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vt3\mandat 2023-2027\РЕШЕНИЯ\11 pr-r\"/>
    </mc:Choice>
  </mc:AlternateContent>
  <bookViews>
    <workbookView xWindow="0" yWindow="0" windowWidth="28800" windowHeight="11235"/>
  </bookViews>
  <sheets>
    <sheet name="прогноза общ.дълг" sheetId="6" r:id="rId1"/>
  </sheets>
  <definedNames>
    <definedName name="_xlnm.Print_Titles" localSheetId="0">'прогноза общ.дълг'!$11:$12</definedName>
  </definedNames>
  <calcPr calcId="152511"/>
</workbook>
</file>

<file path=xl/calcChain.xml><?xml version="1.0" encoding="utf-8"?>
<calcChain xmlns="http://schemas.openxmlformats.org/spreadsheetml/2006/main">
  <c r="L35" i="6" l="1"/>
  <c r="L34" i="6"/>
  <c r="I35" i="6"/>
  <c r="I34" i="6"/>
  <c r="F35" i="6"/>
  <c r="F34" i="6"/>
  <c r="C35" i="6"/>
  <c r="C34" i="6"/>
  <c r="C14" i="6" l="1"/>
  <c r="M36" i="6" l="1"/>
  <c r="M75" i="6" l="1"/>
  <c r="L75" i="6"/>
  <c r="M74" i="6"/>
  <c r="L74" i="6"/>
  <c r="M73" i="6"/>
  <c r="L73" i="6"/>
  <c r="J75" i="6"/>
  <c r="I75" i="6"/>
  <c r="J74" i="6"/>
  <c r="I74" i="6"/>
  <c r="J73" i="6"/>
  <c r="I73" i="6"/>
  <c r="G75" i="6"/>
  <c r="F75" i="6"/>
  <c r="G74" i="6"/>
  <c r="F74" i="6"/>
  <c r="G73" i="6"/>
  <c r="F73" i="6"/>
  <c r="D75" i="6"/>
  <c r="D74" i="6"/>
  <c r="D73" i="6"/>
  <c r="C75" i="6"/>
  <c r="C74" i="6"/>
  <c r="M68" i="6" l="1"/>
  <c r="L68" i="6"/>
  <c r="J68" i="6"/>
  <c r="I68" i="6"/>
  <c r="H68" i="6" s="1"/>
  <c r="G68" i="6"/>
  <c r="F68" i="6"/>
  <c r="E68" i="6" s="1"/>
  <c r="D68" i="6"/>
  <c r="C68" i="6"/>
  <c r="M67" i="6"/>
  <c r="L67" i="6"/>
  <c r="J67" i="6"/>
  <c r="I67" i="6"/>
  <c r="H67" i="6" s="1"/>
  <c r="G67" i="6"/>
  <c r="F67" i="6"/>
  <c r="D67" i="6"/>
  <c r="C67" i="6"/>
  <c r="B67" i="6" s="1"/>
  <c r="M66" i="6"/>
  <c r="L66" i="6"/>
  <c r="J66" i="6"/>
  <c r="I66" i="6"/>
  <c r="G66" i="6"/>
  <c r="F66" i="6"/>
  <c r="D66" i="6"/>
  <c r="C66" i="6"/>
  <c r="M65" i="6"/>
  <c r="L65" i="6"/>
  <c r="J65" i="6"/>
  <c r="I65" i="6"/>
  <c r="G65" i="6"/>
  <c r="F65" i="6"/>
  <c r="D65" i="6"/>
  <c r="C65" i="6"/>
  <c r="C63" i="6"/>
  <c r="B63" i="6" s="1"/>
  <c r="K60" i="6"/>
  <c r="H60" i="6"/>
  <c r="E60" i="6"/>
  <c r="B60" i="6"/>
  <c r="K59" i="6"/>
  <c r="H59" i="6"/>
  <c r="E59" i="6"/>
  <c r="B59" i="6"/>
  <c r="K58" i="6"/>
  <c r="H58" i="6"/>
  <c r="E58" i="6"/>
  <c r="B58" i="6"/>
  <c r="K57" i="6"/>
  <c r="H57" i="6"/>
  <c r="E57" i="6"/>
  <c r="B57" i="6"/>
  <c r="M56" i="6"/>
  <c r="M61" i="6" s="1"/>
  <c r="L56" i="6"/>
  <c r="J56" i="6"/>
  <c r="I56" i="6"/>
  <c r="G56" i="6"/>
  <c r="F56" i="6"/>
  <c r="D56" i="6"/>
  <c r="C56" i="6"/>
  <c r="B55" i="6"/>
  <c r="M76" i="6"/>
  <c r="L76" i="6"/>
  <c r="J76" i="6"/>
  <c r="I76" i="6"/>
  <c r="G76" i="6"/>
  <c r="F76" i="6"/>
  <c r="D76" i="6"/>
  <c r="C76" i="6"/>
  <c r="C73" i="6"/>
  <c r="C71" i="6"/>
  <c r="K52" i="6"/>
  <c r="H52" i="6"/>
  <c r="E52" i="6"/>
  <c r="B52" i="6"/>
  <c r="K51" i="6"/>
  <c r="H51" i="6"/>
  <c r="E51" i="6"/>
  <c r="B51" i="6"/>
  <c r="K50" i="6"/>
  <c r="H50" i="6"/>
  <c r="E50" i="6"/>
  <c r="B50" i="6"/>
  <c r="K49" i="6"/>
  <c r="H49" i="6"/>
  <c r="E49" i="6"/>
  <c r="B49" i="6"/>
  <c r="M48" i="6"/>
  <c r="L48" i="6"/>
  <c r="J48" i="6"/>
  <c r="I48" i="6"/>
  <c r="G48" i="6"/>
  <c r="F48" i="6"/>
  <c r="D48" i="6"/>
  <c r="C48" i="6"/>
  <c r="K47" i="6"/>
  <c r="H47" i="6"/>
  <c r="E47" i="6"/>
  <c r="B47" i="6"/>
  <c r="K46" i="6"/>
  <c r="H46" i="6"/>
  <c r="E46" i="6"/>
  <c r="B46" i="6"/>
  <c r="K45" i="6"/>
  <c r="H45" i="6"/>
  <c r="E45" i="6"/>
  <c r="B45" i="6"/>
  <c r="M44" i="6"/>
  <c r="L44" i="6"/>
  <c r="J44" i="6"/>
  <c r="I44" i="6"/>
  <c r="G44" i="6"/>
  <c r="F44" i="6"/>
  <c r="D44" i="6"/>
  <c r="C44" i="6"/>
  <c r="K43" i="6"/>
  <c r="H43" i="6"/>
  <c r="E43" i="6"/>
  <c r="B43" i="6"/>
  <c r="K42" i="6"/>
  <c r="H42" i="6"/>
  <c r="E42" i="6"/>
  <c r="B42" i="6"/>
  <c r="K41" i="6"/>
  <c r="H41" i="6"/>
  <c r="E41" i="6"/>
  <c r="B41" i="6"/>
  <c r="M40" i="6"/>
  <c r="L40" i="6"/>
  <c r="J40" i="6"/>
  <c r="I40" i="6"/>
  <c r="G40" i="6"/>
  <c r="F40" i="6"/>
  <c r="D40" i="6"/>
  <c r="C40" i="6"/>
  <c r="K39" i="6"/>
  <c r="H39" i="6"/>
  <c r="E39" i="6"/>
  <c r="B39" i="6"/>
  <c r="K38" i="6"/>
  <c r="H38" i="6"/>
  <c r="E38" i="6"/>
  <c r="B38" i="6"/>
  <c r="K37" i="6"/>
  <c r="H37" i="6"/>
  <c r="E37" i="6"/>
  <c r="B37" i="6"/>
  <c r="L36" i="6"/>
  <c r="J36" i="6"/>
  <c r="I36" i="6"/>
  <c r="G36" i="6"/>
  <c r="F36" i="6"/>
  <c r="D36" i="6"/>
  <c r="C36" i="6"/>
  <c r="K35" i="6"/>
  <c r="H35" i="6"/>
  <c r="E35" i="6"/>
  <c r="B35" i="6"/>
  <c r="K34" i="6"/>
  <c r="H34" i="6"/>
  <c r="E34" i="6"/>
  <c r="B34" i="6"/>
  <c r="K33" i="6"/>
  <c r="H33" i="6"/>
  <c r="E33" i="6"/>
  <c r="B33" i="6"/>
  <c r="M32" i="6"/>
  <c r="L32" i="6"/>
  <c r="J32" i="6"/>
  <c r="I32" i="6"/>
  <c r="G32" i="6"/>
  <c r="F32" i="6"/>
  <c r="D32" i="6"/>
  <c r="C32" i="6"/>
  <c r="K31" i="6"/>
  <c r="H31" i="6"/>
  <c r="E31" i="6"/>
  <c r="B31" i="6"/>
  <c r="K30" i="6"/>
  <c r="H30" i="6"/>
  <c r="E30" i="6"/>
  <c r="B30" i="6"/>
  <c r="K29" i="6"/>
  <c r="H29" i="6"/>
  <c r="E29" i="6"/>
  <c r="B29" i="6"/>
  <c r="M28" i="6"/>
  <c r="L28" i="6"/>
  <c r="J28" i="6"/>
  <c r="I28" i="6"/>
  <c r="G28" i="6"/>
  <c r="F28" i="6"/>
  <c r="D28" i="6"/>
  <c r="C28" i="6"/>
  <c r="K27" i="6"/>
  <c r="H27" i="6"/>
  <c r="E27" i="6"/>
  <c r="B27" i="6"/>
  <c r="K26" i="6"/>
  <c r="H26" i="6"/>
  <c r="E26" i="6"/>
  <c r="B26" i="6"/>
  <c r="K25" i="6"/>
  <c r="H25" i="6"/>
  <c r="E25" i="6"/>
  <c r="B25" i="6"/>
  <c r="M24" i="6"/>
  <c r="L24" i="6"/>
  <c r="J24" i="6"/>
  <c r="I24" i="6"/>
  <c r="G24" i="6"/>
  <c r="F24" i="6"/>
  <c r="D24" i="6"/>
  <c r="C24" i="6"/>
  <c r="K23" i="6"/>
  <c r="H23" i="6"/>
  <c r="E23" i="6"/>
  <c r="B23" i="6"/>
  <c r="K22" i="6"/>
  <c r="H22" i="6"/>
  <c r="E22" i="6"/>
  <c r="B22" i="6"/>
  <c r="K21" i="6"/>
  <c r="H21" i="6"/>
  <c r="E21" i="6"/>
  <c r="B21" i="6"/>
  <c r="M20" i="6"/>
  <c r="L20" i="6"/>
  <c r="J20" i="6"/>
  <c r="I20" i="6"/>
  <c r="G20" i="6"/>
  <c r="F20" i="6"/>
  <c r="D20" i="6"/>
  <c r="C20" i="6"/>
  <c r="K19" i="6"/>
  <c r="H19" i="6"/>
  <c r="E19" i="6"/>
  <c r="B19" i="6"/>
  <c r="K18" i="6"/>
  <c r="H18" i="6"/>
  <c r="E18" i="6"/>
  <c r="B18" i="6"/>
  <c r="K17" i="6"/>
  <c r="H17" i="6"/>
  <c r="E17" i="6"/>
  <c r="B17" i="6"/>
  <c r="M16" i="6"/>
  <c r="L16" i="6"/>
  <c r="J16" i="6"/>
  <c r="I16" i="6"/>
  <c r="G16" i="6"/>
  <c r="F16" i="6"/>
  <c r="F15" i="6" s="1"/>
  <c r="D16" i="6"/>
  <c r="C16" i="6"/>
  <c r="B14" i="6"/>
  <c r="K40" i="6" l="1"/>
  <c r="E24" i="6"/>
  <c r="K24" i="6"/>
  <c r="E32" i="6"/>
  <c r="K67" i="6"/>
  <c r="E36" i="6"/>
  <c r="K36" i="6"/>
  <c r="B65" i="6"/>
  <c r="E67" i="6"/>
  <c r="H73" i="6"/>
  <c r="H74" i="6"/>
  <c r="H16" i="6"/>
  <c r="E73" i="6"/>
  <c r="G15" i="6"/>
  <c r="G72" i="6" s="1"/>
  <c r="G77" i="6" s="1"/>
  <c r="E44" i="6"/>
  <c r="B66" i="6"/>
  <c r="H24" i="6"/>
  <c r="B28" i="6"/>
  <c r="H36" i="6"/>
  <c r="B40" i="6"/>
  <c r="H40" i="6"/>
  <c r="B44" i="6"/>
  <c r="H48" i="6"/>
  <c r="E75" i="6"/>
  <c r="E76" i="6"/>
  <c r="C15" i="6"/>
  <c r="C72" i="6" s="1"/>
  <c r="C77" i="6" s="1"/>
  <c r="M15" i="6"/>
  <c r="M64" i="6" s="1"/>
  <c r="M69" i="6" s="1"/>
  <c r="D15" i="6"/>
  <c r="H20" i="6"/>
  <c r="B24" i="6"/>
  <c r="E28" i="6"/>
  <c r="E40" i="6"/>
  <c r="E48" i="6"/>
  <c r="E74" i="6"/>
  <c r="E65" i="6"/>
  <c r="K65" i="6"/>
  <c r="E66" i="6"/>
  <c r="B68" i="6"/>
  <c r="E20" i="6"/>
  <c r="K20" i="6"/>
  <c r="H32" i="6"/>
  <c r="H75" i="6"/>
  <c r="H76" i="6"/>
  <c r="H65" i="6"/>
  <c r="H66" i="6"/>
  <c r="F72" i="6"/>
  <c r="I15" i="6"/>
  <c r="I72" i="6" s="1"/>
  <c r="E16" i="6"/>
  <c r="B20" i="6"/>
  <c r="H28" i="6"/>
  <c r="B32" i="6"/>
  <c r="K32" i="6"/>
  <c r="K44" i="6"/>
  <c r="H56" i="6"/>
  <c r="J15" i="6"/>
  <c r="J72" i="6" s="1"/>
  <c r="J77" i="6" s="1"/>
  <c r="E56" i="6"/>
  <c r="B16" i="6"/>
  <c r="K16" i="6"/>
  <c r="K28" i="6"/>
  <c r="B36" i="6"/>
  <c r="H44" i="6"/>
  <c r="B48" i="6"/>
  <c r="K48" i="6"/>
  <c r="B56" i="6"/>
  <c r="F64" i="6"/>
  <c r="K74" i="6"/>
  <c r="K76" i="6"/>
  <c r="L15" i="6"/>
  <c r="L64" i="6" s="1"/>
  <c r="K73" i="6"/>
  <c r="K75" i="6"/>
  <c r="K66" i="6"/>
  <c r="K68" i="6"/>
  <c r="J61" i="6"/>
  <c r="B71" i="6"/>
  <c r="B73" i="6"/>
  <c r="B74" i="6"/>
  <c r="B75" i="6"/>
  <c r="B76" i="6"/>
  <c r="K56" i="6"/>
  <c r="C61" i="6"/>
  <c r="G61" i="6"/>
  <c r="D61" i="6"/>
  <c r="E72" i="6" l="1"/>
  <c r="E15" i="6"/>
  <c r="H15" i="6"/>
  <c r="C53" i="6"/>
  <c r="M53" i="6"/>
  <c r="J53" i="6"/>
  <c r="I64" i="6"/>
  <c r="M72" i="6"/>
  <c r="M77" i="6" s="1"/>
  <c r="C64" i="6"/>
  <c r="C69" i="6" s="1"/>
  <c r="B15" i="6"/>
  <c r="K64" i="6"/>
  <c r="H72" i="6"/>
  <c r="G53" i="6"/>
  <c r="J64" i="6"/>
  <c r="J69" i="6" s="1"/>
  <c r="G64" i="6"/>
  <c r="G69" i="6" s="1"/>
  <c r="D64" i="6"/>
  <c r="D69" i="6" s="1"/>
  <c r="D72" i="6"/>
  <c r="B72" i="6" s="1"/>
  <c r="D53" i="6"/>
  <c r="H64" i="6"/>
  <c r="B61" i="6"/>
  <c r="F55" i="6" s="1"/>
  <c r="K15" i="6"/>
  <c r="L72" i="6"/>
  <c r="D77" i="6" l="1"/>
  <c r="B64" i="6"/>
  <c r="B69" i="6"/>
  <c r="B53" i="6"/>
  <c r="F14" i="6" s="1"/>
  <c r="E14" i="6" s="1"/>
  <c r="E64" i="6"/>
  <c r="E55" i="6"/>
  <c r="F61" i="6"/>
  <c r="E61" i="6" s="1"/>
  <c r="I55" i="6" s="1"/>
  <c r="K72" i="6"/>
  <c r="B77" i="6"/>
  <c r="F71" i="6" l="1"/>
  <c r="F63" i="6"/>
  <c r="E63" i="6" s="1"/>
  <c r="F53" i="6"/>
  <c r="E53" i="6" s="1"/>
  <c r="I14" i="6" s="1"/>
  <c r="I53" i="6" s="1"/>
  <c r="H53" i="6" s="1"/>
  <c r="L14" i="6" s="1"/>
  <c r="H55" i="6"/>
  <c r="I61" i="6"/>
  <c r="H61" i="6" s="1"/>
  <c r="L55" i="6" s="1"/>
  <c r="F77" i="6" l="1"/>
  <c r="E77" i="6" s="1"/>
  <c r="E71" i="6"/>
  <c r="F69" i="6"/>
  <c r="E69" i="6" s="1"/>
  <c r="K14" i="6"/>
  <c r="L53" i="6"/>
  <c r="K53" i="6" s="1"/>
  <c r="L71" i="6"/>
  <c r="K71" i="6" s="1"/>
  <c r="I63" i="6"/>
  <c r="H63" i="6" s="1"/>
  <c r="H14" i="6"/>
  <c r="I71" i="6"/>
  <c r="L61" i="6"/>
  <c r="K61" i="6" s="1"/>
  <c r="K55" i="6"/>
  <c r="L63" i="6"/>
  <c r="L77" i="6" l="1"/>
  <c r="K77" i="6" s="1"/>
  <c r="I69" i="6"/>
  <c r="H69" i="6" s="1"/>
  <c r="H71" i="6"/>
  <c r="I77" i="6"/>
  <c r="H77" i="6" s="1"/>
  <c r="L69" i="6"/>
  <c r="K69" i="6" s="1"/>
  <c r="K63" i="6"/>
</calcChain>
</file>

<file path=xl/comments1.xml><?xml version="1.0" encoding="utf-8"?>
<comments xmlns="http://schemas.openxmlformats.org/spreadsheetml/2006/main">
  <authors>
    <author>Десислава Янкова</author>
  </authors>
  <commentList>
    <comment ref="C14" authorId="0" shapeId="0">
      <text>
        <r>
          <rPr>
            <sz val="10"/>
            <color indexed="81"/>
            <rFont val="Tahoma"/>
            <family val="2"/>
            <charset val="204"/>
          </rPr>
          <t xml:space="preserve">В тази клетка се посочва остатъчния размер на дълга към 31.12.2023 г. (по счетоводни данни и данни в РОД), който се отчита в </t>
        </r>
        <r>
          <rPr>
            <i/>
            <sz val="10"/>
            <color indexed="81"/>
            <rFont val="Tahoma"/>
            <family val="2"/>
            <charset val="204"/>
          </rPr>
          <t xml:space="preserve">
Бюджета
</t>
        </r>
        <r>
          <rPr>
            <sz val="10"/>
            <color indexed="81"/>
            <rFont val="Tahoma"/>
            <family val="2"/>
            <charset val="204"/>
          </rPr>
          <t xml:space="preserve"> </t>
        </r>
      </text>
    </comment>
    <comment ref="C55" authorId="0" shapeId="0">
      <text>
        <r>
          <rPr>
            <sz val="10"/>
            <color indexed="81"/>
            <rFont val="Tahoma"/>
            <family val="2"/>
            <charset val="204"/>
          </rPr>
          <t xml:space="preserve">В клетката се посочва остатъчния размер на дълга към 31.12.2023 г. (по счетоводни данни и РОД), </t>
        </r>
        <r>
          <rPr>
            <u/>
            <sz val="10"/>
            <color indexed="81"/>
            <rFont val="Tahoma"/>
            <family val="2"/>
            <charset val="204"/>
          </rPr>
          <t xml:space="preserve">който се отчита в </t>
        </r>
        <r>
          <rPr>
            <i/>
            <u/>
            <sz val="10"/>
            <color indexed="81"/>
            <rFont val="Tahoma"/>
            <family val="2"/>
            <charset val="204"/>
          </rPr>
          <t>СЕС. (напр.остатък по заем по ДДС 6/2011)</t>
        </r>
        <r>
          <rPr>
            <sz val="9"/>
            <color indexed="81"/>
            <rFont val="Tahoma"/>
            <family val="2"/>
            <charset val="204"/>
          </rPr>
          <t xml:space="preserve">
 </t>
        </r>
      </text>
    </comment>
  </commentList>
</comments>
</file>

<file path=xl/sharedStrings.xml><?xml version="1.0" encoding="utf-8"?>
<sst xmlns="http://schemas.openxmlformats.org/spreadsheetml/2006/main" count="116" uniqueCount="67">
  <si>
    <t xml:space="preserve">  IV. Очакван размер на дълга в края на периода /I+II+III/</t>
  </si>
  <si>
    <t xml:space="preserve">  III. Преоценка на дълга (+/-) </t>
  </si>
  <si>
    <t xml:space="preserve">       - разходи за лихви</t>
  </si>
  <si>
    <t xml:space="preserve">       - погашения по главници</t>
  </si>
  <si>
    <t xml:space="preserve">       - получени средства по дълга (усвояване)</t>
  </si>
  <si>
    <t>X</t>
  </si>
  <si>
    <t xml:space="preserve">    I. Дълг в началото на периода </t>
  </si>
  <si>
    <t>IV. Очакван размер на дълга в края на периода /I+II+III/</t>
  </si>
  <si>
    <t xml:space="preserve">III. Преоценка на дълга (+/-) </t>
  </si>
  <si>
    <t>- разходи за лихви*</t>
  </si>
  <si>
    <t>- погашения по главници</t>
  </si>
  <si>
    <t>- получени средства по заема (усвояване)</t>
  </si>
  <si>
    <t xml:space="preserve">         9. безлихвени заеми от ПУДООС </t>
  </si>
  <si>
    <t>- разходи за лихви *</t>
  </si>
  <si>
    <t xml:space="preserve">         7. безлихвени заеми от Централния бюджет </t>
  </si>
  <si>
    <t xml:space="preserve">- погашения по финансов лизинг и търговски кредит </t>
  </si>
  <si>
    <t xml:space="preserve">- задължения по финансов лизинг и търговски кредит </t>
  </si>
  <si>
    <t xml:space="preserve">         6. по фин.лизинги и търговски кредити </t>
  </si>
  <si>
    <t>- разходи за лихви</t>
  </si>
  <si>
    <r>
      <t xml:space="preserve">         3. по </t>
    </r>
    <r>
      <rPr>
        <i/>
        <sz val="12"/>
        <rFont val="Times New Roman"/>
        <family val="1"/>
        <charset val="204"/>
      </rPr>
      <t>банкови</t>
    </r>
    <r>
      <rPr>
        <sz val="12"/>
        <rFont val="Times New Roman"/>
        <family val="1"/>
        <charset val="204"/>
      </rPr>
      <t xml:space="preserve"> заеми от страната /местен кредитор/</t>
    </r>
  </si>
  <si>
    <t xml:space="preserve">- погашения по главници </t>
  </si>
  <si>
    <r>
      <t xml:space="preserve">         2. по </t>
    </r>
    <r>
      <rPr>
        <u/>
        <sz val="12"/>
        <rFont val="Times New Roman"/>
        <family val="1"/>
        <charset val="204"/>
      </rPr>
      <t>външни</t>
    </r>
    <r>
      <rPr>
        <sz val="12"/>
        <rFont val="Times New Roman"/>
        <family val="1"/>
        <charset val="204"/>
      </rPr>
      <t xml:space="preserve"> заеми /с чуждестранен кредитор/</t>
    </r>
  </si>
  <si>
    <t xml:space="preserve">- разходи за лихви </t>
  </si>
  <si>
    <t>- погашения по главници и обратно изкупуване</t>
  </si>
  <si>
    <t xml:space="preserve">         1. по емитирани общински ценни книжа</t>
  </si>
  <si>
    <t>в т.ч.:</t>
  </si>
  <si>
    <t>РАЗДЕЛИ</t>
  </si>
  <si>
    <t>Код по ЕБК:</t>
  </si>
  <si>
    <t>ПРОГНОЗА</t>
  </si>
  <si>
    <t xml:space="preserve">Приложение № 6г </t>
  </si>
  <si>
    <t xml:space="preserve">   II. Движение по дълга за периода:</t>
  </si>
  <si>
    <t>7. За целите на справката, погашенията по главници се посочват със знак "+".</t>
  </si>
  <si>
    <t>Раздел В - ОБЩО ДЪЛГ (Раздел А +Раздел Б)</t>
  </si>
  <si>
    <r>
      <t xml:space="preserve">         5. по заеми от лица от страната, </t>
    </r>
    <r>
      <rPr>
        <i/>
        <sz val="12"/>
        <rFont val="Times New Roman"/>
        <family val="1"/>
        <charset val="204"/>
      </rPr>
      <t>НЕ</t>
    </r>
    <r>
      <rPr>
        <sz val="12"/>
        <rFont val="Times New Roman"/>
        <family val="1"/>
        <charset val="204"/>
      </rPr>
      <t>включени в сектор "Държавно управление" (търг.дружество и/или др.дружества)</t>
    </r>
  </si>
  <si>
    <r>
      <t xml:space="preserve">         4. по заеми от др.лица от страната, включени в сектор "Държавно управление" /напр.ФЛАГ, ФЕЕ и др., съгласно </t>
    </r>
    <r>
      <rPr>
        <i/>
        <sz val="12"/>
        <rFont val="Times New Roman"/>
        <family val="1"/>
        <charset val="204"/>
      </rPr>
      <t xml:space="preserve">Списък на юридическите лица, включени в институционален сектор „Държавно управление“ </t>
    </r>
    <r>
      <rPr>
        <sz val="12"/>
        <rFont val="Times New Roman"/>
        <family val="1"/>
        <charset val="204"/>
      </rPr>
      <t>/</t>
    </r>
  </si>
  <si>
    <t>3. Ред "Очакван размер на дълга в края на периода" се получава автоматично - от размера на дълга в началото на периода и предвижданите изменения (движения) за периода (усвоявания, плащания по главница, преоценка) по видове дълг. Светването в червено на този ред означава, че са посочени повече плащания по дълга, отколкото е дълга!</t>
  </si>
  <si>
    <t xml:space="preserve">                      /  име, фамилия/</t>
  </si>
  <si>
    <t>Забележки /указания за попълване/:</t>
  </si>
  <si>
    <t>Раздел А  - ИНФОРМАЦИЯ ЗА ДЪЛГА, КОЙТО СЕ ОТЧИТА В БЮДЖЕТА</t>
  </si>
  <si>
    <t>- емисии на ценни книжа</t>
  </si>
  <si>
    <r>
      <t xml:space="preserve">5. В справката </t>
    </r>
    <r>
      <rPr>
        <i/>
        <sz val="12"/>
        <rFont val="Times New Roman"/>
        <family val="1"/>
        <charset val="204"/>
      </rPr>
      <t>не</t>
    </r>
    <r>
      <rPr>
        <sz val="12"/>
        <rFont val="Times New Roman"/>
        <family val="1"/>
        <charset val="204"/>
      </rPr>
      <t xml:space="preserve"> се включват данните за заемообразното прехвърляне на средства между бюджетната сметка на общината и сметките й за СЕС, както и за заемите между сметките й за СЕС.  </t>
    </r>
  </si>
  <si>
    <t xml:space="preserve">6. За безлихвените заеми позицията "разходи за лихви" се използва в случаите на лихви за забава (просрочие). </t>
  </si>
  <si>
    <t>2024 г.</t>
  </si>
  <si>
    <t>ОБЩО за Раздел А /Дълг в Бюджета/</t>
  </si>
  <si>
    <t xml:space="preserve">- разходи за лихви по финансов лизинг и търг. кредит </t>
  </si>
  <si>
    <t>Раздел Б - ИНФОРМАЦИЯ ЗА ДЪЛГА, КОЙТО СЕ ОТЧИТА В ОТЧЕТНА ГРУПА СМЕТКИ за СЕС ( заеми, отпускани по реда на ДДС 6/2011 г.)</t>
  </si>
  <si>
    <t>Версия за I етап</t>
  </si>
  <si>
    <t>2025 г.</t>
  </si>
  <si>
    <t>по сключени договори за дълг и/или др.документи към 31.12.2023 г. , от които произтичат задължения, представляващи общински дълг</t>
  </si>
  <si>
    <t>по сключени договори за дълг и/или др.документи към 31.12.2024 г. , от които произтичат задължения, представляващи общински дълг</t>
  </si>
  <si>
    <r>
      <t xml:space="preserve">4. В колони G, J и М се посочва информация за предвижданите за съответната година </t>
    </r>
    <r>
      <rPr>
        <b/>
        <i/>
        <sz val="12"/>
        <rFont val="Times New Roman"/>
        <family val="1"/>
        <charset val="204"/>
      </rPr>
      <t>нови</t>
    </r>
    <r>
      <rPr>
        <sz val="12"/>
        <rFont val="Times New Roman"/>
        <family val="1"/>
        <charset val="204"/>
      </rPr>
      <t xml:space="preserve"> договори за дълг (намерения за дълг). В случай, че се предвижда новият дълг да бъде погасен през следващите години (т.е. да остане с остатъчен размер към края на годината, в която ще бъде усвоен), размерът ще бъде пренесен автоматично като дълг в началото на следващата година. </t>
    </r>
  </si>
  <si>
    <t>(лева)</t>
  </si>
  <si>
    <t xml:space="preserve">         8. безлихвени заеми от друг първостепенен разпоредител с бюджет (напр. друга община)</t>
  </si>
  <si>
    <t>2026 г.</t>
  </si>
  <si>
    <t>по сключени договори за дълг и/или др.документи към 31.12.2025 г. , от които произтичат задължения, представляващи общински дълг</t>
  </si>
  <si>
    <r>
      <t xml:space="preserve">намерения за сключване през 2026 г. на </t>
    </r>
    <r>
      <rPr>
        <b/>
        <i/>
        <sz val="12"/>
        <rFont val="Times New Roman"/>
        <family val="1"/>
        <charset val="204"/>
      </rPr>
      <t xml:space="preserve">нови </t>
    </r>
    <r>
      <rPr>
        <b/>
        <sz val="12"/>
        <rFont val="Times New Roman"/>
        <family val="1"/>
        <charset val="204"/>
      </rPr>
      <t>договори (и/или др.) с ангажименти за</t>
    </r>
    <r>
      <rPr>
        <b/>
        <i/>
        <sz val="12"/>
        <rFont val="Times New Roman"/>
        <family val="1"/>
        <charset val="204"/>
      </rPr>
      <t xml:space="preserve"> </t>
    </r>
    <r>
      <rPr>
        <b/>
        <sz val="12"/>
        <rFont val="Times New Roman"/>
        <family val="1"/>
        <charset val="204"/>
      </rPr>
      <t xml:space="preserve">дълг </t>
    </r>
  </si>
  <si>
    <t>2027 г.</t>
  </si>
  <si>
    <r>
      <t xml:space="preserve">по сключени през 2024 г. </t>
    </r>
    <r>
      <rPr>
        <b/>
        <i/>
        <sz val="12"/>
        <rFont val="Times New Roman"/>
        <family val="1"/>
        <charset val="204"/>
      </rPr>
      <t xml:space="preserve">нови </t>
    </r>
    <r>
      <rPr>
        <b/>
        <sz val="12"/>
        <rFont val="Times New Roman"/>
        <family val="1"/>
        <charset val="204"/>
      </rPr>
      <t>договори (и/или др.) с ангажименти за дълг и/или намерения за сключване през 2024 г.</t>
    </r>
  </si>
  <si>
    <r>
      <t xml:space="preserve">намерения за сключване през 2025 г. на </t>
    </r>
    <r>
      <rPr>
        <b/>
        <i/>
        <sz val="12"/>
        <rFont val="Times New Roman"/>
        <family val="1"/>
        <charset val="204"/>
      </rPr>
      <t xml:space="preserve">нови </t>
    </r>
    <r>
      <rPr>
        <b/>
        <sz val="12"/>
        <rFont val="Times New Roman"/>
        <family val="1"/>
        <charset val="204"/>
      </rPr>
      <t xml:space="preserve">договори (и/или др.) с ангажименти за дълг </t>
    </r>
  </si>
  <si>
    <t>по сключени договори за дълг и/или др.документи към 31.12.2026 г. , от които произтичат задължения, представляващи общински дълг</t>
  </si>
  <si>
    <r>
      <t xml:space="preserve">намерения за сключване през 2027 г. на </t>
    </r>
    <r>
      <rPr>
        <b/>
        <i/>
        <sz val="12"/>
        <rFont val="Times New Roman"/>
        <family val="1"/>
        <charset val="204"/>
      </rPr>
      <t xml:space="preserve">нови </t>
    </r>
    <r>
      <rPr>
        <b/>
        <sz val="12"/>
        <rFont val="Times New Roman"/>
        <family val="1"/>
        <charset val="204"/>
      </rPr>
      <t>договори (и/или др.) с ангажименти за</t>
    </r>
    <r>
      <rPr>
        <b/>
        <i/>
        <sz val="12"/>
        <rFont val="Times New Roman"/>
        <family val="1"/>
        <charset val="204"/>
      </rPr>
      <t xml:space="preserve"> </t>
    </r>
    <r>
      <rPr>
        <b/>
        <sz val="12"/>
        <rFont val="Times New Roman"/>
        <family val="1"/>
        <charset val="204"/>
      </rPr>
      <t xml:space="preserve">дълг </t>
    </r>
  </si>
  <si>
    <r>
      <t xml:space="preserve">1. В колона "по сключени към 31.12.2023 г. договори за дълг и/или др.документи, от които произтичат задължения, представляващи общински дълг " (колона C), на ред 14 и ред 55 ("Дълг в началото на периода" в Раздел А и Раздел Б), </t>
    </r>
    <r>
      <rPr>
        <u/>
        <sz val="12"/>
        <rFont val="Times New Roman"/>
        <family val="1"/>
        <charset val="204"/>
      </rPr>
      <t>задължително</t>
    </r>
    <r>
      <rPr>
        <sz val="12"/>
        <rFont val="Times New Roman"/>
        <family val="1"/>
        <charset val="204"/>
      </rPr>
      <t xml:space="preserve"> се посочва остатъчния размер на общинския дълг (усвоена и непогасена сума) в РОД към 31.12.2023 г. (в Раздел A - за дълговете, които се отчитат в Бюджета, а в Раздел Б - за дълговете, които се отчитат в СЕС), а на редове 63 и 71 изчисленията са автоматични. В колони F, I и L, изчисленията по тези редове също са автоматични. </t>
    </r>
  </si>
  <si>
    <r>
      <t xml:space="preserve">2. За 2024 г., на редовете </t>
    </r>
    <r>
      <rPr>
        <i/>
        <sz val="12"/>
        <rFont val="Times New Roman"/>
        <family val="1"/>
        <charset val="204"/>
      </rPr>
      <t>от</t>
    </r>
    <r>
      <rPr>
        <sz val="12"/>
        <rFont val="Times New Roman"/>
        <family val="1"/>
        <charset val="204"/>
      </rPr>
      <t xml:space="preserve"> II "Движение по дълга за периода" в колона C, се посочват съответните усвоявания и плащания (главници и разходи) по съответния вид дълг (т.е. получените заемни средства и извършените плащания по него) </t>
    </r>
    <r>
      <rPr>
        <u/>
        <sz val="12"/>
        <rFont val="Times New Roman"/>
        <family val="1"/>
        <charset val="204"/>
      </rPr>
      <t>от</t>
    </r>
    <r>
      <rPr>
        <sz val="12"/>
        <rFont val="Times New Roman"/>
        <family val="1"/>
        <charset val="204"/>
      </rPr>
      <t xml:space="preserve"> началото на 2024 г. до момента, като към тях се добавят и предвижданите такива за усвояване/плащане до края на 2024 г., съгласно погасителните планове/оценки. По тези редове </t>
    </r>
    <r>
      <rPr>
        <i/>
        <u/>
        <sz val="12"/>
        <rFont val="Times New Roman"/>
        <family val="1"/>
        <charset val="204"/>
      </rPr>
      <t>не</t>
    </r>
    <r>
      <rPr>
        <sz val="12"/>
        <rFont val="Times New Roman"/>
        <family val="1"/>
        <charset val="204"/>
      </rPr>
      <t xml:space="preserve"> се посочват средства, които вече са усвоени и погасени до 01.01.2024 г. За 2025 г., 2026 г. и 2027 г. се посочва предвижданото движение по дълга (усвоявания и плащания) за съответната година.</t>
    </r>
  </si>
  <si>
    <r>
      <t>8. На реда "</t>
    </r>
    <r>
      <rPr>
        <b/>
        <sz val="12"/>
        <rFont val="Times New Roman"/>
        <family val="1"/>
        <charset val="204"/>
      </rPr>
      <t xml:space="preserve">задължения </t>
    </r>
    <r>
      <rPr>
        <sz val="12"/>
        <rFont val="Times New Roman"/>
        <family val="1"/>
        <charset val="204"/>
      </rPr>
      <t xml:space="preserve">по финансови лизинги и търговски кредити" за 2025 г., 2026 г. и 2027 г. се показват предвиждани за поемане </t>
    </r>
    <r>
      <rPr>
        <b/>
        <sz val="12"/>
        <rFont val="Times New Roman"/>
        <family val="1"/>
        <charset val="204"/>
      </rPr>
      <t>нови</t>
    </r>
    <r>
      <rPr>
        <sz val="12"/>
        <rFont val="Times New Roman"/>
        <family val="1"/>
        <charset val="204"/>
      </rPr>
      <t xml:space="preserve"> задължения с такъв характер. За 2024 г. се показват задълженията, поети от началото на 2024 г. до момента и предвижданите за поемане до края на 2024 г.</t>
    </r>
  </si>
  <si>
    <t>за общинския дълг (вкл. и намеренията за поемане на нов дълг) и на разходите за лихви по него за периода 2025-2027 г. на община ВЕЛИКО ТЪРНОВО</t>
  </si>
  <si>
    <t>ВЕНЦИСЛАВ СПИРДОНОВ</t>
  </si>
  <si>
    <t>ПРЕДСЕДАТЕЛ ОБЩИНСКИ СЪВЕТ</t>
  </si>
</sst>
</file>

<file path=xl/styles.xml><?xml version="1.0" encoding="utf-8"?>
<styleSheet xmlns="http://schemas.openxmlformats.org/spreadsheetml/2006/main" xmlns:mc="http://schemas.openxmlformats.org/markup-compatibility/2006" xmlns:x14ac="http://schemas.microsoft.com/office/spreadsheetml/2009/9/ac" mc:Ignorable="x14ac">
  <fonts count="25" x14ac:knownFonts="1">
    <font>
      <sz val="11"/>
      <color theme="1"/>
      <name val="Calibri"/>
      <family val="2"/>
      <charset val="204"/>
      <scheme val="minor"/>
    </font>
    <font>
      <sz val="10"/>
      <name val="Arial"/>
      <family val="2"/>
      <charset val="204"/>
    </font>
    <font>
      <sz val="10"/>
      <name val="Times New Roman"/>
      <family val="1"/>
      <charset val="204"/>
    </font>
    <font>
      <b/>
      <sz val="10"/>
      <name val="Times New Roman"/>
      <family val="1"/>
      <charset val="204"/>
    </font>
    <font>
      <i/>
      <sz val="10"/>
      <name val="Times New Roman"/>
      <family val="1"/>
      <charset val="204"/>
    </font>
    <font>
      <sz val="12"/>
      <name val="Times New Roman"/>
      <family val="1"/>
      <charset val="204"/>
    </font>
    <font>
      <i/>
      <sz val="12"/>
      <name val="Times New Roman"/>
      <family val="1"/>
      <charset val="204"/>
    </font>
    <font>
      <b/>
      <i/>
      <u/>
      <sz val="12"/>
      <name val="Times New Roman"/>
      <family val="1"/>
      <charset val="204"/>
    </font>
    <font>
      <b/>
      <sz val="12"/>
      <name val="Times New Roman"/>
      <family val="1"/>
      <charset val="204"/>
    </font>
    <font>
      <b/>
      <i/>
      <sz val="12"/>
      <name val="Times New Roman"/>
      <family val="1"/>
      <charset val="204"/>
    </font>
    <font>
      <sz val="10"/>
      <color rgb="FFFF0000"/>
      <name val="Times New Roman"/>
      <family val="1"/>
      <charset val="204"/>
    </font>
    <font>
      <u/>
      <sz val="12"/>
      <name val="Times New Roman"/>
      <family val="1"/>
      <charset val="204"/>
    </font>
    <font>
      <b/>
      <sz val="12"/>
      <color rgb="FFFF0000"/>
      <name val="Times New Roman"/>
      <family val="1"/>
      <charset val="204"/>
    </font>
    <font>
      <sz val="13"/>
      <name val="Times New Roman"/>
      <family val="1"/>
      <charset val="204"/>
    </font>
    <font>
      <b/>
      <sz val="13"/>
      <name val="Times New Roman"/>
      <family val="1"/>
      <charset val="204"/>
    </font>
    <font>
      <b/>
      <sz val="14"/>
      <name val="Times New Roman"/>
      <family val="1"/>
      <charset val="204"/>
    </font>
    <font>
      <sz val="9"/>
      <color indexed="81"/>
      <name val="Tahoma"/>
      <family val="2"/>
      <charset val="204"/>
    </font>
    <font>
      <b/>
      <sz val="16"/>
      <name val="Times New Roman"/>
      <family val="1"/>
      <charset val="204"/>
    </font>
    <font>
      <sz val="10"/>
      <color indexed="81"/>
      <name val="Tahoma"/>
      <family val="2"/>
      <charset val="204"/>
    </font>
    <font>
      <i/>
      <sz val="10"/>
      <color indexed="81"/>
      <name val="Tahoma"/>
      <family val="2"/>
      <charset val="204"/>
    </font>
    <font>
      <b/>
      <sz val="15"/>
      <color rgb="FFFF0000"/>
      <name val="Times New Roman"/>
      <family val="1"/>
      <charset val="204"/>
    </font>
    <font>
      <u/>
      <sz val="10"/>
      <color indexed="81"/>
      <name val="Tahoma"/>
      <family val="2"/>
      <charset val="204"/>
    </font>
    <font>
      <i/>
      <u/>
      <sz val="10"/>
      <color indexed="81"/>
      <name val="Tahoma"/>
      <family val="2"/>
      <charset val="204"/>
    </font>
    <font>
      <i/>
      <u/>
      <sz val="12"/>
      <name val="Times New Roman"/>
      <family val="1"/>
      <charset val="204"/>
    </font>
    <font>
      <b/>
      <i/>
      <u/>
      <sz val="13"/>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theme="3" tint="0.79998168889431442"/>
        <bgColor indexed="64"/>
      </patternFill>
    </fill>
  </fills>
  <borders count="30">
    <border>
      <left/>
      <right/>
      <top/>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s>
  <cellStyleXfs count="2">
    <xf numFmtId="0" fontId="0" fillId="0" borderId="0"/>
    <xf numFmtId="0" fontId="1" fillId="0" borderId="0"/>
  </cellStyleXfs>
  <cellXfs count="76">
    <xf numFmtId="0" fontId="0" fillId="0" borderId="0" xfId="0"/>
    <xf numFmtId="0" fontId="2" fillId="0" borderId="0" xfId="1" applyFont="1"/>
    <xf numFmtId="0" fontId="4" fillId="0" borderId="0" xfId="1" applyFont="1"/>
    <xf numFmtId="0" fontId="5" fillId="0" borderId="0" xfId="1" applyFont="1" applyAlignment="1">
      <alignment horizontal="left"/>
    </xf>
    <xf numFmtId="0" fontId="4" fillId="0" borderId="0" xfId="1" applyFont="1" applyAlignment="1">
      <alignment horizontal="left"/>
    </xf>
    <xf numFmtId="0" fontId="0" fillId="0" borderId="0" xfId="0" applyFont="1" applyAlignment="1">
      <alignment wrapText="1"/>
    </xf>
    <xf numFmtId="0" fontId="5" fillId="0" borderId="0" xfId="1" applyFont="1"/>
    <xf numFmtId="0" fontId="2" fillId="0" borderId="0" xfId="1" applyFont="1" applyFill="1"/>
    <xf numFmtId="0" fontId="7" fillId="0" borderId="0" xfId="1" applyFont="1" applyFill="1"/>
    <xf numFmtId="0" fontId="10" fillId="0" borderId="0" xfId="1" applyFont="1"/>
    <xf numFmtId="0" fontId="5" fillId="2" borderId="4" xfId="1" quotePrefix="1" applyFont="1" applyFill="1" applyBorder="1" applyAlignment="1">
      <alignment vertical="justify"/>
    </xf>
    <xf numFmtId="0" fontId="2" fillId="0" borderId="0" xfId="1" applyFont="1" applyBorder="1"/>
    <xf numFmtId="0" fontId="8" fillId="0" borderId="0" xfId="1" applyFont="1" applyAlignment="1">
      <alignment horizontal="center"/>
    </xf>
    <xf numFmtId="0" fontId="13" fillId="0" borderId="0" xfId="1" applyFont="1" applyBorder="1"/>
    <xf numFmtId="0" fontId="14" fillId="0" borderId="0" xfId="1" applyFont="1" applyAlignment="1">
      <alignment horizontal="center"/>
    </xf>
    <xf numFmtId="0" fontId="14" fillId="0" borderId="0" xfId="1" applyFont="1" applyBorder="1" applyAlignment="1">
      <alignment horizontal="center"/>
    </xf>
    <xf numFmtId="0" fontId="13" fillId="0" borderId="10" xfId="1" applyFont="1" applyBorder="1" applyProtection="1">
      <protection locked="0"/>
    </xf>
    <xf numFmtId="3" fontId="8" fillId="0" borderId="24" xfId="1" applyNumberFormat="1" applyFont="1" applyFill="1" applyBorder="1" applyProtection="1">
      <protection locked="0"/>
    </xf>
    <xf numFmtId="3" fontId="5" fillId="2" borderId="3" xfId="1" applyNumberFormat="1" applyFont="1" applyFill="1" applyBorder="1" applyProtection="1">
      <protection locked="0"/>
    </xf>
    <xf numFmtId="3" fontId="5" fillId="2" borderId="11" xfId="1" applyNumberFormat="1" applyFont="1" applyFill="1" applyBorder="1" applyProtection="1">
      <protection locked="0"/>
    </xf>
    <xf numFmtId="3" fontId="5" fillId="2" borderId="2" xfId="1" applyNumberFormat="1" applyFont="1" applyFill="1" applyBorder="1" applyProtection="1">
      <protection locked="0"/>
    </xf>
    <xf numFmtId="3" fontId="5" fillId="0" borderId="3" xfId="1" applyNumberFormat="1" applyFont="1" applyFill="1" applyBorder="1" applyProtection="1">
      <protection locked="0"/>
    </xf>
    <xf numFmtId="0" fontId="8" fillId="0" borderId="0" xfId="1" applyFont="1" applyProtection="1">
      <protection locked="0"/>
    </xf>
    <xf numFmtId="0" fontId="2" fillId="0" borderId="0" xfId="1" applyFont="1" applyProtection="1">
      <protection locked="0"/>
    </xf>
    <xf numFmtId="0" fontId="3" fillId="0" borderId="0" xfId="1" applyFont="1" applyProtection="1">
      <protection locked="0"/>
    </xf>
    <xf numFmtId="3" fontId="5" fillId="2" borderId="29" xfId="1" applyNumberFormat="1" applyFont="1" applyFill="1" applyBorder="1" applyProtection="1">
      <protection locked="0"/>
    </xf>
    <xf numFmtId="3" fontId="5" fillId="2" borderId="6" xfId="1" applyNumberFormat="1" applyFont="1" applyFill="1" applyBorder="1" applyProtection="1">
      <protection locked="0"/>
    </xf>
    <xf numFmtId="0" fontId="24" fillId="0" borderId="0" xfId="1" applyFont="1" applyBorder="1" applyAlignment="1">
      <alignment horizontal="right"/>
    </xf>
    <xf numFmtId="0" fontId="8" fillId="3" borderId="15" xfId="1" applyFont="1" applyFill="1" applyBorder="1" applyAlignment="1">
      <alignment horizontal="left" vertical="top" wrapText="1"/>
    </xf>
    <xf numFmtId="0" fontId="8" fillId="3" borderId="12" xfId="1" applyFont="1" applyFill="1" applyBorder="1" applyAlignment="1">
      <alignment horizontal="left" vertical="justify"/>
    </xf>
    <xf numFmtId="3" fontId="8" fillId="3" borderId="8" xfId="1" applyNumberFormat="1" applyFont="1" applyFill="1" applyBorder="1"/>
    <xf numFmtId="0" fontId="8" fillId="3" borderId="4" xfId="1" applyFont="1" applyFill="1" applyBorder="1" applyAlignment="1">
      <alignment horizontal="left" vertical="justify"/>
    </xf>
    <xf numFmtId="3" fontId="8" fillId="3" borderId="3" xfId="1" applyNumberFormat="1" applyFont="1" applyFill="1" applyBorder="1"/>
    <xf numFmtId="0" fontId="5" fillId="3" borderId="4" xfId="1" applyFont="1" applyFill="1" applyBorder="1" applyAlignment="1">
      <alignment vertical="justify"/>
    </xf>
    <xf numFmtId="3" fontId="5" fillId="3" borderId="3" xfId="1" applyNumberFormat="1" applyFont="1" applyFill="1" applyBorder="1"/>
    <xf numFmtId="3" fontId="8" fillId="3" borderId="6" xfId="1" applyNumberFormat="1" applyFont="1" applyFill="1" applyBorder="1"/>
    <xf numFmtId="3" fontId="8" fillId="3" borderId="2" xfId="1" applyNumberFormat="1" applyFont="1" applyFill="1" applyBorder="1"/>
    <xf numFmtId="3" fontId="5" fillId="3" borderId="2" xfId="1" applyNumberFormat="1" applyFont="1" applyFill="1" applyBorder="1"/>
    <xf numFmtId="3" fontId="8" fillId="3" borderId="9" xfId="1" applyNumberFormat="1" applyFont="1" applyFill="1" applyBorder="1" applyAlignment="1">
      <alignment horizontal="center"/>
    </xf>
    <xf numFmtId="3" fontId="8" fillId="3" borderId="6" xfId="1" applyNumberFormat="1" applyFont="1" applyFill="1" applyBorder="1" applyAlignment="1">
      <alignment horizontal="center"/>
    </xf>
    <xf numFmtId="3" fontId="8" fillId="3" borderId="7" xfId="1" applyNumberFormat="1" applyFont="1" applyFill="1" applyBorder="1" applyAlignment="1">
      <alignment horizontal="center"/>
    </xf>
    <xf numFmtId="0" fontId="8" fillId="3" borderId="5" xfId="1" applyFont="1" applyFill="1" applyBorder="1" applyAlignment="1">
      <alignment horizontal="left" vertical="justify"/>
    </xf>
    <xf numFmtId="3" fontId="8" fillId="3" borderId="14" xfId="1" applyNumberFormat="1" applyFont="1" applyFill="1" applyBorder="1"/>
    <xf numFmtId="3" fontId="8" fillId="3" borderId="13" xfId="1" applyNumberFormat="1" applyFont="1" applyFill="1" applyBorder="1"/>
    <xf numFmtId="3" fontId="8" fillId="3" borderId="11" xfId="1" applyNumberFormat="1" applyFont="1" applyFill="1" applyBorder="1"/>
    <xf numFmtId="3" fontId="8" fillId="3" borderId="10" xfId="1" applyNumberFormat="1" applyFont="1" applyFill="1" applyBorder="1"/>
    <xf numFmtId="3" fontId="8" fillId="3" borderId="28" xfId="1" applyNumberFormat="1" applyFont="1" applyFill="1" applyBorder="1"/>
    <xf numFmtId="3" fontId="8" fillId="3" borderId="15" xfId="1" applyNumberFormat="1" applyFont="1" applyFill="1" applyBorder="1"/>
    <xf numFmtId="0" fontId="8" fillId="3" borderId="25" xfId="1" applyFont="1" applyFill="1" applyBorder="1" applyAlignment="1">
      <alignment horizontal="left" vertical="justify"/>
    </xf>
    <xf numFmtId="3" fontId="8" fillId="3" borderId="27" xfId="1" applyNumberFormat="1" applyFont="1" applyFill="1" applyBorder="1"/>
    <xf numFmtId="3" fontId="8" fillId="3" borderId="26" xfId="1" applyNumberFormat="1" applyFont="1" applyFill="1" applyBorder="1"/>
    <xf numFmtId="3" fontId="8" fillId="3" borderId="1" xfId="1" applyNumberFormat="1" applyFont="1" applyFill="1" applyBorder="1"/>
    <xf numFmtId="0" fontId="8" fillId="3" borderId="5" xfId="1" quotePrefix="1" applyFont="1" applyFill="1" applyBorder="1" applyAlignment="1">
      <alignment vertical="justify"/>
    </xf>
    <xf numFmtId="0" fontId="9" fillId="3" borderId="0" xfId="1" applyFont="1" applyFill="1" applyAlignment="1">
      <alignment horizontal="left"/>
    </xf>
    <xf numFmtId="0" fontId="17" fillId="0" borderId="0" xfId="1" applyFont="1" applyAlignment="1">
      <alignment horizontal="right"/>
    </xf>
    <xf numFmtId="0" fontId="15" fillId="0" borderId="0" xfId="1" applyFont="1" applyAlignment="1">
      <alignment horizontal="center"/>
    </xf>
    <xf numFmtId="0" fontId="14" fillId="0" borderId="0" xfId="1" applyFont="1" applyAlignment="1" applyProtection="1">
      <alignment horizontal="center"/>
      <protection locked="0"/>
    </xf>
    <xf numFmtId="0" fontId="14" fillId="0" borderId="0" xfId="1" applyFont="1" applyAlignment="1">
      <alignment horizontal="center"/>
    </xf>
    <xf numFmtId="0" fontId="14" fillId="0" borderId="0" xfId="1" applyFont="1" applyBorder="1" applyAlignment="1">
      <alignment horizontal="center"/>
    </xf>
    <xf numFmtId="0" fontId="9" fillId="3" borderId="21" xfId="1" applyFont="1" applyFill="1" applyBorder="1" applyAlignment="1">
      <alignment horizontal="center" vertical="center" wrapText="1"/>
    </xf>
    <xf numFmtId="0" fontId="9" fillId="3" borderId="16" xfId="1" applyFont="1" applyFill="1" applyBorder="1" applyAlignment="1">
      <alignment horizontal="center" vertical="center" wrapText="1"/>
    </xf>
    <xf numFmtId="0" fontId="20" fillId="3" borderId="19" xfId="1" applyFont="1" applyFill="1" applyBorder="1" applyAlignment="1">
      <alignment horizontal="center" vertical="center"/>
    </xf>
    <xf numFmtId="0" fontId="20" fillId="3" borderId="14" xfId="1" applyFont="1" applyFill="1" applyBorder="1" applyAlignment="1">
      <alignment horizontal="center" vertical="center"/>
    </xf>
    <xf numFmtId="0" fontId="8" fillId="3" borderId="18" xfId="1" applyFont="1" applyFill="1" applyBorder="1" applyAlignment="1">
      <alignment horizontal="left" vertical="justify"/>
    </xf>
    <xf numFmtId="0" fontId="8" fillId="3" borderId="20" xfId="1" applyFont="1" applyFill="1" applyBorder="1" applyAlignment="1">
      <alignment horizontal="left" vertical="justify"/>
    </xf>
    <xf numFmtId="0" fontId="20" fillId="3" borderId="19" xfId="1" applyFont="1" applyFill="1" applyBorder="1" applyAlignment="1">
      <alignment horizontal="center" vertical="center" wrapText="1"/>
    </xf>
    <xf numFmtId="0" fontId="12" fillId="3" borderId="14" xfId="1" applyFont="1" applyFill="1" applyBorder="1" applyAlignment="1">
      <alignment horizontal="center" vertical="center" wrapText="1"/>
    </xf>
    <xf numFmtId="0" fontId="5" fillId="0" borderId="0" xfId="1" applyFont="1" applyAlignment="1">
      <alignment horizontal="left" wrapText="1"/>
    </xf>
    <xf numFmtId="0" fontId="0" fillId="0" borderId="0" xfId="0" applyAlignment="1">
      <alignment horizontal="left" wrapText="1"/>
    </xf>
    <xf numFmtId="0" fontId="8" fillId="3" borderId="17" xfId="1" applyFont="1" applyFill="1" applyBorder="1" applyAlignment="1">
      <alignment horizontal="left" vertical="justify"/>
    </xf>
    <xf numFmtId="0" fontId="7" fillId="3" borderId="22" xfId="1" applyFont="1" applyFill="1" applyBorder="1" applyAlignment="1">
      <alignment horizontal="left" vertical="center" wrapText="1"/>
    </xf>
    <xf numFmtId="0" fontId="7" fillId="3" borderId="23" xfId="1" applyFont="1" applyFill="1" applyBorder="1" applyAlignment="1">
      <alignment horizontal="left" vertical="center" wrapText="1"/>
    </xf>
    <xf numFmtId="0" fontId="7" fillId="3" borderId="17" xfId="1" applyFont="1" applyFill="1" applyBorder="1" applyAlignment="1">
      <alignment horizontal="left" vertical="center" wrapText="1"/>
    </xf>
    <xf numFmtId="0" fontId="9" fillId="3" borderId="22" xfId="1" applyFont="1" applyFill="1" applyBorder="1" applyAlignment="1">
      <alignment horizontal="left" vertical="center" wrapText="1"/>
    </xf>
    <xf numFmtId="0" fontId="9" fillId="3" borderId="23" xfId="1" applyFont="1" applyFill="1" applyBorder="1" applyAlignment="1">
      <alignment horizontal="left" vertical="center" wrapText="1"/>
    </xf>
    <xf numFmtId="0" fontId="9" fillId="3" borderId="17" xfId="1" applyFont="1" applyFill="1" applyBorder="1" applyAlignment="1">
      <alignment horizontal="left" vertical="center" wrapText="1"/>
    </xf>
  </cellXfs>
  <cellStyles count="2">
    <cellStyle name="Normal 2" xfId="1"/>
    <cellStyle name="Нормален" xfId="0" builtinId="0"/>
  </cellStyles>
  <dxfs count="69">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4E19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тема">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О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О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O92"/>
  <sheetViews>
    <sheetView tabSelected="1" zoomScale="80" zoomScaleNormal="80" workbookViewId="0">
      <pane ySplit="12" topLeftCell="A88" activePane="bottomLeft" state="frozen"/>
      <selection pane="bottomLeft" activeCell="A94" sqref="A94"/>
    </sheetView>
  </sheetViews>
  <sheetFormatPr defaultRowHeight="12.75" x14ac:dyDescent="0.2"/>
  <cols>
    <col min="1" max="1" width="57.7109375" style="1" customWidth="1"/>
    <col min="2" max="2" width="17.140625" style="1" customWidth="1"/>
    <col min="3" max="3" width="22.140625" style="1" customWidth="1"/>
    <col min="4" max="4" width="16.7109375" style="1" customWidth="1"/>
    <col min="5" max="5" width="16.140625" style="1" customWidth="1"/>
    <col min="6" max="6" width="23.7109375" style="1" customWidth="1"/>
    <col min="7" max="7" width="14.7109375" style="1" customWidth="1"/>
    <col min="8" max="8" width="17" style="1" customWidth="1"/>
    <col min="9" max="9" width="22.28515625" style="1" customWidth="1"/>
    <col min="10" max="10" width="15.140625" style="1" customWidth="1"/>
    <col min="11" max="11" width="16.85546875" style="1" customWidth="1"/>
    <col min="12" max="12" width="23.85546875" style="1" customWidth="1"/>
    <col min="13" max="13" width="14.42578125" style="1" customWidth="1"/>
    <col min="14" max="262" width="9.140625" style="1"/>
    <col min="263" max="263" width="30.42578125" style="1" customWidth="1"/>
    <col min="264" max="269" width="16.85546875" style="1" customWidth="1"/>
    <col min="270" max="518" width="9.140625" style="1"/>
    <col min="519" max="519" width="30.42578125" style="1" customWidth="1"/>
    <col min="520" max="525" width="16.85546875" style="1" customWidth="1"/>
    <col min="526" max="774" width="9.140625" style="1"/>
    <col min="775" max="775" width="30.42578125" style="1" customWidth="1"/>
    <col min="776" max="781" width="16.85546875" style="1" customWidth="1"/>
    <col min="782" max="1030" width="9.140625" style="1"/>
    <col min="1031" max="1031" width="30.42578125" style="1" customWidth="1"/>
    <col min="1032" max="1037" width="16.85546875" style="1" customWidth="1"/>
    <col min="1038" max="1286" width="9.140625" style="1"/>
    <col min="1287" max="1287" width="30.42578125" style="1" customWidth="1"/>
    <col min="1288" max="1293" width="16.85546875" style="1" customWidth="1"/>
    <col min="1294" max="1542" width="9.140625" style="1"/>
    <col min="1543" max="1543" width="30.42578125" style="1" customWidth="1"/>
    <col min="1544" max="1549" width="16.85546875" style="1" customWidth="1"/>
    <col min="1550" max="1798" width="9.140625" style="1"/>
    <col min="1799" max="1799" width="30.42578125" style="1" customWidth="1"/>
    <col min="1800" max="1805" width="16.85546875" style="1" customWidth="1"/>
    <col min="1806" max="2054" width="9.140625" style="1"/>
    <col min="2055" max="2055" width="30.42578125" style="1" customWidth="1"/>
    <col min="2056" max="2061" width="16.85546875" style="1" customWidth="1"/>
    <col min="2062" max="2310" width="9.140625" style="1"/>
    <col min="2311" max="2311" width="30.42578125" style="1" customWidth="1"/>
    <col min="2312" max="2317" width="16.85546875" style="1" customWidth="1"/>
    <col min="2318" max="2566" width="9.140625" style="1"/>
    <col min="2567" max="2567" width="30.42578125" style="1" customWidth="1"/>
    <col min="2568" max="2573" width="16.85546875" style="1" customWidth="1"/>
    <col min="2574" max="2822" width="9.140625" style="1"/>
    <col min="2823" max="2823" width="30.42578125" style="1" customWidth="1"/>
    <col min="2824" max="2829" width="16.85546875" style="1" customWidth="1"/>
    <col min="2830" max="3078" width="9.140625" style="1"/>
    <col min="3079" max="3079" width="30.42578125" style="1" customWidth="1"/>
    <col min="3080" max="3085" width="16.85546875" style="1" customWidth="1"/>
    <col min="3086" max="3334" width="9.140625" style="1"/>
    <col min="3335" max="3335" width="30.42578125" style="1" customWidth="1"/>
    <col min="3336" max="3341" width="16.85546875" style="1" customWidth="1"/>
    <col min="3342" max="3590" width="9.140625" style="1"/>
    <col min="3591" max="3591" width="30.42578125" style="1" customWidth="1"/>
    <col min="3592" max="3597" width="16.85546875" style="1" customWidth="1"/>
    <col min="3598" max="3846" width="9.140625" style="1"/>
    <col min="3847" max="3847" width="30.42578125" style="1" customWidth="1"/>
    <col min="3848" max="3853" width="16.85546875" style="1" customWidth="1"/>
    <col min="3854" max="4102" width="9.140625" style="1"/>
    <col min="4103" max="4103" width="30.42578125" style="1" customWidth="1"/>
    <col min="4104" max="4109" width="16.85546875" style="1" customWidth="1"/>
    <col min="4110" max="4358" width="9.140625" style="1"/>
    <col min="4359" max="4359" width="30.42578125" style="1" customWidth="1"/>
    <col min="4360" max="4365" width="16.85546875" style="1" customWidth="1"/>
    <col min="4366" max="4614" width="9.140625" style="1"/>
    <col min="4615" max="4615" width="30.42578125" style="1" customWidth="1"/>
    <col min="4616" max="4621" width="16.85546875" style="1" customWidth="1"/>
    <col min="4622" max="4870" width="9.140625" style="1"/>
    <col min="4871" max="4871" width="30.42578125" style="1" customWidth="1"/>
    <col min="4872" max="4877" width="16.85546875" style="1" customWidth="1"/>
    <col min="4878" max="5126" width="9.140625" style="1"/>
    <col min="5127" max="5127" width="30.42578125" style="1" customWidth="1"/>
    <col min="5128" max="5133" width="16.85546875" style="1" customWidth="1"/>
    <col min="5134" max="5382" width="9.140625" style="1"/>
    <col min="5383" max="5383" width="30.42578125" style="1" customWidth="1"/>
    <col min="5384" max="5389" width="16.85546875" style="1" customWidth="1"/>
    <col min="5390" max="5638" width="9.140625" style="1"/>
    <col min="5639" max="5639" width="30.42578125" style="1" customWidth="1"/>
    <col min="5640" max="5645" width="16.85546875" style="1" customWidth="1"/>
    <col min="5646" max="5894" width="9.140625" style="1"/>
    <col min="5895" max="5895" width="30.42578125" style="1" customWidth="1"/>
    <col min="5896" max="5901" width="16.85546875" style="1" customWidth="1"/>
    <col min="5902" max="6150" width="9.140625" style="1"/>
    <col min="6151" max="6151" width="30.42578125" style="1" customWidth="1"/>
    <col min="6152" max="6157" width="16.85546875" style="1" customWidth="1"/>
    <col min="6158" max="6406" width="9.140625" style="1"/>
    <col min="6407" max="6407" width="30.42578125" style="1" customWidth="1"/>
    <col min="6408" max="6413" width="16.85546875" style="1" customWidth="1"/>
    <col min="6414" max="6662" width="9.140625" style="1"/>
    <col min="6663" max="6663" width="30.42578125" style="1" customWidth="1"/>
    <col min="6664" max="6669" width="16.85546875" style="1" customWidth="1"/>
    <col min="6670" max="6918" width="9.140625" style="1"/>
    <col min="6919" max="6919" width="30.42578125" style="1" customWidth="1"/>
    <col min="6920" max="6925" width="16.85546875" style="1" customWidth="1"/>
    <col min="6926" max="7174" width="9.140625" style="1"/>
    <col min="7175" max="7175" width="30.42578125" style="1" customWidth="1"/>
    <col min="7176" max="7181" width="16.85546875" style="1" customWidth="1"/>
    <col min="7182" max="7430" width="9.140625" style="1"/>
    <col min="7431" max="7431" width="30.42578125" style="1" customWidth="1"/>
    <col min="7432" max="7437" width="16.85546875" style="1" customWidth="1"/>
    <col min="7438" max="7686" width="9.140625" style="1"/>
    <col min="7687" max="7687" width="30.42578125" style="1" customWidth="1"/>
    <col min="7688" max="7693" width="16.85546875" style="1" customWidth="1"/>
    <col min="7694" max="7942" width="9.140625" style="1"/>
    <col min="7943" max="7943" width="30.42578125" style="1" customWidth="1"/>
    <col min="7944" max="7949" width="16.85546875" style="1" customWidth="1"/>
    <col min="7950" max="8198" width="9.140625" style="1"/>
    <col min="8199" max="8199" width="30.42578125" style="1" customWidth="1"/>
    <col min="8200" max="8205" width="16.85546875" style="1" customWidth="1"/>
    <col min="8206" max="8454" width="9.140625" style="1"/>
    <col min="8455" max="8455" width="30.42578125" style="1" customWidth="1"/>
    <col min="8456" max="8461" width="16.85546875" style="1" customWidth="1"/>
    <col min="8462" max="8710" width="9.140625" style="1"/>
    <col min="8711" max="8711" width="30.42578125" style="1" customWidth="1"/>
    <col min="8712" max="8717" width="16.85546875" style="1" customWidth="1"/>
    <col min="8718" max="8966" width="9.140625" style="1"/>
    <col min="8967" max="8967" width="30.42578125" style="1" customWidth="1"/>
    <col min="8968" max="8973" width="16.85546875" style="1" customWidth="1"/>
    <col min="8974" max="9222" width="9.140625" style="1"/>
    <col min="9223" max="9223" width="30.42578125" style="1" customWidth="1"/>
    <col min="9224" max="9229" width="16.85546875" style="1" customWidth="1"/>
    <col min="9230" max="9478" width="9.140625" style="1"/>
    <col min="9479" max="9479" width="30.42578125" style="1" customWidth="1"/>
    <col min="9480" max="9485" width="16.85546875" style="1" customWidth="1"/>
    <col min="9486" max="9734" width="9.140625" style="1"/>
    <col min="9735" max="9735" width="30.42578125" style="1" customWidth="1"/>
    <col min="9736" max="9741" width="16.85546875" style="1" customWidth="1"/>
    <col min="9742" max="9990" width="9.140625" style="1"/>
    <col min="9991" max="9991" width="30.42578125" style="1" customWidth="1"/>
    <col min="9992" max="9997" width="16.85546875" style="1" customWidth="1"/>
    <col min="9998" max="10246" width="9.140625" style="1"/>
    <col min="10247" max="10247" width="30.42578125" style="1" customWidth="1"/>
    <col min="10248" max="10253" width="16.85546875" style="1" customWidth="1"/>
    <col min="10254" max="10502" width="9.140625" style="1"/>
    <col min="10503" max="10503" width="30.42578125" style="1" customWidth="1"/>
    <col min="10504" max="10509" width="16.85546875" style="1" customWidth="1"/>
    <col min="10510" max="10758" width="9.140625" style="1"/>
    <col min="10759" max="10759" width="30.42578125" style="1" customWidth="1"/>
    <col min="10760" max="10765" width="16.85546875" style="1" customWidth="1"/>
    <col min="10766" max="11014" width="9.140625" style="1"/>
    <col min="11015" max="11015" width="30.42578125" style="1" customWidth="1"/>
    <col min="11016" max="11021" width="16.85546875" style="1" customWidth="1"/>
    <col min="11022" max="11270" width="9.140625" style="1"/>
    <col min="11271" max="11271" width="30.42578125" style="1" customWidth="1"/>
    <col min="11272" max="11277" width="16.85546875" style="1" customWidth="1"/>
    <col min="11278" max="11526" width="9.140625" style="1"/>
    <col min="11527" max="11527" width="30.42578125" style="1" customWidth="1"/>
    <col min="11528" max="11533" width="16.85546875" style="1" customWidth="1"/>
    <col min="11534" max="11782" width="9.140625" style="1"/>
    <col min="11783" max="11783" width="30.42578125" style="1" customWidth="1"/>
    <col min="11784" max="11789" width="16.85546875" style="1" customWidth="1"/>
    <col min="11790" max="12038" width="9.140625" style="1"/>
    <col min="12039" max="12039" width="30.42578125" style="1" customWidth="1"/>
    <col min="12040" max="12045" width="16.85546875" style="1" customWidth="1"/>
    <col min="12046" max="12294" width="9.140625" style="1"/>
    <col min="12295" max="12295" width="30.42578125" style="1" customWidth="1"/>
    <col min="12296" max="12301" width="16.85546875" style="1" customWidth="1"/>
    <col min="12302" max="12550" width="9.140625" style="1"/>
    <col min="12551" max="12551" width="30.42578125" style="1" customWidth="1"/>
    <col min="12552" max="12557" width="16.85546875" style="1" customWidth="1"/>
    <col min="12558" max="12806" width="9.140625" style="1"/>
    <col min="12807" max="12807" width="30.42578125" style="1" customWidth="1"/>
    <col min="12808" max="12813" width="16.85546875" style="1" customWidth="1"/>
    <col min="12814" max="13062" width="9.140625" style="1"/>
    <col min="13063" max="13063" width="30.42578125" style="1" customWidth="1"/>
    <col min="13064" max="13069" width="16.85546875" style="1" customWidth="1"/>
    <col min="13070" max="13318" width="9.140625" style="1"/>
    <col min="13319" max="13319" width="30.42578125" style="1" customWidth="1"/>
    <col min="13320" max="13325" width="16.85546875" style="1" customWidth="1"/>
    <col min="13326" max="13574" width="9.140625" style="1"/>
    <col min="13575" max="13575" width="30.42578125" style="1" customWidth="1"/>
    <col min="13576" max="13581" width="16.85546875" style="1" customWidth="1"/>
    <col min="13582" max="13830" width="9.140625" style="1"/>
    <col min="13831" max="13831" width="30.42578125" style="1" customWidth="1"/>
    <col min="13832" max="13837" width="16.85546875" style="1" customWidth="1"/>
    <col min="13838" max="14086" width="9.140625" style="1"/>
    <col min="14087" max="14087" width="30.42578125" style="1" customWidth="1"/>
    <col min="14088" max="14093" width="16.85546875" style="1" customWidth="1"/>
    <col min="14094" max="14342" width="9.140625" style="1"/>
    <col min="14343" max="14343" width="30.42578125" style="1" customWidth="1"/>
    <col min="14344" max="14349" width="16.85546875" style="1" customWidth="1"/>
    <col min="14350" max="14598" width="9.140625" style="1"/>
    <col min="14599" max="14599" width="30.42578125" style="1" customWidth="1"/>
    <col min="14600" max="14605" width="16.85546875" style="1" customWidth="1"/>
    <col min="14606" max="14854" width="9.140625" style="1"/>
    <col min="14855" max="14855" width="30.42578125" style="1" customWidth="1"/>
    <col min="14856" max="14861" width="16.85546875" style="1" customWidth="1"/>
    <col min="14862" max="15110" width="9.140625" style="1"/>
    <col min="15111" max="15111" width="30.42578125" style="1" customWidth="1"/>
    <col min="15112" max="15117" width="16.85546875" style="1" customWidth="1"/>
    <col min="15118" max="15366" width="9.140625" style="1"/>
    <col min="15367" max="15367" width="30.42578125" style="1" customWidth="1"/>
    <col min="15368" max="15373" width="16.85546875" style="1" customWidth="1"/>
    <col min="15374" max="15622" width="9.140625" style="1"/>
    <col min="15623" max="15623" width="30.42578125" style="1" customWidth="1"/>
    <col min="15624" max="15629" width="16.85546875" style="1" customWidth="1"/>
    <col min="15630" max="15878" width="9.140625" style="1"/>
    <col min="15879" max="15879" width="30.42578125" style="1" customWidth="1"/>
    <col min="15880" max="15885" width="16.85546875" style="1" customWidth="1"/>
    <col min="15886" max="16134" width="9.140625" style="1"/>
    <col min="16135" max="16135" width="30.42578125" style="1" customWidth="1"/>
    <col min="16136" max="16141" width="16.85546875" style="1" customWidth="1"/>
    <col min="16142" max="16384" width="9.140625" style="1"/>
  </cols>
  <sheetData>
    <row r="3" spans="1:13" ht="18.75" customHeight="1" x14ac:dyDescent="0.3">
      <c r="L3" s="54" t="s">
        <v>29</v>
      </c>
      <c r="M3" s="54"/>
    </row>
    <row r="4" spans="1:13" ht="18.75" x14ac:dyDescent="0.3">
      <c r="A4" s="55" t="s">
        <v>28</v>
      </c>
      <c r="B4" s="55"/>
      <c r="C4" s="55"/>
      <c r="D4" s="55"/>
      <c r="E4" s="55"/>
      <c r="F4" s="55"/>
      <c r="G4" s="55"/>
      <c r="H4" s="55"/>
      <c r="I4" s="55"/>
      <c r="J4" s="55"/>
      <c r="K4" s="55"/>
      <c r="L4" s="55"/>
      <c r="M4" s="55"/>
    </row>
    <row r="5" spans="1:13" ht="16.5" x14ac:dyDescent="0.25">
      <c r="A5" s="56" t="s">
        <v>64</v>
      </c>
      <c r="B5" s="56"/>
      <c r="C5" s="56"/>
      <c r="D5" s="56"/>
      <c r="E5" s="56"/>
      <c r="F5" s="56"/>
      <c r="G5" s="56"/>
      <c r="H5" s="56"/>
      <c r="I5" s="56"/>
      <c r="J5" s="56"/>
      <c r="K5" s="56"/>
      <c r="L5" s="56"/>
      <c r="M5" s="56"/>
    </row>
    <row r="6" spans="1:13" ht="17.25" thickBot="1" x14ac:dyDescent="0.3">
      <c r="A6" s="57"/>
      <c r="B6" s="57"/>
      <c r="C6" s="57"/>
      <c r="D6" s="57"/>
      <c r="E6" s="57"/>
      <c r="F6" s="57"/>
      <c r="G6" s="57"/>
      <c r="H6" s="57"/>
      <c r="I6" s="57"/>
      <c r="J6" s="57"/>
      <c r="K6" s="57"/>
      <c r="L6" s="57"/>
      <c r="M6" s="57"/>
    </row>
    <row r="7" spans="1:13" s="11" customFormat="1" ht="17.25" thickBot="1" x14ac:dyDescent="0.3">
      <c r="A7" s="12"/>
      <c r="B7" s="12"/>
      <c r="C7" s="12"/>
      <c r="D7" s="12"/>
      <c r="E7" s="12"/>
      <c r="F7" s="12"/>
      <c r="G7" s="12"/>
      <c r="H7" s="12"/>
      <c r="I7" s="12"/>
      <c r="J7" s="12"/>
      <c r="K7" s="57" t="s">
        <v>27</v>
      </c>
      <c r="L7" s="58"/>
      <c r="M7" s="16">
        <v>5401</v>
      </c>
    </row>
    <row r="8" spans="1:13" s="11" customFormat="1" ht="16.5" x14ac:dyDescent="0.25">
      <c r="A8" s="53" t="s">
        <v>46</v>
      </c>
      <c r="B8" s="12"/>
      <c r="C8" s="12"/>
      <c r="D8" s="12"/>
      <c r="E8" s="12"/>
      <c r="F8" s="12"/>
      <c r="G8" s="12"/>
      <c r="H8" s="12"/>
      <c r="I8" s="12"/>
      <c r="J8" s="12"/>
      <c r="K8" s="14"/>
      <c r="L8" s="15"/>
      <c r="M8" s="13"/>
    </row>
    <row r="9" spans="1:13" s="11" customFormat="1" x14ac:dyDescent="0.2"/>
    <row r="10" spans="1:13" s="11" customFormat="1" ht="18" thickBot="1" x14ac:dyDescent="0.35">
      <c r="M10" s="27" t="s">
        <v>51</v>
      </c>
    </row>
    <row r="11" spans="1:13" ht="15.75" x14ac:dyDescent="0.2">
      <c r="A11" s="59" t="s">
        <v>26</v>
      </c>
      <c r="B11" s="61" t="s">
        <v>42</v>
      </c>
      <c r="C11" s="63" t="s">
        <v>25</v>
      </c>
      <c r="D11" s="64"/>
      <c r="E11" s="65" t="s">
        <v>47</v>
      </c>
      <c r="F11" s="63" t="s">
        <v>25</v>
      </c>
      <c r="G11" s="64"/>
      <c r="H11" s="65" t="s">
        <v>53</v>
      </c>
      <c r="I11" s="63" t="s">
        <v>25</v>
      </c>
      <c r="J11" s="64"/>
      <c r="K11" s="65" t="s">
        <v>56</v>
      </c>
      <c r="L11" s="63" t="s">
        <v>25</v>
      </c>
      <c r="M11" s="69"/>
    </row>
    <row r="12" spans="1:13" ht="162.75" customHeight="1" thickBot="1" x14ac:dyDescent="0.25">
      <c r="A12" s="60"/>
      <c r="B12" s="62"/>
      <c r="C12" s="28" t="s">
        <v>48</v>
      </c>
      <c r="D12" s="28" t="s">
        <v>57</v>
      </c>
      <c r="E12" s="66"/>
      <c r="F12" s="28" t="s">
        <v>49</v>
      </c>
      <c r="G12" s="28" t="s">
        <v>58</v>
      </c>
      <c r="H12" s="66"/>
      <c r="I12" s="28" t="s">
        <v>54</v>
      </c>
      <c r="J12" s="28" t="s">
        <v>55</v>
      </c>
      <c r="K12" s="66"/>
      <c r="L12" s="28" t="s">
        <v>59</v>
      </c>
      <c r="M12" s="28" t="s">
        <v>60</v>
      </c>
    </row>
    <row r="13" spans="1:13" ht="32.25" customHeight="1" x14ac:dyDescent="0.2">
      <c r="A13" s="70" t="s">
        <v>38</v>
      </c>
      <c r="B13" s="71"/>
      <c r="C13" s="71"/>
      <c r="D13" s="71"/>
      <c r="E13" s="71"/>
      <c r="F13" s="71"/>
      <c r="G13" s="71"/>
      <c r="H13" s="71"/>
      <c r="I13" s="71"/>
      <c r="J13" s="71"/>
      <c r="K13" s="71"/>
      <c r="L13" s="71"/>
      <c r="M13" s="72"/>
    </row>
    <row r="14" spans="1:13" ht="21" customHeight="1" thickBot="1" x14ac:dyDescent="0.3">
      <c r="A14" s="29" t="s">
        <v>6</v>
      </c>
      <c r="B14" s="30">
        <f>+C14</f>
        <v>11889823</v>
      </c>
      <c r="C14" s="17">
        <f>4000000+1509823+6380000</f>
        <v>11889823</v>
      </c>
      <c r="D14" s="38" t="s">
        <v>5</v>
      </c>
      <c r="E14" s="35">
        <f>+F14</f>
        <v>11737268</v>
      </c>
      <c r="F14" s="35">
        <f>+B53</f>
        <v>11737268</v>
      </c>
      <c r="G14" s="39" t="s">
        <v>5</v>
      </c>
      <c r="H14" s="35">
        <f>+I14</f>
        <v>11100213</v>
      </c>
      <c r="I14" s="30">
        <f>+E53</f>
        <v>11100213</v>
      </c>
      <c r="J14" s="39" t="s">
        <v>5</v>
      </c>
      <c r="K14" s="35">
        <f>+L14</f>
        <v>10457158</v>
      </c>
      <c r="L14" s="30">
        <f>+H53</f>
        <v>10457158</v>
      </c>
      <c r="M14" s="40" t="s">
        <v>5</v>
      </c>
    </row>
    <row r="15" spans="1:13" ht="21" customHeight="1" x14ac:dyDescent="0.25">
      <c r="A15" s="31" t="s">
        <v>30</v>
      </c>
      <c r="B15" s="32">
        <f t="shared" ref="B15:B53" si="0">+C15+D15</f>
        <v>-152555</v>
      </c>
      <c r="C15" s="35">
        <f>+C16+C20+C24+C28+C32+C36+C40+C44+C48</f>
        <v>-4152555</v>
      </c>
      <c r="D15" s="32">
        <f>+D16+D20+D24+D28+D32+D36+D40+D44+D48</f>
        <v>4000000</v>
      </c>
      <c r="E15" s="32">
        <f t="shared" ref="E15:E53" si="1">+F15+G15</f>
        <v>-637055</v>
      </c>
      <c r="F15" s="32">
        <f>+F16+F20+F24+F28+F32+F36+F40+F44+F48</f>
        <v>-4637055</v>
      </c>
      <c r="G15" s="32">
        <f>+G16+G20+G24+G28+G32+G36+G40+G44+G48</f>
        <v>4000000</v>
      </c>
      <c r="H15" s="32">
        <f t="shared" ref="H15:H53" si="2">+I15+J15</f>
        <v>-643055</v>
      </c>
      <c r="I15" s="32">
        <f>+I16+I20+I24+I28+I32+I36+I40+I44+I48</f>
        <v>-4643055</v>
      </c>
      <c r="J15" s="32">
        <f>+J16+J20+J24+J28+J32+J36+J40+J44+J48</f>
        <v>4000000</v>
      </c>
      <c r="K15" s="32">
        <f t="shared" ref="K15:K53" si="3">+L15+M15</f>
        <v>-649055</v>
      </c>
      <c r="L15" s="32">
        <f>+L16+L20+L24+L28+L32+L36+L40+L44+L48</f>
        <v>-4649055</v>
      </c>
      <c r="M15" s="36">
        <f>+M16+M20+M24+M28+M32+M36+M40+M44+M48</f>
        <v>4000000</v>
      </c>
    </row>
    <row r="16" spans="1:13" ht="21" customHeight="1" x14ac:dyDescent="0.25">
      <c r="A16" s="33" t="s">
        <v>24</v>
      </c>
      <c r="B16" s="34">
        <f t="shared" si="0"/>
        <v>0</v>
      </c>
      <c r="C16" s="34">
        <f>+C17-C18</f>
        <v>0</v>
      </c>
      <c r="D16" s="34">
        <f>+D17-D18</f>
        <v>0</v>
      </c>
      <c r="E16" s="34">
        <f t="shared" si="1"/>
        <v>0</v>
      </c>
      <c r="F16" s="34">
        <f>+F17-F18</f>
        <v>0</v>
      </c>
      <c r="G16" s="34">
        <f>+G17-G18</f>
        <v>0</v>
      </c>
      <c r="H16" s="34">
        <f t="shared" si="2"/>
        <v>0</v>
      </c>
      <c r="I16" s="34">
        <f>+I17-I18</f>
        <v>0</v>
      </c>
      <c r="J16" s="34">
        <f>+J17-J18</f>
        <v>0</v>
      </c>
      <c r="K16" s="34">
        <f t="shared" si="3"/>
        <v>0</v>
      </c>
      <c r="L16" s="34">
        <f>+L17-L18</f>
        <v>0</v>
      </c>
      <c r="M16" s="37">
        <f>+M17-M18</f>
        <v>0</v>
      </c>
    </row>
    <row r="17" spans="1:13" ht="21" customHeight="1" x14ac:dyDescent="0.25">
      <c r="A17" s="10" t="s">
        <v>39</v>
      </c>
      <c r="B17" s="34">
        <f t="shared" si="0"/>
        <v>0</v>
      </c>
      <c r="C17" s="18"/>
      <c r="D17" s="18"/>
      <c r="E17" s="34">
        <f t="shared" si="1"/>
        <v>0</v>
      </c>
      <c r="F17" s="18"/>
      <c r="G17" s="18"/>
      <c r="H17" s="34">
        <f t="shared" si="2"/>
        <v>0</v>
      </c>
      <c r="I17" s="19"/>
      <c r="J17" s="19"/>
      <c r="K17" s="34">
        <f t="shared" si="3"/>
        <v>0</v>
      </c>
      <c r="L17" s="19"/>
      <c r="M17" s="20"/>
    </row>
    <row r="18" spans="1:13" ht="21" customHeight="1" x14ac:dyDescent="0.25">
      <c r="A18" s="10" t="s">
        <v>23</v>
      </c>
      <c r="B18" s="34">
        <f t="shared" si="0"/>
        <v>0</v>
      </c>
      <c r="C18" s="18"/>
      <c r="D18" s="18"/>
      <c r="E18" s="34">
        <f t="shared" si="1"/>
        <v>0</v>
      </c>
      <c r="F18" s="18"/>
      <c r="G18" s="18"/>
      <c r="H18" s="34">
        <f t="shared" si="2"/>
        <v>0</v>
      </c>
      <c r="I18" s="19"/>
      <c r="J18" s="19"/>
      <c r="K18" s="34">
        <f t="shared" si="3"/>
        <v>0</v>
      </c>
      <c r="L18" s="19"/>
      <c r="M18" s="20"/>
    </row>
    <row r="19" spans="1:13" ht="21" customHeight="1" x14ac:dyDescent="0.25">
      <c r="A19" s="10" t="s">
        <v>22</v>
      </c>
      <c r="B19" s="34">
        <f t="shared" si="0"/>
        <v>0</v>
      </c>
      <c r="C19" s="18"/>
      <c r="D19" s="18"/>
      <c r="E19" s="34">
        <f t="shared" si="1"/>
        <v>0</v>
      </c>
      <c r="F19" s="18"/>
      <c r="G19" s="18"/>
      <c r="H19" s="34">
        <f t="shared" si="2"/>
        <v>0</v>
      </c>
      <c r="I19" s="19"/>
      <c r="J19" s="19"/>
      <c r="K19" s="34">
        <f t="shared" si="3"/>
        <v>0</v>
      </c>
      <c r="L19" s="19"/>
      <c r="M19" s="20"/>
    </row>
    <row r="20" spans="1:13" ht="21" customHeight="1" x14ac:dyDescent="0.25">
      <c r="A20" s="33" t="s">
        <v>21</v>
      </c>
      <c r="B20" s="34">
        <f t="shared" si="0"/>
        <v>0</v>
      </c>
      <c r="C20" s="34">
        <f>+C21-C22</f>
        <v>0</v>
      </c>
      <c r="D20" s="34">
        <f>+D21-D22</f>
        <v>0</v>
      </c>
      <c r="E20" s="34">
        <f t="shared" si="1"/>
        <v>0</v>
      </c>
      <c r="F20" s="34">
        <f>+F21-F22</f>
        <v>0</v>
      </c>
      <c r="G20" s="34">
        <f>+G21-G22</f>
        <v>0</v>
      </c>
      <c r="H20" s="34">
        <f t="shared" si="2"/>
        <v>0</v>
      </c>
      <c r="I20" s="34">
        <f>+I21-I22</f>
        <v>0</v>
      </c>
      <c r="J20" s="34">
        <f>+J21-J22</f>
        <v>0</v>
      </c>
      <c r="K20" s="34">
        <f t="shared" si="3"/>
        <v>0</v>
      </c>
      <c r="L20" s="34">
        <f>+L21-L22</f>
        <v>0</v>
      </c>
      <c r="M20" s="37">
        <f>+M21-M22</f>
        <v>0</v>
      </c>
    </row>
    <row r="21" spans="1:13" ht="21" customHeight="1" x14ac:dyDescent="0.25">
      <c r="A21" s="10" t="s">
        <v>11</v>
      </c>
      <c r="B21" s="34">
        <f t="shared" si="0"/>
        <v>0</v>
      </c>
      <c r="C21" s="18"/>
      <c r="D21" s="18"/>
      <c r="E21" s="34">
        <f t="shared" si="1"/>
        <v>0</v>
      </c>
      <c r="F21" s="18"/>
      <c r="G21" s="18"/>
      <c r="H21" s="34">
        <f t="shared" si="2"/>
        <v>0</v>
      </c>
      <c r="I21" s="19"/>
      <c r="J21" s="19"/>
      <c r="K21" s="34">
        <f t="shared" si="3"/>
        <v>0</v>
      </c>
      <c r="L21" s="19"/>
      <c r="M21" s="20"/>
    </row>
    <row r="22" spans="1:13" ht="21" customHeight="1" x14ac:dyDescent="0.25">
      <c r="A22" s="10" t="s">
        <v>20</v>
      </c>
      <c r="B22" s="34">
        <f t="shared" si="0"/>
        <v>0</v>
      </c>
      <c r="C22" s="18"/>
      <c r="D22" s="18"/>
      <c r="E22" s="34">
        <f t="shared" si="1"/>
        <v>0</v>
      </c>
      <c r="F22" s="18"/>
      <c r="G22" s="18"/>
      <c r="H22" s="34">
        <f t="shared" si="2"/>
        <v>0</v>
      </c>
      <c r="I22" s="19"/>
      <c r="J22" s="19"/>
      <c r="K22" s="34">
        <f t="shared" si="3"/>
        <v>0</v>
      </c>
      <c r="L22" s="19"/>
      <c r="M22" s="20"/>
    </row>
    <row r="23" spans="1:13" ht="21" customHeight="1" x14ac:dyDescent="0.25">
      <c r="A23" s="10" t="s">
        <v>18</v>
      </c>
      <c r="B23" s="34">
        <f t="shared" si="0"/>
        <v>0</v>
      </c>
      <c r="C23" s="18"/>
      <c r="D23" s="18"/>
      <c r="E23" s="34">
        <f t="shared" si="1"/>
        <v>0</v>
      </c>
      <c r="F23" s="18"/>
      <c r="G23" s="18"/>
      <c r="H23" s="34">
        <f t="shared" si="2"/>
        <v>0</v>
      </c>
      <c r="I23" s="19"/>
      <c r="J23" s="19"/>
      <c r="K23" s="34">
        <f t="shared" si="3"/>
        <v>0</v>
      </c>
      <c r="L23" s="19"/>
      <c r="M23" s="20"/>
    </row>
    <row r="24" spans="1:13" ht="21" customHeight="1" x14ac:dyDescent="0.25">
      <c r="A24" s="33" t="s">
        <v>19</v>
      </c>
      <c r="B24" s="34">
        <f t="shared" si="0"/>
        <v>0</v>
      </c>
      <c r="C24" s="34">
        <f>+C25-C26</f>
        <v>-4000000</v>
      </c>
      <c r="D24" s="34">
        <f>+D25-D26</f>
        <v>4000000</v>
      </c>
      <c r="E24" s="34">
        <f t="shared" si="1"/>
        <v>0</v>
      </c>
      <c r="F24" s="34">
        <f>+F25-F26</f>
        <v>-4000000</v>
      </c>
      <c r="G24" s="34">
        <f>+G25-G26</f>
        <v>4000000</v>
      </c>
      <c r="H24" s="34">
        <f t="shared" si="2"/>
        <v>0</v>
      </c>
      <c r="I24" s="34">
        <f>+I25-I26</f>
        <v>-4000000</v>
      </c>
      <c r="J24" s="34">
        <f>+J25-J26</f>
        <v>4000000</v>
      </c>
      <c r="K24" s="34">
        <f t="shared" si="3"/>
        <v>0</v>
      </c>
      <c r="L24" s="34">
        <f>+L25-L26</f>
        <v>-4000000</v>
      </c>
      <c r="M24" s="37">
        <f>+M25-M26</f>
        <v>4000000</v>
      </c>
    </row>
    <row r="25" spans="1:13" ht="21" customHeight="1" x14ac:dyDescent="0.25">
      <c r="A25" s="10" t="s">
        <v>11</v>
      </c>
      <c r="B25" s="34">
        <f t="shared" si="0"/>
        <v>4000000</v>
      </c>
      <c r="C25" s="18"/>
      <c r="D25" s="18">
        <v>4000000</v>
      </c>
      <c r="E25" s="34">
        <f t="shared" si="1"/>
        <v>4000000</v>
      </c>
      <c r="F25" s="18"/>
      <c r="G25" s="18">
        <v>4000000</v>
      </c>
      <c r="H25" s="34">
        <f t="shared" si="2"/>
        <v>4000000</v>
      </c>
      <c r="I25" s="19"/>
      <c r="J25" s="19">
        <v>4000000</v>
      </c>
      <c r="K25" s="34">
        <f t="shared" si="3"/>
        <v>4000000</v>
      </c>
      <c r="L25" s="19"/>
      <c r="M25" s="20">
        <v>4000000</v>
      </c>
    </row>
    <row r="26" spans="1:13" ht="21" customHeight="1" x14ac:dyDescent="0.25">
      <c r="A26" s="10" t="s">
        <v>10</v>
      </c>
      <c r="B26" s="34">
        <f t="shared" si="0"/>
        <v>4000000</v>
      </c>
      <c r="C26" s="18">
        <v>4000000</v>
      </c>
      <c r="D26" s="18"/>
      <c r="E26" s="34">
        <f t="shared" si="1"/>
        <v>4000000</v>
      </c>
      <c r="F26" s="18">
        <v>4000000</v>
      </c>
      <c r="G26" s="18"/>
      <c r="H26" s="34">
        <f t="shared" si="2"/>
        <v>4000000</v>
      </c>
      <c r="I26" s="19">
        <v>4000000</v>
      </c>
      <c r="J26" s="19"/>
      <c r="K26" s="34">
        <f t="shared" si="3"/>
        <v>4000000</v>
      </c>
      <c r="L26" s="19">
        <v>4000000</v>
      </c>
      <c r="M26" s="20"/>
    </row>
    <row r="27" spans="1:13" ht="21" customHeight="1" x14ac:dyDescent="0.25">
      <c r="A27" s="10" t="s">
        <v>18</v>
      </c>
      <c r="B27" s="34">
        <f t="shared" si="0"/>
        <v>40000</v>
      </c>
      <c r="C27" s="18">
        <v>30000</v>
      </c>
      <c r="D27" s="18">
        <v>10000</v>
      </c>
      <c r="E27" s="34">
        <f t="shared" si="1"/>
        <v>40000</v>
      </c>
      <c r="F27" s="18">
        <v>30000</v>
      </c>
      <c r="G27" s="18">
        <v>10000</v>
      </c>
      <c r="H27" s="34">
        <f t="shared" si="2"/>
        <v>40000</v>
      </c>
      <c r="I27" s="19">
        <v>30000</v>
      </c>
      <c r="J27" s="19">
        <v>10000</v>
      </c>
      <c r="K27" s="34">
        <f t="shared" si="3"/>
        <v>40000</v>
      </c>
      <c r="L27" s="19">
        <v>30000</v>
      </c>
      <c r="M27" s="20">
        <v>10000</v>
      </c>
    </row>
    <row r="28" spans="1:13" ht="63" x14ac:dyDescent="0.25">
      <c r="A28" s="33" t="s">
        <v>34</v>
      </c>
      <c r="B28" s="34">
        <f t="shared" si="0"/>
        <v>0</v>
      </c>
      <c r="C28" s="34">
        <f>+C29-C30</f>
        <v>0</v>
      </c>
      <c r="D28" s="34">
        <f>+D29-D30</f>
        <v>0</v>
      </c>
      <c r="E28" s="34">
        <f t="shared" si="1"/>
        <v>-478500</v>
      </c>
      <c r="F28" s="34">
        <f>+F29-F30</f>
        <v>-478500</v>
      </c>
      <c r="G28" s="34">
        <f>+G29-G30</f>
        <v>0</v>
      </c>
      <c r="H28" s="34">
        <f t="shared" si="2"/>
        <v>-478500</v>
      </c>
      <c r="I28" s="34">
        <f>+I29-I30</f>
        <v>-478500</v>
      </c>
      <c r="J28" s="34">
        <f>+J29-J30</f>
        <v>0</v>
      </c>
      <c r="K28" s="34">
        <f t="shared" si="3"/>
        <v>-478500</v>
      </c>
      <c r="L28" s="34">
        <f>+L29-L30</f>
        <v>-478500</v>
      </c>
      <c r="M28" s="37">
        <f>+M29-M30</f>
        <v>0</v>
      </c>
    </row>
    <row r="29" spans="1:13" ht="21" customHeight="1" x14ac:dyDescent="0.25">
      <c r="A29" s="10" t="s">
        <v>11</v>
      </c>
      <c r="B29" s="34">
        <f t="shared" si="0"/>
        <v>0</v>
      </c>
      <c r="C29" s="18"/>
      <c r="D29" s="18"/>
      <c r="E29" s="34">
        <f t="shared" si="1"/>
        <v>0</v>
      </c>
      <c r="F29" s="18"/>
      <c r="G29" s="18"/>
      <c r="H29" s="34">
        <f t="shared" si="2"/>
        <v>0</v>
      </c>
      <c r="I29" s="19"/>
      <c r="J29" s="19"/>
      <c r="K29" s="34">
        <f t="shared" si="3"/>
        <v>0</v>
      </c>
      <c r="L29" s="19"/>
      <c r="M29" s="20"/>
    </row>
    <row r="30" spans="1:13" ht="21" customHeight="1" x14ac:dyDescent="0.25">
      <c r="A30" s="10" t="s">
        <v>10</v>
      </c>
      <c r="B30" s="34">
        <f t="shared" si="0"/>
        <v>0</v>
      </c>
      <c r="C30" s="18"/>
      <c r="D30" s="18"/>
      <c r="E30" s="34">
        <f t="shared" si="1"/>
        <v>478500</v>
      </c>
      <c r="F30" s="18">
        <v>478500</v>
      </c>
      <c r="G30" s="18"/>
      <c r="H30" s="34">
        <f t="shared" si="2"/>
        <v>478500</v>
      </c>
      <c r="I30" s="18">
        <v>478500</v>
      </c>
      <c r="J30" s="19"/>
      <c r="K30" s="34">
        <f t="shared" si="3"/>
        <v>478500</v>
      </c>
      <c r="L30" s="18">
        <v>478500</v>
      </c>
      <c r="M30" s="20"/>
    </row>
    <row r="31" spans="1:13" ht="21" customHeight="1" x14ac:dyDescent="0.25">
      <c r="A31" s="10" t="s">
        <v>18</v>
      </c>
      <c r="B31" s="34">
        <f t="shared" si="0"/>
        <v>250000</v>
      </c>
      <c r="C31" s="18">
        <v>250000</v>
      </c>
      <c r="D31" s="18"/>
      <c r="E31" s="34">
        <f t="shared" si="1"/>
        <v>230000</v>
      </c>
      <c r="F31" s="18">
        <v>230000</v>
      </c>
      <c r="G31" s="18"/>
      <c r="H31" s="34">
        <f t="shared" si="2"/>
        <v>210000</v>
      </c>
      <c r="I31" s="19">
        <v>210000</v>
      </c>
      <c r="J31" s="19"/>
      <c r="K31" s="34">
        <f t="shared" si="3"/>
        <v>192000</v>
      </c>
      <c r="L31" s="19">
        <v>192000</v>
      </c>
      <c r="M31" s="20"/>
    </row>
    <row r="32" spans="1:13" ht="47.25" x14ac:dyDescent="0.25">
      <c r="A32" s="33" t="s">
        <v>33</v>
      </c>
      <c r="B32" s="34">
        <f t="shared" si="0"/>
        <v>-152555</v>
      </c>
      <c r="C32" s="34">
        <f>+C33-C34</f>
        <v>-152555</v>
      </c>
      <c r="D32" s="34">
        <f>+D33-D34</f>
        <v>0</v>
      </c>
      <c r="E32" s="34">
        <f t="shared" si="1"/>
        <v>-158555</v>
      </c>
      <c r="F32" s="34">
        <f>+F33-F34</f>
        <v>-158555</v>
      </c>
      <c r="G32" s="34">
        <f>+G33-G34</f>
        <v>0</v>
      </c>
      <c r="H32" s="34">
        <f t="shared" si="2"/>
        <v>-164555</v>
      </c>
      <c r="I32" s="34">
        <f>+I33-I34</f>
        <v>-164555</v>
      </c>
      <c r="J32" s="34">
        <f>+J33-J34</f>
        <v>0</v>
      </c>
      <c r="K32" s="34">
        <f t="shared" si="3"/>
        <v>-170555</v>
      </c>
      <c r="L32" s="34">
        <f>+L33-L34</f>
        <v>-170555</v>
      </c>
      <c r="M32" s="37">
        <f>+M33-M34</f>
        <v>0</v>
      </c>
    </row>
    <row r="33" spans="1:13" ht="21" customHeight="1" x14ac:dyDescent="0.25">
      <c r="A33" s="10" t="s">
        <v>11</v>
      </c>
      <c r="B33" s="34">
        <f t="shared" si="0"/>
        <v>0</v>
      </c>
      <c r="C33" s="18"/>
      <c r="D33" s="18"/>
      <c r="E33" s="34">
        <f t="shared" si="1"/>
        <v>0</v>
      </c>
      <c r="F33" s="18"/>
      <c r="G33" s="18"/>
      <c r="H33" s="34">
        <f t="shared" si="2"/>
        <v>0</v>
      </c>
      <c r="I33" s="19"/>
      <c r="J33" s="19"/>
      <c r="K33" s="34">
        <f t="shared" si="3"/>
        <v>0</v>
      </c>
      <c r="L33" s="19"/>
      <c r="M33" s="20"/>
    </row>
    <row r="34" spans="1:13" ht="21" customHeight="1" x14ac:dyDescent="0.25">
      <c r="A34" s="10" t="s">
        <v>10</v>
      </c>
      <c r="B34" s="34">
        <f t="shared" si="0"/>
        <v>152555</v>
      </c>
      <c r="C34" s="18">
        <f>89088+63467</f>
        <v>152555</v>
      </c>
      <c r="D34" s="18"/>
      <c r="E34" s="34">
        <f t="shared" si="1"/>
        <v>158555</v>
      </c>
      <c r="F34" s="18">
        <f>89088+69467</f>
        <v>158555</v>
      </c>
      <c r="G34" s="18"/>
      <c r="H34" s="34">
        <f t="shared" si="2"/>
        <v>164555</v>
      </c>
      <c r="I34" s="19">
        <f>89088+75467</f>
        <v>164555</v>
      </c>
      <c r="J34" s="19"/>
      <c r="K34" s="34">
        <f t="shared" si="3"/>
        <v>170555</v>
      </c>
      <c r="L34" s="19">
        <f>89088+81467</f>
        <v>170555</v>
      </c>
      <c r="M34" s="20"/>
    </row>
    <row r="35" spans="1:13" ht="21" customHeight="1" x14ac:dyDescent="0.25">
      <c r="A35" s="10" t="s">
        <v>18</v>
      </c>
      <c r="B35" s="34">
        <f t="shared" si="0"/>
        <v>20000</v>
      </c>
      <c r="C35" s="18">
        <f>10000+10000</f>
        <v>20000</v>
      </c>
      <c r="D35" s="18"/>
      <c r="E35" s="34">
        <f t="shared" si="1"/>
        <v>16000</v>
      </c>
      <c r="F35" s="18">
        <f>8000+8000</f>
        <v>16000</v>
      </c>
      <c r="G35" s="18"/>
      <c r="H35" s="34">
        <f t="shared" si="2"/>
        <v>14000</v>
      </c>
      <c r="I35" s="19">
        <f>7000+7000</f>
        <v>14000</v>
      </c>
      <c r="J35" s="19"/>
      <c r="K35" s="34">
        <f t="shared" si="3"/>
        <v>12000</v>
      </c>
      <c r="L35" s="19">
        <f>6000+6000</f>
        <v>12000</v>
      </c>
      <c r="M35" s="20"/>
    </row>
    <row r="36" spans="1:13" ht="21" customHeight="1" x14ac:dyDescent="0.25">
      <c r="A36" s="33" t="s">
        <v>17</v>
      </c>
      <c r="B36" s="34">
        <f t="shared" si="0"/>
        <v>0</v>
      </c>
      <c r="C36" s="34">
        <f>+C37-C38</f>
        <v>0</v>
      </c>
      <c r="D36" s="34">
        <f>+D37-D38</f>
        <v>0</v>
      </c>
      <c r="E36" s="34">
        <f t="shared" si="1"/>
        <v>0</v>
      </c>
      <c r="F36" s="34">
        <f>+F37-F38</f>
        <v>0</v>
      </c>
      <c r="G36" s="34">
        <f>+G37-G38</f>
        <v>0</v>
      </c>
      <c r="H36" s="34">
        <f t="shared" si="2"/>
        <v>0</v>
      </c>
      <c r="I36" s="34">
        <f>+I37-I38</f>
        <v>0</v>
      </c>
      <c r="J36" s="34">
        <f>+J37-J38</f>
        <v>0</v>
      </c>
      <c r="K36" s="34">
        <f t="shared" si="3"/>
        <v>0</v>
      </c>
      <c r="L36" s="34">
        <f>+L37-L38</f>
        <v>0</v>
      </c>
      <c r="M36" s="37">
        <f>+M37-M38</f>
        <v>0</v>
      </c>
    </row>
    <row r="37" spans="1:13" ht="21" customHeight="1" x14ac:dyDescent="0.25">
      <c r="A37" s="10" t="s">
        <v>16</v>
      </c>
      <c r="B37" s="34">
        <f t="shared" si="0"/>
        <v>0</v>
      </c>
      <c r="C37" s="18"/>
      <c r="D37" s="18"/>
      <c r="E37" s="34">
        <f t="shared" si="1"/>
        <v>0</v>
      </c>
      <c r="F37" s="18"/>
      <c r="G37" s="18"/>
      <c r="H37" s="34">
        <f t="shared" si="2"/>
        <v>0</v>
      </c>
      <c r="I37" s="19"/>
      <c r="J37" s="19"/>
      <c r="K37" s="34">
        <f t="shared" si="3"/>
        <v>0</v>
      </c>
      <c r="L37" s="19"/>
      <c r="M37" s="20"/>
    </row>
    <row r="38" spans="1:13" ht="21" customHeight="1" x14ac:dyDescent="0.25">
      <c r="A38" s="10" t="s">
        <v>15</v>
      </c>
      <c r="B38" s="34">
        <f t="shared" si="0"/>
        <v>0</v>
      </c>
      <c r="C38" s="18"/>
      <c r="D38" s="18"/>
      <c r="E38" s="34">
        <f t="shared" si="1"/>
        <v>0</v>
      </c>
      <c r="F38" s="18"/>
      <c r="G38" s="18"/>
      <c r="H38" s="34">
        <f t="shared" si="2"/>
        <v>0</v>
      </c>
      <c r="I38" s="19"/>
      <c r="J38" s="19"/>
      <c r="K38" s="34">
        <f t="shared" si="3"/>
        <v>0</v>
      </c>
      <c r="L38" s="19"/>
      <c r="M38" s="20"/>
    </row>
    <row r="39" spans="1:13" ht="21" customHeight="1" x14ac:dyDescent="0.25">
      <c r="A39" s="10" t="s">
        <v>44</v>
      </c>
      <c r="B39" s="34">
        <f t="shared" si="0"/>
        <v>0</v>
      </c>
      <c r="C39" s="18"/>
      <c r="D39" s="18"/>
      <c r="E39" s="34">
        <f t="shared" si="1"/>
        <v>0</v>
      </c>
      <c r="F39" s="18"/>
      <c r="G39" s="18"/>
      <c r="H39" s="34">
        <f t="shared" si="2"/>
        <v>0</v>
      </c>
      <c r="I39" s="19"/>
      <c r="J39" s="19"/>
      <c r="K39" s="34">
        <f t="shared" si="3"/>
        <v>0</v>
      </c>
      <c r="L39" s="19"/>
      <c r="M39" s="20"/>
    </row>
    <row r="40" spans="1:13" ht="21" customHeight="1" x14ac:dyDescent="0.25">
      <c r="A40" s="33" t="s">
        <v>14</v>
      </c>
      <c r="B40" s="34">
        <f t="shared" si="0"/>
        <v>0</v>
      </c>
      <c r="C40" s="34">
        <f>+C41-C42</f>
        <v>0</v>
      </c>
      <c r="D40" s="34">
        <f>+D41-D42</f>
        <v>0</v>
      </c>
      <c r="E40" s="34">
        <f t="shared" si="1"/>
        <v>0</v>
      </c>
      <c r="F40" s="34">
        <f>+F41-F42</f>
        <v>0</v>
      </c>
      <c r="G40" s="34">
        <f>+G41-G42</f>
        <v>0</v>
      </c>
      <c r="H40" s="34">
        <f t="shared" si="2"/>
        <v>0</v>
      </c>
      <c r="I40" s="34">
        <f>+I41-I42</f>
        <v>0</v>
      </c>
      <c r="J40" s="34">
        <f>+J41-J42</f>
        <v>0</v>
      </c>
      <c r="K40" s="34">
        <f t="shared" si="3"/>
        <v>0</v>
      </c>
      <c r="L40" s="34">
        <f>+L41-L42</f>
        <v>0</v>
      </c>
      <c r="M40" s="37">
        <f>+M41-M42</f>
        <v>0</v>
      </c>
    </row>
    <row r="41" spans="1:13" ht="21" customHeight="1" x14ac:dyDescent="0.25">
      <c r="A41" s="10" t="s">
        <v>11</v>
      </c>
      <c r="B41" s="34">
        <f t="shared" si="0"/>
        <v>0</v>
      </c>
      <c r="C41" s="18"/>
      <c r="D41" s="18"/>
      <c r="E41" s="34">
        <f t="shared" si="1"/>
        <v>0</v>
      </c>
      <c r="F41" s="18"/>
      <c r="G41" s="18"/>
      <c r="H41" s="34">
        <f t="shared" si="2"/>
        <v>0</v>
      </c>
      <c r="I41" s="18"/>
      <c r="J41" s="18"/>
      <c r="K41" s="34">
        <f t="shared" si="3"/>
        <v>0</v>
      </c>
      <c r="L41" s="18"/>
      <c r="M41" s="20"/>
    </row>
    <row r="42" spans="1:13" ht="21" customHeight="1" x14ac:dyDescent="0.25">
      <c r="A42" s="10" t="s">
        <v>10</v>
      </c>
      <c r="B42" s="34">
        <f t="shared" si="0"/>
        <v>0</v>
      </c>
      <c r="C42" s="18"/>
      <c r="D42" s="18"/>
      <c r="E42" s="34">
        <f t="shared" si="1"/>
        <v>0</v>
      </c>
      <c r="F42" s="18"/>
      <c r="G42" s="18"/>
      <c r="H42" s="34">
        <f t="shared" si="2"/>
        <v>0</v>
      </c>
      <c r="I42" s="18"/>
      <c r="J42" s="18"/>
      <c r="K42" s="34">
        <f t="shared" si="3"/>
        <v>0</v>
      </c>
      <c r="L42" s="18"/>
      <c r="M42" s="20"/>
    </row>
    <row r="43" spans="1:13" ht="21" customHeight="1" x14ac:dyDescent="0.25">
      <c r="A43" s="10" t="s">
        <v>13</v>
      </c>
      <c r="B43" s="34">
        <f t="shared" si="0"/>
        <v>0</v>
      </c>
      <c r="C43" s="18"/>
      <c r="D43" s="18"/>
      <c r="E43" s="34">
        <f t="shared" si="1"/>
        <v>0</v>
      </c>
      <c r="F43" s="18"/>
      <c r="G43" s="18"/>
      <c r="H43" s="34">
        <f t="shared" si="2"/>
        <v>0</v>
      </c>
      <c r="I43" s="18"/>
      <c r="J43" s="18"/>
      <c r="K43" s="34">
        <f t="shared" si="3"/>
        <v>0</v>
      </c>
      <c r="L43" s="18"/>
      <c r="M43" s="20"/>
    </row>
    <row r="44" spans="1:13" ht="34.5" customHeight="1" x14ac:dyDescent="0.25">
      <c r="A44" s="33" t="s">
        <v>52</v>
      </c>
      <c r="B44" s="34">
        <f t="shared" si="0"/>
        <v>0</v>
      </c>
      <c r="C44" s="34">
        <f>+C45-C46</f>
        <v>0</v>
      </c>
      <c r="D44" s="34">
        <f>+D45-D46</f>
        <v>0</v>
      </c>
      <c r="E44" s="34">
        <f t="shared" si="1"/>
        <v>0</v>
      </c>
      <c r="F44" s="34">
        <f>+F45-F46</f>
        <v>0</v>
      </c>
      <c r="G44" s="34">
        <f>+G45-G46</f>
        <v>0</v>
      </c>
      <c r="H44" s="34">
        <f t="shared" si="2"/>
        <v>0</v>
      </c>
      <c r="I44" s="34">
        <f>+I45-I46</f>
        <v>0</v>
      </c>
      <c r="J44" s="34">
        <f>+J45-J46</f>
        <v>0</v>
      </c>
      <c r="K44" s="34">
        <f t="shared" si="3"/>
        <v>0</v>
      </c>
      <c r="L44" s="34">
        <f>+L45-L46</f>
        <v>0</v>
      </c>
      <c r="M44" s="37">
        <f>+M45-M46</f>
        <v>0</v>
      </c>
    </row>
    <row r="45" spans="1:13" ht="21" customHeight="1" x14ac:dyDescent="0.25">
      <c r="A45" s="10" t="s">
        <v>11</v>
      </c>
      <c r="B45" s="34">
        <f t="shared" si="0"/>
        <v>0</v>
      </c>
      <c r="C45" s="18"/>
      <c r="D45" s="18"/>
      <c r="E45" s="34">
        <f t="shared" si="1"/>
        <v>0</v>
      </c>
      <c r="F45" s="18"/>
      <c r="G45" s="18"/>
      <c r="H45" s="34">
        <f t="shared" si="2"/>
        <v>0</v>
      </c>
      <c r="I45" s="18"/>
      <c r="J45" s="18"/>
      <c r="K45" s="34">
        <f t="shared" si="3"/>
        <v>0</v>
      </c>
      <c r="L45" s="18"/>
      <c r="M45" s="20"/>
    </row>
    <row r="46" spans="1:13" ht="21" customHeight="1" x14ac:dyDescent="0.25">
      <c r="A46" s="10" t="s">
        <v>10</v>
      </c>
      <c r="B46" s="34">
        <f t="shared" si="0"/>
        <v>0</v>
      </c>
      <c r="C46" s="18"/>
      <c r="D46" s="18"/>
      <c r="E46" s="34">
        <f t="shared" si="1"/>
        <v>0</v>
      </c>
      <c r="F46" s="18"/>
      <c r="G46" s="18"/>
      <c r="H46" s="34">
        <f t="shared" si="2"/>
        <v>0</v>
      </c>
      <c r="I46" s="18"/>
      <c r="J46" s="18"/>
      <c r="K46" s="34">
        <f t="shared" si="3"/>
        <v>0</v>
      </c>
      <c r="L46" s="18"/>
      <c r="M46" s="20"/>
    </row>
    <row r="47" spans="1:13" ht="21" customHeight="1" x14ac:dyDescent="0.25">
      <c r="A47" s="10" t="s">
        <v>13</v>
      </c>
      <c r="B47" s="34">
        <f t="shared" si="0"/>
        <v>0</v>
      </c>
      <c r="C47" s="18"/>
      <c r="D47" s="18"/>
      <c r="E47" s="34">
        <f t="shared" si="1"/>
        <v>0</v>
      </c>
      <c r="F47" s="18"/>
      <c r="G47" s="18"/>
      <c r="H47" s="34">
        <f t="shared" si="2"/>
        <v>0</v>
      </c>
      <c r="I47" s="18"/>
      <c r="J47" s="18"/>
      <c r="K47" s="34">
        <f t="shared" si="3"/>
        <v>0</v>
      </c>
      <c r="L47" s="18"/>
      <c r="M47" s="20"/>
    </row>
    <row r="48" spans="1:13" ht="21" customHeight="1" x14ac:dyDescent="0.25">
      <c r="A48" s="33" t="s">
        <v>12</v>
      </c>
      <c r="B48" s="34">
        <f t="shared" si="0"/>
        <v>0</v>
      </c>
      <c r="C48" s="34">
        <f>+C49-C50</f>
        <v>0</v>
      </c>
      <c r="D48" s="34">
        <f>+D49-D50</f>
        <v>0</v>
      </c>
      <c r="E48" s="34">
        <f t="shared" si="1"/>
        <v>0</v>
      </c>
      <c r="F48" s="34">
        <f>+F49-F50</f>
        <v>0</v>
      </c>
      <c r="G48" s="34">
        <f>+G49-G50</f>
        <v>0</v>
      </c>
      <c r="H48" s="34">
        <f t="shared" si="2"/>
        <v>0</v>
      </c>
      <c r="I48" s="34">
        <f>+I49-I50</f>
        <v>0</v>
      </c>
      <c r="J48" s="34">
        <f>+J49-J50</f>
        <v>0</v>
      </c>
      <c r="K48" s="34">
        <f t="shared" si="3"/>
        <v>0</v>
      </c>
      <c r="L48" s="34">
        <f>+L49-L50</f>
        <v>0</v>
      </c>
      <c r="M48" s="37">
        <f>+M49-M50</f>
        <v>0</v>
      </c>
    </row>
    <row r="49" spans="1:15" ht="21" customHeight="1" x14ac:dyDescent="0.25">
      <c r="A49" s="10" t="s">
        <v>11</v>
      </c>
      <c r="B49" s="34">
        <f t="shared" si="0"/>
        <v>0</v>
      </c>
      <c r="C49" s="18"/>
      <c r="D49" s="18"/>
      <c r="E49" s="34">
        <f t="shared" si="1"/>
        <v>0</v>
      </c>
      <c r="F49" s="18"/>
      <c r="G49" s="18"/>
      <c r="H49" s="34">
        <f t="shared" si="2"/>
        <v>0</v>
      </c>
      <c r="I49" s="18"/>
      <c r="J49" s="18"/>
      <c r="K49" s="34">
        <f t="shared" si="3"/>
        <v>0</v>
      </c>
      <c r="L49" s="18"/>
      <c r="M49" s="20"/>
    </row>
    <row r="50" spans="1:15" ht="21" customHeight="1" x14ac:dyDescent="0.25">
      <c r="A50" s="10" t="s">
        <v>10</v>
      </c>
      <c r="B50" s="34">
        <f t="shared" si="0"/>
        <v>0</v>
      </c>
      <c r="C50" s="18"/>
      <c r="D50" s="18"/>
      <c r="E50" s="34">
        <f t="shared" si="1"/>
        <v>0</v>
      </c>
      <c r="F50" s="18"/>
      <c r="G50" s="18"/>
      <c r="H50" s="34">
        <f t="shared" si="2"/>
        <v>0</v>
      </c>
      <c r="I50" s="18"/>
      <c r="J50" s="21"/>
      <c r="K50" s="34">
        <f t="shared" si="3"/>
        <v>0</v>
      </c>
      <c r="L50" s="18"/>
      <c r="M50" s="20"/>
    </row>
    <row r="51" spans="1:15" ht="21" customHeight="1" x14ac:dyDescent="0.25">
      <c r="A51" s="10" t="s">
        <v>9</v>
      </c>
      <c r="B51" s="34">
        <f t="shared" si="0"/>
        <v>0</v>
      </c>
      <c r="C51" s="18"/>
      <c r="D51" s="18"/>
      <c r="E51" s="34">
        <f t="shared" si="1"/>
        <v>0</v>
      </c>
      <c r="F51" s="18"/>
      <c r="G51" s="18"/>
      <c r="H51" s="34">
        <f t="shared" si="2"/>
        <v>0</v>
      </c>
      <c r="I51" s="18"/>
      <c r="J51" s="18"/>
      <c r="K51" s="34">
        <f t="shared" si="3"/>
        <v>0</v>
      </c>
      <c r="L51" s="18"/>
      <c r="M51" s="20"/>
    </row>
    <row r="52" spans="1:15" ht="21" customHeight="1" x14ac:dyDescent="0.25">
      <c r="A52" s="52" t="s">
        <v>8</v>
      </c>
      <c r="B52" s="34">
        <f t="shared" si="0"/>
        <v>0</v>
      </c>
      <c r="C52" s="18"/>
      <c r="D52" s="18"/>
      <c r="E52" s="34">
        <f t="shared" si="1"/>
        <v>0</v>
      </c>
      <c r="F52" s="18"/>
      <c r="G52" s="18"/>
      <c r="H52" s="34">
        <f t="shared" si="2"/>
        <v>0</v>
      </c>
      <c r="I52" s="18"/>
      <c r="J52" s="18"/>
      <c r="K52" s="34">
        <f t="shared" si="3"/>
        <v>0</v>
      </c>
      <c r="L52" s="18"/>
      <c r="M52" s="20"/>
    </row>
    <row r="53" spans="1:15" ht="21" customHeight="1" thickBot="1" x14ac:dyDescent="0.3">
      <c r="A53" s="41" t="s">
        <v>7</v>
      </c>
      <c r="B53" s="42">
        <f t="shared" si="0"/>
        <v>11737268</v>
      </c>
      <c r="C53" s="42">
        <f>+C14+C15+C52</f>
        <v>7737268</v>
      </c>
      <c r="D53" s="42">
        <f>+D15+D52</f>
        <v>4000000</v>
      </c>
      <c r="E53" s="42">
        <f t="shared" si="1"/>
        <v>11100213</v>
      </c>
      <c r="F53" s="42">
        <f>+F14+F15+F52</f>
        <v>7100213</v>
      </c>
      <c r="G53" s="42">
        <f>+G15+G52</f>
        <v>4000000</v>
      </c>
      <c r="H53" s="42">
        <f t="shared" si="2"/>
        <v>10457158</v>
      </c>
      <c r="I53" s="42">
        <f>+I14+I15+I52</f>
        <v>6457158</v>
      </c>
      <c r="J53" s="42">
        <f>+J15+J52</f>
        <v>4000000</v>
      </c>
      <c r="K53" s="42">
        <f t="shared" si="3"/>
        <v>9808103</v>
      </c>
      <c r="L53" s="42">
        <f>+L14+L15+L52</f>
        <v>5808103</v>
      </c>
      <c r="M53" s="43">
        <f>+M15+M52</f>
        <v>4000000</v>
      </c>
      <c r="O53" s="9"/>
    </row>
    <row r="54" spans="1:15" s="7" customFormat="1" ht="21" customHeight="1" x14ac:dyDescent="0.2">
      <c r="A54" s="70" t="s">
        <v>45</v>
      </c>
      <c r="B54" s="71"/>
      <c r="C54" s="71"/>
      <c r="D54" s="71"/>
      <c r="E54" s="71"/>
      <c r="F54" s="71"/>
      <c r="G54" s="71"/>
      <c r="H54" s="71"/>
      <c r="I54" s="71"/>
      <c r="J54" s="71"/>
      <c r="K54" s="71"/>
      <c r="L54" s="71"/>
      <c r="M54" s="72"/>
    </row>
    <row r="55" spans="1:15" s="7" customFormat="1" ht="21" customHeight="1" thickBot="1" x14ac:dyDescent="0.3">
      <c r="A55" s="29" t="s">
        <v>6</v>
      </c>
      <c r="B55" s="30">
        <f>+C55</f>
        <v>0</v>
      </c>
      <c r="C55" s="25"/>
      <c r="D55" s="38" t="s">
        <v>5</v>
      </c>
      <c r="E55" s="35">
        <f>+F55</f>
        <v>0</v>
      </c>
      <c r="F55" s="35">
        <f>+B61</f>
        <v>0</v>
      </c>
      <c r="G55" s="39" t="s">
        <v>5</v>
      </c>
      <c r="H55" s="35">
        <f>+I55</f>
        <v>0</v>
      </c>
      <c r="I55" s="30">
        <f>+E61</f>
        <v>0</v>
      </c>
      <c r="J55" s="39" t="s">
        <v>5</v>
      </c>
      <c r="K55" s="35">
        <f>+L55</f>
        <v>0</v>
      </c>
      <c r="L55" s="30">
        <f>+H61</f>
        <v>0</v>
      </c>
      <c r="M55" s="40" t="s">
        <v>5</v>
      </c>
    </row>
    <row r="56" spans="1:15" s="7" customFormat="1" ht="21" customHeight="1" thickBot="1" x14ac:dyDescent="0.3">
      <c r="A56" s="31" t="s">
        <v>30</v>
      </c>
      <c r="B56" s="44">
        <f t="shared" ref="B56:B61" si="4">+C56+D56</f>
        <v>0</v>
      </c>
      <c r="C56" s="45">
        <f>+C57-C58</f>
        <v>0</v>
      </c>
      <c r="D56" s="46">
        <f>+D57-D58</f>
        <v>0</v>
      </c>
      <c r="E56" s="32">
        <f t="shared" ref="E56:E61" si="5">+F56+G56</f>
        <v>0</v>
      </c>
      <c r="F56" s="32">
        <f>+F57-F58</f>
        <v>0</v>
      </c>
      <c r="G56" s="32">
        <f>+G57-G58</f>
        <v>0</v>
      </c>
      <c r="H56" s="32">
        <f t="shared" ref="H56:H61" si="6">+I56+J56</f>
        <v>0</v>
      </c>
      <c r="I56" s="32">
        <f>+I57-I58</f>
        <v>0</v>
      </c>
      <c r="J56" s="32">
        <f>+J57-J58</f>
        <v>0</v>
      </c>
      <c r="K56" s="32">
        <f t="shared" ref="K56:K61" si="7">+L56+M56</f>
        <v>0</v>
      </c>
      <c r="L56" s="32">
        <f>+L57-L58</f>
        <v>0</v>
      </c>
      <c r="M56" s="36">
        <f>+M57-M58</f>
        <v>0</v>
      </c>
    </row>
    <row r="57" spans="1:15" s="7" customFormat="1" ht="21" customHeight="1" x14ac:dyDescent="0.25">
      <c r="A57" s="10" t="s">
        <v>11</v>
      </c>
      <c r="B57" s="34">
        <f t="shared" si="4"/>
        <v>0</v>
      </c>
      <c r="C57" s="26"/>
      <c r="D57" s="18"/>
      <c r="E57" s="34">
        <f t="shared" si="5"/>
        <v>0</v>
      </c>
      <c r="F57" s="18"/>
      <c r="G57" s="18"/>
      <c r="H57" s="34">
        <f t="shared" si="6"/>
        <v>0</v>
      </c>
      <c r="I57" s="18"/>
      <c r="J57" s="18"/>
      <c r="K57" s="34">
        <f t="shared" si="7"/>
        <v>0</v>
      </c>
      <c r="L57" s="18"/>
      <c r="M57" s="20"/>
    </row>
    <row r="58" spans="1:15" s="7" customFormat="1" ht="21" customHeight="1" x14ac:dyDescent="0.25">
      <c r="A58" s="10" t="s">
        <v>10</v>
      </c>
      <c r="B58" s="34">
        <f t="shared" si="4"/>
        <v>0</v>
      </c>
      <c r="C58" s="18"/>
      <c r="D58" s="18"/>
      <c r="E58" s="34">
        <f t="shared" si="5"/>
        <v>0</v>
      </c>
      <c r="F58" s="18"/>
      <c r="G58" s="18"/>
      <c r="H58" s="34">
        <f t="shared" si="6"/>
        <v>0</v>
      </c>
      <c r="I58" s="18"/>
      <c r="J58" s="18"/>
      <c r="K58" s="34">
        <f t="shared" si="7"/>
        <v>0</v>
      </c>
      <c r="L58" s="18"/>
      <c r="M58" s="20"/>
    </row>
    <row r="59" spans="1:15" s="7" customFormat="1" ht="21" customHeight="1" x14ac:dyDescent="0.25">
      <c r="A59" s="10" t="s">
        <v>9</v>
      </c>
      <c r="B59" s="34">
        <f t="shared" si="4"/>
        <v>0</v>
      </c>
      <c r="C59" s="18"/>
      <c r="D59" s="18"/>
      <c r="E59" s="34">
        <f t="shared" si="5"/>
        <v>0</v>
      </c>
      <c r="F59" s="18"/>
      <c r="G59" s="18"/>
      <c r="H59" s="34">
        <f t="shared" si="6"/>
        <v>0</v>
      </c>
      <c r="I59" s="18"/>
      <c r="J59" s="18"/>
      <c r="K59" s="34">
        <f t="shared" si="7"/>
        <v>0</v>
      </c>
      <c r="L59" s="18"/>
      <c r="M59" s="20"/>
    </row>
    <row r="60" spans="1:15" s="7" customFormat="1" ht="21" customHeight="1" x14ac:dyDescent="0.25">
      <c r="A60" s="52" t="s">
        <v>8</v>
      </c>
      <c r="B60" s="34">
        <f t="shared" si="4"/>
        <v>0</v>
      </c>
      <c r="C60" s="18"/>
      <c r="D60" s="18"/>
      <c r="E60" s="34">
        <f t="shared" si="5"/>
        <v>0</v>
      </c>
      <c r="F60" s="18"/>
      <c r="G60" s="18"/>
      <c r="H60" s="34">
        <f t="shared" si="6"/>
        <v>0</v>
      </c>
      <c r="I60" s="18"/>
      <c r="J60" s="18"/>
      <c r="K60" s="34">
        <f t="shared" si="7"/>
        <v>0</v>
      </c>
      <c r="L60" s="18"/>
      <c r="M60" s="20"/>
    </row>
    <row r="61" spans="1:15" s="7" customFormat="1" ht="21" customHeight="1" thickBot="1" x14ac:dyDescent="0.3">
      <c r="A61" s="41" t="s">
        <v>7</v>
      </c>
      <c r="B61" s="42">
        <f t="shared" si="4"/>
        <v>0</v>
      </c>
      <c r="C61" s="42">
        <f>+C55+C56+C60</f>
        <v>0</v>
      </c>
      <c r="D61" s="42">
        <f>+D56+D60</f>
        <v>0</v>
      </c>
      <c r="E61" s="42">
        <f t="shared" si="5"/>
        <v>0</v>
      </c>
      <c r="F61" s="42">
        <f>+F55+F56+F60</f>
        <v>0</v>
      </c>
      <c r="G61" s="42">
        <f>+G56+G60</f>
        <v>0</v>
      </c>
      <c r="H61" s="42">
        <f t="shared" si="6"/>
        <v>0</v>
      </c>
      <c r="I61" s="42">
        <f>+I55+I56+I60</f>
        <v>0</v>
      </c>
      <c r="J61" s="42">
        <f>+J56+J60</f>
        <v>0</v>
      </c>
      <c r="K61" s="42">
        <f t="shared" si="7"/>
        <v>0</v>
      </c>
      <c r="L61" s="42">
        <f>+L55+L56+L60</f>
        <v>0</v>
      </c>
      <c r="M61" s="43">
        <f>+M56+M60</f>
        <v>0</v>
      </c>
      <c r="O61" s="9"/>
    </row>
    <row r="62" spans="1:15" s="7" customFormat="1" ht="21" customHeight="1" x14ac:dyDescent="0.2">
      <c r="A62" s="73" t="s">
        <v>32</v>
      </c>
      <c r="B62" s="74"/>
      <c r="C62" s="74"/>
      <c r="D62" s="74"/>
      <c r="E62" s="74"/>
      <c r="F62" s="74"/>
      <c r="G62" s="74"/>
      <c r="H62" s="74"/>
      <c r="I62" s="74"/>
      <c r="J62" s="74"/>
      <c r="K62" s="74"/>
      <c r="L62" s="74"/>
      <c r="M62" s="75"/>
    </row>
    <row r="63" spans="1:15" ht="21" customHeight="1" x14ac:dyDescent="0.25">
      <c r="A63" s="29" t="s">
        <v>6</v>
      </c>
      <c r="B63" s="35">
        <f>+C63</f>
        <v>11889823</v>
      </c>
      <c r="C63" s="35">
        <f>+C55+C14</f>
        <v>11889823</v>
      </c>
      <c r="D63" s="39" t="s">
        <v>5</v>
      </c>
      <c r="E63" s="35">
        <f>+F63</f>
        <v>11737268</v>
      </c>
      <c r="F63" s="35">
        <f>+F55+F14</f>
        <v>11737268</v>
      </c>
      <c r="G63" s="39" t="s">
        <v>5</v>
      </c>
      <c r="H63" s="35">
        <f>+I63</f>
        <v>11100213</v>
      </c>
      <c r="I63" s="35">
        <f>+I55+I14</f>
        <v>11100213</v>
      </c>
      <c r="J63" s="39" t="s">
        <v>5</v>
      </c>
      <c r="K63" s="35">
        <f>+L63</f>
        <v>10457158</v>
      </c>
      <c r="L63" s="35">
        <f>+L55+L14</f>
        <v>10457158</v>
      </c>
      <c r="M63" s="40" t="s">
        <v>5</v>
      </c>
    </row>
    <row r="64" spans="1:15" s="7" customFormat="1" ht="21" customHeight="1" x14ac:dyDescent="0.25">
      <c r="A64" s="31" t="s">
        <v>30</v>
      </c>
      <c r="B64" s="32">
        <f t="shared" ref="B64:B69" si="8">+C64+D64</f>
        <v>-152555</v>
      </c>
      <c r="C64" s="32">
        <f>+C56+C15</f>
        <v>-4152555</v>
      </c>
      <c r="D64" s="32">
        <f>+D56+D15</f>
        <v>4000000</v>
      </c>
      <c r="E64" s="32">
        <f t="shared" ref="E64:E69" si="9">+F64+G64</f>
        <v>-637055</v>
      </c>
      <c r="F64" s="32">
        <f>+F56+F15</f>
        <v>-4637055</v>
      </c>
      <c r="G64" s="32">
        <f>+G56+G15</f>
        <v>4000000</v>
      </c>
      <c r="H64" s="32">
        <f t="shared" ref="H64:H69" si="10">+I64+J64</f>
        <v>-643055</v>
      </c>
      <c r="I64" s="32">
        <f>+I56+I15</f>
        <v>-4643055</v>
      </c>
      <c r="J64" s="32">
        <f>+J56+J15</f>
        <v>4000000</v>
      </c>
      <c r="K64" s="32">
        <f t="shared" ref="K64:K69" si="11">+L64+M64</f>
        <v>-649055</v>
      </c>
      <c r="L64" s="32">
        <f>+L56+L15</f>
        <v>-4649055</v>
      </c>
      <c r="M64" s="36">
        <f>+M56+M15</f>
        <v>4000000</v>
      </c>
    </row>
    <row r="65" spans="1:15" s="7" customFormat="1" ht="21" customHeight="1" x14ac:dyDescent="0.25">
      <c r="A65" s="31" t="s">
        <v>4</v>
      </c>
      <c r="B65" s="32">
        <f t="shared" si="8"/>
        <v>4000000</v>
      </c>
      <c r="C65" s="32">
        <f t="shared" ref="C65:D67" si="12">+C17+C21+C25+C29+C33+C37+C41+C45+C49+C57</f>
        <v>0</v>
      </c>
      <c r="D65" s="32">
        <f t="shared" si="12"/>
        <v>4000000</v>
      </c>
      <c r="E65" s="32">
        <f t="shared" si="9"/>
        <v>4000000</v>
      </c>
      <c r="F65" s="32">
        <f t="shared" ref="F65:G67" si="13">+F17+F21+F25+F29+F33+F37+F41+F45+F49+F57</f>
        <v>0</v>
      </c>
      <c r="G65" s="32">
        <f t="shared" si="13"/>
        <v>4000000</v>
      </c>
      <c r="H65" s="32">
        <f t="shared" si="10"/>
        <v>4000000</v>
      </c>
      <c r="I65" s="32">
        <f t="shared" ref="I65:J67" si="14">+I17+I21+I25+I29+I33+I37+I41+I45+I49+I57</f>
        <v>0</v>
      </c>
      <c r="J65" s="32">
        <f t="shared" si="14"/>
        <v>4000000</v>
      </c>
      <c r="K65" s="32">
        <f t="shared" si="11"/>
        <v>4000000</v>
      </c>
      <c r="L65" s="32">
        <f t="shared" ref="L65:M67" si="15">+L17+L21+L25+L29+L33+L37+L41+L45+L49+L57</f>
        <v>0</v>
      </c>
      <c r="M65" s="36">
        <f t="shared" si="15"/>
        <v>4000000</v>
      </c>
    </row>
    <row r="66" spans="1:15" s="7" customFormat="1" ht="21" customHeight="1" x14ac:dyDescent="0.25">
      <c r="A66" s="31" t="s">
        <v>3</v>
      </c>
      <c r="B66" s="32">
        <f t="shared" si="8"/>
        <v>4152555</v>
      </c>
      <c r="C66" s="32">
        <f t="shared" si="12"/>
        <v>4152555</v>
      </c>
      <c r="D66" s="32">
        <f t="shared" si="12"/>
        <v>0</v>
      </c>
      <c r="E66" s="32">
        <f t="shared" si="9"/>
        <v>4637055</v>
      </c>
      <c r="F66" s="32">
        <f t="shared" si="13"/>
        <v>4637055</v>
      </c>
      <c r="G66" s="32">
        <f t="shared" si="13"/>
        <v>0</v>
      </c>
      <c r="H66" s="32">
        <f t="shared" si="10"/>
        <v>4643055</v>
      </c>
      <c r="I66" s="32">
        <f t="shared" si="14"/>
        <v>4643055</v>
      </c>
      <c r="J66" s="32">
        <f t="shared" si="14"/>
        <v>0</v>
      </c>
      <c r="K66" s="32">
        <f t="shared" si="11"/>
        <v>4649055</v>
      </c>
      <c r="L66" s="32">
        <f t="shared" si="15"/>
        <v>4649055</v>
      </c>
      <c r="M66" s="36">
        <f t="shared" si="15"/>
        <v>0</v>
      </c>
    </row>
    <row r="67" spans="1:15" s="7" customFormat="1" ht="21" customHeight="1" x14ac:dyDescent="0.25">
      <c r="A67" s="31" t="s">
        <v>2</v>
      </c>
      <c r="B67" s="32">
        <f t="shared" si="8"/>
        <v>310000</v>
      </c>
      <c r="C67" s="32">
        <f t="shared" si="12"/>
        <v>300000</v>
      </c>
      <c r="D67" s="32">
        <f t="shared" si="12"/>
        <v>10000</v>
      </c>
      <c r="E67" s="32">
        <f t="shared" si="9"/>
        <v>286000</v>
      </c>
      <c r="F67" s="32">
        <f t="shared" si="13"/>
        <v>276000</v>
      </c>
      <c r="G67" s="32">
        <f t="shared" si="13"/>
        <v>10000</v>
      </c>
      <c r="H67" s="32">
        <f t="shared" si="10"/>
        <v>264000</v>
      </c>
      <c r="I67" s="32">
        <f t="shared" si="14"/>
        <v>254000</v>
      </c>
      <c r="J67" s="32">
        <f t="shared" si="14"/>
        <v>10000</v>
      </c>
      <c r="K67" s="32">
        <f t="shared" si="11"/>
        <v>244000</v>
      </c>
      <c r="L67" s="32">
        <f t="shared" si="15"/>
        <v>234000</v>
      </c>
      <c r="M67" s="36">
        <f t="shared" si="15"/>
        <v>10000</v>
      </c>
    </row>
    <row r="68" spans="1:15" s="7" customFormat="1" ht="21" customHeight="1" thickBot="1" x14ac:dyDescent="0.3">
      <c r="A68" s="31" t="s">
        <v>1</v>
      </c>
      <c r="B68" s="47">
        <f t="shared" si="8"/>
        <v>0</v>
      </c>
      <c r="C68" s="32">
        <f>+C52+C60</f>
        <v>0</v>
      </c>
      <c r="D68" s="32">
        <f>+D52+D60</f>
        <v>0</v>
      </c>
      <c r="E68" s="47">
        <f t="shared" si="9"/>
        <v>0</v>
      </c>
      <c r="F68" s="32">
        <f>+F52+F60</f>
        <v>0</v>
      </c>
      <c r="G68" s="32">
        <f>+G52+G60</f>
        <v>0</v>
      </c>
      <c r="H68" s="47">
        <f t="shared" si="10"/>
        <v>0</v>
      </c>
      <c r="I68" s="32">
        <f>+I52+I60</f>
        <v>0</v>
      </c>
      <c r="J68" s="32">
        <f>+J52+J60</f>
        <v>0</v>
      </c>
      <c r="K68" s="47">
        <f t="shared" si="11"/>
        <v>0</v>
      </c>
      <c r="L68" s="32">
        <f>+L52+L60</f>
        <v>0</v>
      </c>
      <c r="M68" s="36">
        <f>+M52+M60</f>
        <v>0</v>
      </c>
    </row>
    <row r="69" spans="1:15" ht="21" customHeight="1" thickBot="1" x14ac:dyDescent="0.3">
      <c r="A69" s="48" t="s">
        <v>0</v>
      </c>
      <c r="B69" s="45">
        <f t="shared" si="8"/>
        <v>11737268</v>
      </c>
      <c r="C69" s="49">
        <f>+C63+C64+C68</f>
        <v>7737268</v>
      </c>
      <c r="D69" s="50">
        <f>+D64+D68</f>
        <v>4000000</v>
      </c>
      <c r="E69" s="45">
        <f t="shared" si="9"/>
        <v>11100213</v>
      </c>
      <c r="F69" s="49">
        <f>+F63+F64+F68</f>
        <v>7100213</v>
      </c>
      <c r="G69" s="50">
        <f>+G64+G68</f>
        <v>4000000</v>
      </c>
      <c r="H69" s="45">
        <f t="shared" si="10"/>
        <v>10457158</v>
      </c>
      <c r="I69" s="49">
        <f>+I63+I64+I68</f>
        <v>6457158</v>
      </c>
      <c r="J69" s="50">
        <f>+J64+J68</f>
        <v>4000000</v>
      </c>
      <c r="K69" s="45">
        <f t="shared" si="11"/>
        <v>9808103</v>
      </c>
      <c r="L69" s="49">
        <f>+L63+L64+L68</f>
        <v>5808103</v>
      </c>
      <c r="M69" s="51">
        <f>+M64+M68</f>
        <v>4000000</v>
      </c>
    </row>
    <row r="70" spans="1:15" ht="21" customHeight="1" x14ac:dyDescent="0.2">
      <c r="A70" s="73" t="s">
        <v>43</v>
      </c>
      <c r="B70" s="74"/>
      <c r="C70" s="74"/>
      <c r="D70" s="74"/>
      <c r="E70" s="74"/>
      <c r="F70" s="74"/>
      <c r="G70" s="74"/>
      <c r="H70" s="74"/>
      <c r="I70" s="74"/>
      <c r="J70" s="74"/>
      <c r="K70" s="74"/>
      <c r="L70" s="74"/>
      <c r="M70" s="75"/>
      <c r="O70" s="9"/>
    </row>
    <row r="71" spans="1:15" ht="21" customHeight="1" x14ac:dyDescent="0.25">
      <c r="A71" s="29" t="s">
        <v>6</v>
      </c>
      <c r="B71" s="35">
        <f>+C71</f>
        <v>11889823</v>
      </c>
      <c r="C71" s="35">
        <f>+C14</f>
        <v>11889823</v>
      </c>
      <c r="D71" s="39" t="s">
        <v>5</v>
      </c>
      <c r="E71" s="35">
        <f>+F71</f>
        <v>11737268</v>
      </c>
      <c r="F71" s="35">
        <f>+F14</f>
        <v>11737268</v>
      </c>
      <c r="G71" s="39" t="s">
        <v>5</v>
      </c>
      <c r="H71" s="35">
        <f>+I71</f>
        <v>11100213</v>
      </c>
      <c r="I71" s="35">
        <f>+I14</f>
        <v>11100213</v>
      </c>
      <c r="J71" s="39" t="s">
        <v>5</v>
      </c>
      <c r="K71" s="35">
        <f>+L71</f>
        <v>10457158</v>
      </c>
      <c r="L71" s="35">
        <f>+L14</f>
        <v>10457158</v>
      </c>
      <c r="M71" s="40" t="s">
        <v>5</v>
      </c>
      <c r="O71" s="9"/>
    </row>
    <row r="72" spans="1:15" ht="21" customHeight="1" x14ac:dyDescent="0.25">
      <c r="A72" s="31" t="s">
        <v>30</v>
      </c>
      <c r="B72" s="32">
        <f t="shared" ref="B72:B77" si="16">+C72+D72</f>
        <v>-152555</v>
      </c>
      <c r="C72" s="32">
        <f>+C15</f>
        <v>-4152555</v>
      </c>
      <c r="D72" s="32">
        <f>+D15</f>
        <v>4000000</v>
      </c>
      <c r="E72" s="32">
        <f t="shared" ref="E72:E77" si="17">+F72+G72</f>
        <v>-637055</v>
      </c>
      <c r="F72" s="32">
        <f>+F15</f>
        <v>-4637055</v>
      </c>
      <c r="G72" s="32">
        <f>+G15</f>
        <v>4000000</v>
      </c>
      <c r="H72" s="32">
        <f t="shared" ref="H72:H77" si="18">+I72+J72</f>
        <v>-643055</v>
      </c>
      <c r="I72" s="32">
        <f>+I15</f>
        <v>-4643055</v>
      </c>
      <c r="J72" s="32">
        <f>+J15</f>
        <v>4000000</v>
      </c>
      <c r="K72" s="32">
        <f t="shared" ref="K72:K77" si="19">+L72+M72</f>
        <v>-649055</v>
      </c>
      <c r="L72" s="32">
        <f>+L15</f>
        <v>-4649055</v>
      </c>
      <c r="M72" s="36">
        <f>+M15</f>
        <v>4000000</v>
      </c>
      <c r="O72" s="9"/>
    </row>
    <row r="73" spans="1:15" ht="21" customHeight="1" x14ac:dyDescent="0.25">
      <c r="A73" s="31" t="s">
        <v>4</v>
      </c>
      <c r="B73" s="32">
        <f t="shared" si="16"/>
        <v>4000000</v>
      </c>
      <c r="C73" s="32">
        <f t="shared" ref="C73:D75" si="20">+C17+C21+C25+C29+C33+C37+C41+C45+C49</f>
        <v>0</v>
      </c>
      <c r="D73" s="32">
        <f t="shared" si="20"/>
        <v>4000000</v>
      </c>
      <c r="E73" s="32">
        <f t="shared" si="17"/>
        <v>4000000</v>
      </c>
      <c r="F73" s="32">
        <f t="shared" ref="F73:G75" si="21">+F17+F21+F25+F29+F33+F37+F41+F45+F49</f>
        <v>0</v>
      </c>
      <c r="G73" s="32">
        <f t="shared" si="21"/>
        <v>4000000</v>
      </c>
      <c r="H73" s="32">
        <f t="shared" si="18"/>
        <v>4000000</v>
      </c>
      <c r="I73" s="32">
        <f t="shared" ref="I73:J75" si="22">+I17+I21+I25+I29+I33+I37+I41+I45+I49</f>
        <v>0</v>
      </c>
      <c r="J73" s="32">
        <f t="shared" si="22"/>
        <v>4000000</v>
      </c>
      <c r="K73" s="32">
        <f t="shared" si="19"/>
        <v>4000000</v>
      </c>
      <c r="L73" s="32">
        <f t="shared" ref="L73:M75" si="23">+L17+L21+L25+L29+L33+L37+L41+L45+L49</f>
        <v>0</v>
      </c>
      <c r="M73" s="32">
        <f t="shared" si="23"/>
        <v>4000000</v>
      </c>
      <c r="O73" s="9"/>
    </row>
    <row r="74" spans="1:15" ht="21" customHeight="1" x14ac:dyDescent="0.25">
      <c r="A74" s="31" t="s">
        <v>3</v>
      </c>
      <c r="B74" s="32">
        <f t="shared" si="16"/>
        <v>4152555</v>
      </c>
      <c r="C74" s="32">
        <f t="shared" si="20"/>
        <v>4152555</v>
      </c>
      <c r="D74" s="32">
        <f t="shared" si="20"/>
        <v>0</v>
      </c>
      <c r="E74" s="32">
        <f t="shared" si="17"/>
        <v>4637055</v>
      </c>
      <c r="F74" s="32">
        <f t="shared" si="21"/>
        <v>4637055</v>
      </c>
      <c r="G74" s="32">
        <f t="shared" si="21"/>
        <v>0</v>
      </c>
      <c r="H74" s="32">
        <f t="shared" si="18"/>
        <v>4643055</v>
      </c>
      <c r="I74" s="32">
        <f t="shared" si="22"/>
        <v>4643055</v>
      </c>
      <c r="J74" s="32">
        <f t="shared" si="22"/>
        <v>0</v>
      </c>
      <c r="K74" s="32">
        <f t="shared" si="19"/>
        <v>4649055</v>
      </c>
      <c r="L74" s="32">
        <f t="shared" si="23"/>
        <v>4649055</v>
      </c>
      <c r="M74" s="32">
        <f t="shared" si="23"/>
        <v>0</v>
      </c>
      <c r="O74" s="9"/>
    </row>
    <row r="75" spans="1:15" ht="21" customHeight="1" x14ac:dyDescent="0.25">
      <c r="A75" s="31" t="s">
        <v>2</v>
      </c>
      <c r="B75" s="32">
        <f t="shared" si="16"/>
        <v>310000</v>
      </c>
      <c r="C75" s="32">
        <f t="shared" si="20"/>
        <v>300000</v>
      </c>
      <c r="D75" s="32">
        <f t="shared" si="20"/>
        <v>10000</v>
      </c>
      <c r="E75" s="32">
        <f t="shared" si="17"/>
        <v>286000</v>
      </c>
      <c r="F75" s="32">
        <f t="shared" si="21"/>
        <v>276000</v>
      </c>
      <c r="G75" s="32">
        <f t="shared" si="21"/>
        <v>10000</v>
      </c>
      <c r="H75" s="32">
        <f t="shared" si="18"/>
        <v>264000</v>
      </c>
      <c r="I75" s="32">
        <f t="shared" si="22"/>
        <v>254000</v>
      </c>
      <c r="J75" s="32">
        <f t="shared" si="22"/>
        <v>10000</v>
      </c>
      <c r="K75" s="32">
        <f t="shared" si="19"/>
        <v>244000</v>
      </c>
      <c r="L75" s="32">
        <f t="shared" si="23"/>
        <v>234000</v>
      </c>
      <c r="M75" s="32">
        <f t="shared" si="23"/>
        <v>10000</v>
      </c>
      <c r="O75" s="9"/>
    </row>
    <row r="76" spans="1:15" ht="21" customHeight="1" thickBot="1" x14ac:dyDescent="0.3">
      <c r="A76" s="31" t="s">
        <v>1</v>
      </c>
      <c r="B76" s="47">
        <f t="shared" si="16"/>
        <v>0</v>
      </c>
      <c r="C76" s="32">
        <f>+C52</f>
        <v>0</v>
      </c>
      <c r="D76" s="32">
        <f>+D52</f>
        <v>0</v>
      </c>
      <c r="E76" s="47">
        <f t="shared" si="17"/>
        <v>0</v>
      </c>
      <c r="F76" s="32">
        <f>+F52</f>
        <v>0</v>
      </c>
      <c r="G76" s="32">
        <f>+G52</f>
        <v>0</v>
      </c>
      <c r="H76" s="47">
        <f t="shared" si="18"/>
        <v>0</v>
      </c>
      <c r="I76" s="32">
        <f>+I52</f>
        <v>0</v>
      </c>
      <c r="J76" s="32">
        <f>+J52</f>
        <v>0</v>
      </c>
      <c r="K76" s="47">
        <f t="shared" si="19"/>
        <v>0</v>
      </c>
      <c r="L76" s="32">
        <f>+L52</f>
        <v>0</v>
      </c>
      <c r="M76" s="36">
        <f>+M52</f>
        <v>0</v>
      </c>
      <c r="O76" s="9"/>
    </row>
    <row r="77" spans="1:15" ht="21" customHeight="1" thickBot="1" x14ac:dyDescent="0.3">
      <c r="A77" s="48" t="s">
        <v>0</v>
      </c>
      <c r="B77" s="45">
        <f t="shared" si="16"/>
        <v>11737268</v>
      </c>
      <c r="C77" s="49">
        <f>+C71+C72+C76</f>
        <v>7737268</v>
      </c>
      <c r="D77" s="50">
        <f>+D72+D76</f>
        <v>4000000</v>
      </c>
      <c r="E77" s="45">
        <f t="shared" si="17"/>
        <v>11100213</v>
      </c>
      <c r="F77" s="49">
        <f>+F71+F72+F76</f>
        <v>7100213</v>
      </c>
      <c r="G77" s="50">
        <f>+G72+G76</f>
        <v>4000000</v>
      </c>
      <c r="H77" s="45">
        <f t="shared" si="18"/>
        <v>10457158</v>
      </c>
      <c r="I77" s="49">
        <f>+I71+I72+I76</f>
        <v>6457158</v>
      </c>
      <c r="J77" s="50">
        <f>+J72+J76</f>
        <v>4000000</v>
      </c>
      <c r="K77" s="45">
        <f t="shared" si="19"/>
        <v>9808103</v>
      </c>
      <c r="L77" s="49">
        <f>+L71+L72+L76</f>
        <v>5808103</v>
      </c>
      <c r="M77" s="51">
        <f>+M72+M76</f>
        <v>4000000</v>
      </c>
      <c r="O77" s="9"/>
    </row>
    <row r="78" spans="1:15" x14ac:dyDescent="0.2">
      <c r="A78" s="7"/>
      <c r="B78" s="7"/>
      <c r="C78" s="7"/>
      <c r="D78" s="7"/>
      <c r="E78" s="7"/>
      <c r="F78" s="7"/>
      <c r="G78" s="7"/>
      <c r="H78" s="7"/>
      <c r="I78" s="7"/>
      <c r="J78" s="7"/>
      <c r="K78" s="7"/>
      <c r="L78" s="7"/>
      <c r="M78" s="7"/>
    </row>
    <row r="79" spans="1:15" ht="15.75" x14ac:dyDescent="0.25">
      <c r="A79" s="8" t="s">
        <v>37</v>
      </c>
      <c r="B79" s="7"/>
      <c r="C79" s="7"/>
      <c r="D79" s="7"/>
      <c r="E79" s="7"/>
      <c r="F79" s="7"/>
      <c r="G79" s="7"/>
      <c r="H79" s="7"/>
      <c r="I79" s="7"/>
      <c r="J79" s="7"/>
      <c r="K79" s="7"/>
    </row>
    <row r="80" spans="1:15" ht="51" customHeight="1" x14ac:dyDescent="0.25">
      <c r="A80" s="67" t="s">
        <v>61</v>
      </c>
      <c r="B80" s="67"/>
      <c r="C80" s="67"/>
      <c r="D80" s="67"/>
      <c r="E80" s="67"/>
      <c r="F80" s="67"/>
      <c r="G80" s="67"/>
      <c r="H80" s="67"/>
      <c r="I80" s="67"/>
      <c r="J80" s="67"/>
      <c r="K80" s="67"/>
      <c r="L80" s="67"/>
      <c r="M80" s="67"/>
    </row>
    <row r="81" spans="1:14" ht="48.75" customHeight="1" x14ac:dyDescent="0.25">
      <c r="A81" s="67" t="s">
        <v>62</v>
      </c>
      <c r="B81" s="67"/>
      <c r="C81" s="67"/>
      <c r="D81" s="67"/>
      <c r="E81" s="67"/>
      <c r="F81" s="67"/>
      <c r="G81" s="67"/>
      <c r="H81" s="67"/>
      <c r="I81" s="67"/>
      <c r="J81" s="67"/>
      <c r="K81" s="67"/>
      <c r="L81" s="67"/>
      <c r="M81" s="67"/>
    </row>
    <row r="82" spans="1:14" ht="33.75" customHeight="1" x14ac:dyDescent="0.25">
      <c r="A82" s="67" t="s">
        <v>35</v>
      </c>
      <c r="B82" s="67"/>
      <c r="C82" s="67"/>
      <c r="D82" s="67"/>
      <c r="E82" s="67"/>
      <c r="F82" s="67"/>
      <c r="G82" s="67"/>
      <c r="H82" s="67"/>
      <c r="I82" s="67"/>
      <c r="J82" s="67"/>
      <c r="K82" s="67"/>
      <c r="L82" s="67"/>
      <c r="M82" s="67"/>
    </row>
    <row r="83" spans="1:14" ht="32.25" customHeight="1" x14ac:dyDescent="0.25">
      <c r="A83" s="67" t="s">
        <v>50</v>
      </c>
      <c r="B83" s="67"/>
      <c r="C83" s="67"/>
      <c r="D83" s="67"/>
      <c r="E83" s="67"/>
      <c r="F83" s="67"/>
      <c r="G83" s="67"/>
      <c r="H83" s="67"/>
      <c r="I83" s="67"/>
      <c r="J83" s="67"/>
      <c r="K83" s="67"/>
      <c r="L83" s="67"/>
      <c r="M83" s="67"/>
      <c r="N83" s="5"/>
    </row>
    <row r="84" spans="1:14" ht="15" x14ac:dyDescent="0.25">
      <c r="A84" s="67" t="s">
        <v>40</v>
      </c>
      <c r="B84" s="68"/>
      <c r="C84" s="68"/>
      <c r="D84" s="68"/>
      <c r="E84" s="68"/>
      <c r="F84" s="68"/>
      <c r="G84" s="68"/>
      <c r="H84" s="68"/>
      <c r="I84" s="68"/>
      <c r="J84" s="68"/>
      <c r="K84" s="68"/>
      <c r="L84" s="68"/>
      <c r="M84" s="68"/>
    </row>
    <row r="85" spans="1:14" ht="15.75" x14ac:dyDescent="0.25">
      <c r="A85" s="3" t="s">
        <v>41</v>
      </c>
      <c r="B85" s="6"/>
      <c r="C85" s="6"/>
      <c r="D85" s="6"/>
      <c r="E85" s="6"/>
      <c r="F85" s="6"/>
      <c r="G85" s="6"/>
      <c r="H85" s="6"/>
      <c r="I85" s="6"/>
      <c r="J85" s="6"/>
      <c r="K85" s="6"/>
      <c r="L85" s="6"/>
      <c r="M85" s="6"/>
    </row>
    <row r="86" spans="1:14" ht="15.75" x14ac:dyDescent="0.25">
      <c r="A86" s="3" t="s">
        <v>31</v>
      </c>
      <c r="B86" s="4"/>
      <c r="C86" s="4"/>
      <c r="D86" s="4"/>
      <c r="E86" s="4"/>
      <c r="F86" s="4"/>
      <c r="G86" s="4"/>
      <c r="H86" s="2"/>
      <c r="I86" s="2"/>
      <c r="J86" s="2"/>
      <c r="K86" s="2"/>
      <c r="L86" s="2"/>
      <c r="M86" s="2"/>
    </row>
    <row r="87" spans="1:14" ht="33.75" customHeight="1" x14ac:dyDescent="0.25">
      <c r="A87" s="67" t="s">
        <v>63</v>
      </c>
      <c r="B87" s="67"/>
      <c r="C87" s="67"/>
      <c r="D87" s="67"/>
      <c r="E87" s="67"/>
      <c r="F87" s="67"/>
      <c r="G87" s="67"/>
      <c r="H87" s="67"/>
      <c r="I87" s="67"/>
      <c r="J87" s="67"/>
      <c r="K87" s="67"/>
      <c r="L87" s="67"/>
      <c r="M87" s="67"/>
    </row>
    <row r="88" spans="1:14" x14ac:dyDescent="0.2">
      <c r="A88" s="2"/>
      <c r="B88" s="2"/>
      <c r="C88" s="2"/>
      <c r="D88" s="2"/>
      <c r="E88" s="2"/>
      <c r="F88" s="2"/>
      <c r="G88" s="2"/>
      <c r="H88" s="2"/>
      <c r="I88" s="2"/>
      <c r="J88" s="2"/>
      <c r="K88" s="2"/>
      <c r="L88" s="2"/>
      <c r="M88" s="2"/>
    </row>
    <row r="89" spans="1:14" ht="15.75" x14ac:dyDescent="0.25">
      <c r="A89" s="22" t="s">
        <v>65</v>
      </c>
      <c r="B89" s="23"/>
      <c r="C89" s="23"/>
      <c r="D89" s="23"/>
    </row>
    <row r="90" spans="1:14" x14ac:dyDescent="0.2">
      <c r="A90" s="1" t="s">
        <v>36</v>
      </c>
    </row>
    <row r="91" spans="1:14" x14ac:dyDescent="0.2">
      <c r="A91" s="24" t="s">
        <v>66</v>
      </c>
      <c r="B91" s="23"/>
      <c r="C91" s="23"/>
      <c r="D91" s="23"/>
    </row>
    <row r="92" spans="1:14" x14ac:dyDescent="0.2">
      <c r="A92" s="24"/>
      <c r="B92" s="23"/>
      <c r="C92" s="23"/>
      <c r="D92" s="23"/>
    </row>
  </sheetData>
  <sheetProtection algorithmName="SHA-512" hashValue="PIWiRLicf+vUWWv2yg09IlavKwlJZ3TOZCBk5C/kQ8yhdhxURz7kpt3qhrO/ezeU8XBxoYd0AzyMwEFNcaCvzQ==" saltValue="+Joil7u5mPT/LP/70RnLLg==" spinCount="100000" sheet="1" objects="1" scenarios="1"/>
  <mergeCells count="24">
    <mergeCell ref="A87:M87"/>
    <mergeCell ref="A84:M84"/>
    <mergeCell ref="I11:J11"/>
    <mergeCell ref="K11:K12"/>
    <mergeCell ref="L11:M11"/>
    <mergeCell ref="A13:M13"/>
    <mergeCell ref="A70:M70"/>
    <mergeCell ref="A54:M54"/>
    <mergeCell ref="A62:M62"/>
    <mergeCell ref="A80:M80"/>
    <mergeCell ref="A81:M81"/>
    <mergeCell ref="A82:M82"/>
    <mergeCell ref="A83:M83"/>
    <mergeCell ref="L3:M3"/>
    <mergeCell ref="A4:M4"/>
    <mergeCell ref="A5:M5"/>
    <mergeCell ref="K7:L7"/>
    <mergeCell ref="A11:A12"/>
    <mergeCell ref="B11:B12"/>
    <mergeCell ref="C11:D11"/>
    <mergeCell ref="E11:E12"/>
    <mergeCell ref="F11:G11"/>
    <mergeCell ref="H11:H12"/>
    <mergeCell ref="A6:M6"/>
  </mergeCells>
  <conditionalFormatting sqref="B61">
    <cfRule type="cellIs" dxfId="68" priority="69" operator="lessThan">
      <formula>0</formula>
    </cfRule>
  </conditionalFormatting>
  <conditionalFormatting sqref="B53">
    <cfRule type="cellIs" dxfId="67" priority="68" operator="lessThan">
      <formula>0</formula>
    </cfRule>
  </conditionalFormatting>
  <conditionalFormatting sqref="B69">
    <cfRule type="cellIs" dxfId="66" priority="67" operator="lessThan">
      <formula>0</formula>
    </cfRule>
  </conditionalFormatting>
  <conditionalFormatting sqref="I14">
    <cfRule type="cellIs" dxfId="65" priority="66" operator="lessThan">
      <formula>0</formula>
    </cfRule>
  </conditionalFormatting>
  <conditionalFormatting sqref="F14">
    <cfRule type="cellIs" dxfId="64" priority="65" operator="lessThan">
      <formula>0</formula>
    </cfRule>
  </conditionalFormatting>
  <conditionalFormatting sqref="L14">
    <cfRule type="cellIs" dxfId="63" priority="64" operator="lessThan">
      <formula>0</formula>
    </cfRule>
  </conditionalFormatting>
  <conditionalFormatting sqref="C61">
    <cfRule type="cellIs" dxfId="62" priority="61" operator="lessThan">
      <formula>0</formula>
    </cfRule>
  </conditionalFormatting>
  <conditionalFormatting sqref="D61">
    <cfRule type="cellIs" dxfId="61" priority="60" operator="lessThan">
      <formula>0</formula>
    </cfRule>
  </conditionalFormatting>
  <conditionalFormatting sqref="B63 B61 B14:D14 B55:D55 F63:G63 F14:G14 I14:J14 L14:M14 F55:G55 I55:J55 L55:M55 I63:J63 L63:M63">
    <cfRule type="cellIs" dxfId="60" priority="63" operator="lessThan">
      <formula>0</formula>
    </cfRule>
  </conditionalFormatting>
  <conditionalFormatting sqref="C53:D53">
    <cfRule type="cellIs" dxfId="59" priority="62" operator="lessThan">
      <formula>0</formula>
    </cfRule>
  </conditionalFormatting>
  <conditionalFormatting sqref="C61:D61">
    <cfRule type="cellIs" dxfId="58" priority="59" operator="lessThan">
      <formula>0</formula>
    </cfRule>
  </conditionalFormatting>
  <conditionalFormatting sqref="C63:D63">
    <cfRule type="cellIs" dxfId="57" priority="58" operator="lessThan">
      <formula>0</formula>
    </cfRule>
  </conditionalFormatting>
  <conditionalFormatting sqref="M69">
    <cfRule type="cellIs" dxfId="56" priority="53" operator="lessThan">
      <formula>0</formula>
    </cfRule>
  </conditionalFormatting>
  <conditionalFormatting sqref="I53:J53">
    <cfRule type="cellIs" dxfId="55" priority="56" operator="lessThan">
      <formula>0</formula>
    </cfRule>
  </conditionalFormatting>
  <conditionalFormatting sqref="F53:G53">
    <cfRule type="cellIs" dxfId="54" priority="57" operator="lessThan">
      <formula>0</formula>
    </cfRule>
  </conditionalFormatting>
  <conditionalFormatting sqref="L53:M53">
    <cfRule type="cellIs" dxfId="53" priority="55" operator="lessThan">
      <formula>0</formula>
    </cfRule>
  </conditionalFormatting>
  <conditionalFormatting sqref="J69">
    <cfRule type="cellIs" dxfId="52" priority="52" operator="lessThan">
      <formula>0</formula>
    </cfRule>
  </conditionalFormatting>
  <conditionalFormatting sqref="G69">
    <cfRule type="cellIs" dxfId="51" priority="51" operator="lessThan">
      <formula>0</formula>
    </cfRule>
  </conditionalFormatting>
  <conditionalFormatting sqref="D69">
    <cfRule type="cellIs" dxfId="50" priority="50" operator="lessThan">
      <formula>0</formula>
    </cfRule>
  </conditionalFormatting>
  <conditionalFormatting sqref="E53">
    <cfRule type="cellIs" dxfId="49" priority="49" operator="lessThan">
      <formula>0</formula>
    </cfRule>
  </conditionalFormatting>
  <conditionalFormatting sqref="C69 L69 I69 F69">
    <cfRule type="cellIs" dxfId="48" priority="54" operator="lessThan">
      <formula>0</formula>
    </cfRule>
  </conditionalFormatting>
  <conditionalFormatting sqref="E14">
    <cfRule type="cellIs" dxfId="47" priority="48" operator="lessThan">
      <formula>0</formula>
    </cfRule>
  </conditionalFormatting>
  <conditionalFormatting sqref="H53">
    <cfRule type="cellIs" dxfId="46" priority="47" operator="lessThan">
      <formula>0</formula>
    </cfRule>
  </conditionalFormatting>
  <conditionalFormatting sqref="H14">
    <cfRule type="cellIs" dxfId="45" priority="46" operator="lessThan">
      <formula>0</formula>
    </cfRule>
  </conditionalFormatting>
  <conditionalFormatting sqref="K53">
    <cfRule type="cellIs" dxfId="44" priority="45" operator="lessThan">
      <formula>0</formula>
    </cfRule>
  </conditionalFormatting>
  <conditionalFormatting sqref="K14">
    <cfRule type="cellIs" dxfId="43" priority="44" operator="lessThan">
      <formula>0</formula>
    </cfRule>
  </conditionalFormatting>
  <conditionalFormatting sqref="E61">
    <cfRule type="cellIs" dxfId="42" priority="43" operator="lessThan">
      <formula>0</formula>
    </cfRule>
  </conditionalFormatting>
  <conditionalFormatting sqref="E61 E55">
    <cfRule type="cellIs" dxfId="41" priority="42" operator="lessThan">
      <formula>0</formula>
    </cfRule>
  </conditionalFormatting>
  <conditionalFormatting sqref="H61">
    <cfRule type="cellIs" dxfId="40" priority="41" operator="lessThan">
      <formula>0</formula>
    </cfRule>
  </conditionalFormatting>
  <conditionalFormatting sqref="H61 H55">
    <cfRule type="cellIs" dxfId="39" priority="40" operator="lessThan">
      <formula>0</formula>
    </cfRule>
  </conditionalFormatting>
  <conditionalFormatting sqref="K61">
    <cfRule type="cellIs" dxfId="38" priority="39" operator="lessThan">
      <formula>0</formula>
    </cfRule>
  </conditionalFormatting>
  <conditionalFormatting sqref="K61 K55">
    <cfRule type="cellIs" dxfId="37" priority="38" operator="lessThan">
      <formula>0</formula>
    </cfRule>
  </conditionalFormatting>
  <conditionalFormatting sqref="E69">
    <cfRule type="cellIs" dxfId="36" priority="37" operator="lessThan">
      <formula>0</formula>
    </cfRule>
  </conditionalFormatting>
  <conditionalFormatting sqref="E63">
    <cfRule type="cellIs" dxfId="35" priority="36" operator="lessThan">
      <formula>0</formula>
    </cfRule>
  </conditionalFormatting>
  <conditionalFormatting sqref="H69">
    <cfRule type="cellIs" dxfId="34" priority="35" operator="lessThan">
      <formula>0</formula>
    </cfRule>
  </conditionalFormatting>
  <conditionalFormatting sqref="H63">
    <cfRule type="cellIs" dxfId="33" priority="34" operator="lessThan">
      <formula>0</formula>
    </cfRule>
  </conditionalFormatting>
  <conditionalFormatting sqref="K69">
    <cfRule type="cellIs" dxfId="32" priority="33" operator="lessThan">
      <formula>0</formula>
    </cfRule>
  </conditionalFormatting>
  <conditionalFormatting sqref="K63">
    <cfRule type="cellIs" dxfId="31" priority="32" operator="lessThan">
      <formula>0</formula>
    </cfRule>
  </conditionalFormatting>
  <conditionalFormatting sqref="F61">
    <cfRule type="cellIs" dxfId="30" priority="31" operator="lessThan">
      <formula>0</formula>
    </cfRule>
  </conditionalFormatting>
  <conditionalFormatting sqref="G61">
    <cfRule type="cellIs" dxfId="29" priority="30" operator="lessThan">
      <formula>0</formula>
    </cfRule>
  </conditionalFormatting>
  <conditionalFormatting sqref="F61:G61">
    <cfRule type="cellIs" dxfId="28" priority="29" operator="lessThan">
      <formula>0</formula>
    </cfRule>
  </conditionalFormatting>
  <conditionalFormatting sqref="I61">
    <cfRule type="cellIs" dxfId="27" priority="28" operator="lessThan">
      <formula>0</formula>
    </cfRule>
  </conditionalFormatting>
  <conditionalFormatting sqref="J61">
    <cfRule type="cellIs" dxfId="26" priority="27" operator="lessThan">
      <formula>0</formula>
    </cfRule>
  </conditionalFormatting>
  <conditionalFormatting sqref="I61:J61">
    <cfRule type="cellIs" dxfId="25" priority="26" operator="lessThan">
      <formula>0</formula>
    </cfRule>
  </conditionalFormatting>
  <conditionalFormatting sqref="L61">
    <cfRule type="cellIs" dxfId="24" priority="25" operator="lessThan">
      <formula>0</formula>
    </cfRule>
  </conditionalFormatting>
  <conditionalFormatting sqref="M61">
    <cfRule type="cellIs" dxfId="23" priority="24" operator="lessThan">
      <formula>0</formula>
    </cfRule>
  </conditionalFormatting>
  <conditionalFormatting sqref="L61:M61">
    <cfRule type="cellIs" dxfId="22" priority="23" operator="lessThan">
      <formula>0</formula>
    </cfRule>
  </conditionalFormatting>
  <conditionalFormatting sqref="D16 D20 D24 D28 D32 D36 D40 D44 D48 G48 G44 G40 G36 G32 G28 G24 G20 G16 J16 J20 J24 J28 J32 J36 J40 J44 J48 M48 M44 M40 M36 M32 M28 M24 M20 M16">
    <cfRule type="cellIs" dxfId="21" priority="22" operator="lessThan">
      <formula>0</formula>
    </cfRule>
  </conditionalFormatting>
  <conditionalFormatting sqref="D56 G56 J56 M56">
    <cfRule type="cellIs" dxfId="20" priority="21" operator="lessThan">
      <formula>0</formula>
    </cfRule>
  </conditionalFormatting>
  <conditionalFormatting sqref="B77">
    <cfRule type="cellIs" dxfId="19" priority="20" operator="lessThan">
      <formula>0</formula>
    </cfRule>
  </conditionalFormatting>
  <conditionalFormatting sqref="B71">
    <cfRule type="cellIs" dxfId="18" priority="19" operator="lessThan">
      <formula>0</formula>
    </cfRule>
  </conditionalFormatting>
  <conditionalFormatting sqref="C71:D71">
    <cfRule type="cellIs" dxfId="17" priority="18" operator="lessThan">
      <formula>0</formula>
    </cfRule>
  </conditionalFormatting>
  <conditionalFormatting sqref="D77">
    <cfRule type="cellIs" dxfId="16" priority="16" operator="lessThan">
      <formula>0</formula>
    </cfRule>
  </conditionalFormatting>
  <conditionalFormatting sqref="H71">
    <cfRule type="cellIs" dxfId="15" priority="12" operator="lessThan">
      <formula>0</formula>
    </cfRule>
  </conditionalFormatting>
  <conditionalFormatting sqref="F77">
    <cfRule type="cellIs" dxfId="14" priority="8" operator="lessThan">
      <formula>0</formula>
    </cfRule>
  </conditionalFormatting>
  <conditionalFormatting sqref="C77">
    <cfRule type="cellIs" dxfId="13" priority="17" operator="lessThan">
      <formula>0</formula>
    </cfRule>
  </conditionalFormatting>
  <conditionalFormatting sqref="E77">
    <cfRule type="cellIs" dxfId="12" priority="15" operator="lessThan">
      <formula>0</formula>
    </cfRule>
  </conditionalFormatting>
  <conditionalFormatting sqref="E71">
    <cfRule type="cellIs" dxfId="11" priority="14" operator="lessThan">
      <formula>0</formula>
    </cfRule>
  </conditionalFormatting>
  <conditionalFormatting sqref="H77">
    <cfRule type="cellIs" dxfId="10" priority="13" operator="lessThan">
      <formula>0</formula>
    </cfRule>
  </conditionalFormatting>
  <conditionalFormatting sqref="K77">
    <cfRule type="cellIs" dxfId="9" priority="11" operator="lessThan">
      <formula>0</formula>
    </cfRule>
  </conditionalFormatting>
  <conditionalFormatting sqref="K71">
    <cfRule type="cellIs" dxfId="8" priority="10" operator="lessThan">
      <formula>0</formula>
    </cfRule>
  </conditionalFormatting>
  <conditionalFormatting sqref="M77">
    <cfRule type="cellIs" dxfId="7" priority="1" operator="lessThan">
      <formula>0</formula>
    </cfRule>
  </conditionalFormatting>
  <conditionalFormatting sqref="F71:G71">
    <cfRule type="cellIs" dxfId="6" priority="9" operator="lessThan">
      <formula>0</formula>
    </cfRule>
  </conditionalFormatting>
  <conditionalFormatting sqref="G77">
    <cfRule type="cellIs" dxfId="5" priority="7" operator="lessThan">
      <formula>0</formula>
    </cfRule>
  </conditionalFormatting>
  <conditionalFormatting sqref="I71:J71">
    <cfRule type="cellIs" dxfId="4" priority="6" operator="lessThan">
      <formula>0</formula>
    </cfRule>
  </conditionalFormatting>
  <conditionalFormatting sqref="J77">
    <cfRule type="cellIs" dxfId="3" priority="4" operator="lessThan">
      <formula>0</formula>
    </cfRule>
  </conditionalFormatting>
  <conditionalFormatting sqref="I77">
    <cfRule type="cellIs" dxfId="2" priority="5" operator="lessThan">
      <formula>0</formula>
    </cfRule>
  </conditionalFormatting>
  <conditionalFormatting sqref="L71:M71">
    <cfRule type="cellIs" dxfId="1" priority="3" operator="lessThan">
      <formula>0</formula>
    </cfRule>
  </conditionalFormatting>
  <conditionalFormatting sqref="L77">
    <cfRule type="cellIs" dxfId="0" priority="2" operator="lessThan">
      <formula>0</formula>
    </cfRule>
  </conditionalFormatting>
  <dataValidations count="3">
    <dataValidation type="whole" operator="greaterThan" allowBlank="1" showInputMessage="1" showErrorMessage="1" prompt="За целите на справката, въведете цяло положително число!" sqref="L18:M18 L22:M22 L30:M30 L26:M26 L34:M34 L38:M38 I50:J50 L50:M50 I30:J30 I42:J42 I22:J22 I18:J18 F42:G42 C46:D46 F58:G58 I58:J58 F18:G18 F22:G22 F26:G26 F30:G30 F34:G34 F38:G38 L58:M58 L42:M42 F50:G50 I38:J38 I34:J34 I26:J26 C38:D38 C42:D42 C18:D18 C22:D22 C26:D26 C30:D30 C34:D34 C50:D50 I46:J46 F46:G46 L46:M46 C58:D58">
      <formula1>0</formula1>
    </dataValidation>
    <dataValidation type="whole" operator="lessThanOrEqual" allowBlank="1" showInputMessage="1" showErrorMessage="1" error="не може!" sqref="R63">
      <formula1>0</formula1>
    </dataValidation>
    <dataValidation type="whole" operator="greaterThanOrEqual" allowBlank="1" showInputMessage="1" showErrorMessage="1" error="Води до отрицателен размер!" sqref="B14:C14 E14 H14 K14">
      <formula1>0</formula1>
    </dataValidation>
  </dataValidations>
  <pageMargins left="0" right="0" top="0" bottom="0" header="0.31496062992125984" footer="0.31496062992125984"/>
  <pageSetup paperSize="9" scale="5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Работни листове</vt:lpstr>
      </vt:variant>
      <vt:variant>
        <vt:i4>1</vt:i4>
      </vt:variant>
      <vt:variant>
        <vt:lpstr>Наименувани диапазони</vt:lpstr>
      </vt:variant>
      <vt:variant>
        <vt:i4>1</vt:i4>
      </vt:variant>
    </vt:vector>
  </HeadingPairs>
  <TitlesOfParts>
    <vt:vector size="2" baseType="lpstr">
      <vt:lpstr>прогноза общ.дълг</vt:lpstr>
      <vt:lpstr>'прогноза общ.дълг'!Печат_заглавия</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Десислава Янкова</dc:creator>
  <cp:lastModifiedBy>Milena Filipova</cp:lastModifiedBy>
  <cp:lastPrinted>2024-05-08T09:13:52Z</cp:lastPrinted>
  <dcterms:created xsi:type="dcterms:W3CDTF">2017-06-29T13:25:31Z</dcterms:created>
  <dcterms:modified xsi:type="dcterms:W3CDTF">2024-05-31T09:09:14Z</dcterms:modified>
</cp:coreProperties>
</file>