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решения април\"/>
    </mc:Choice>
  </mc:AlternateContent>
  <bookViews>
    <workbookView xWindow="0" yWindow="0" windowWidth="15345" windowHeight="4650"/>
  </bookViews>
  <sheets>
    <sheet name="Pril1" sheetId="2" r:id="rId1"/>
    <sheet name="Pril2" sheetId="3" r:id="rId2"/>
  </sheets>
  <externalReferences>
    <externalReference r:id="rId3"/>
    <externalReference r:id="rId4"/>
    <externalReference r:id="rId5"/>
    <externalReference r:id="rId6"/>
  </externalReferences>
  <definedNames>
    <definedName name="_______xlfn_SUMIFS">NA()</definedName>
    <definedName name="______xlfn_SUMIFS">NA()</definedName>
    <definedName name="_____xlfn_SUMIFS">NA()</definedName>
    <definedName name="____xlfn_SUMIFS">NA()</definedName>
    <definedName name="___xlfn_SUMIFS">NA()</definedName>
    <definedName name="__xlfn_SUMIFS">NA()</definedName>
    <definedName name="_xlnm._FilterDatabase" localSheetId="0" hidden="1">Pril1!$A$1:$IO$288</definedName>
    <definedName name="GRO">[1]list!$A$281:$A$304</definedName>
    <definedName name="GROUPS">[1]Groups!$A$1:$A$27</definedName>
    <definedName name="GROUPS1">[1]Groups!$A$1:$A$27</definedName>
    <definedName name="GROUPS2">[1]Groups!$A$1:$B$27</definedName>
    <definedName name="ll">[2]list!$A$421:$B$709</definedName>
    <definedName name="mm">[2]Groups!$A$1:$B$27</definedName>
    <definedName name="oo">[2]list!$A$281:$B$304</definedName>
    <definedName name="OP_LIST">[1]list!$A$281:$A$304</definedName>
    <definedName name="OP_LIST2">[1]list!$A$281:$B$304</definedName>
    <definedName name="PRBK">[1]list!$A$421:$B$709</definedName>
    <definedName name="ss">[2]list!$A$281:$B$304</definedName>
    <definedName name="аа">[1]list!$A$281:$B$304</definedName>
    <definedName name="в">[3]list!$A$281:$A$304</definedName>
    <definedName name="з">[4]list!$A$281:$A$304</definedName>
    <definedName name="_xlnm.Print_Area" localSheetId="1">Pril2!$A$1:$F$85</definedName>
    <definedName name="_xlnm.Print_Titles" localSheetId="0">Pril1!$6:$7</definedName>
    <definedName name="_xlnm.Print_Titles" localSheetId="1">Pril2!$8:$10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8" i="2" l="1"/>
  <c r="AA135" i="2"/>
  <c r="Z142" i="2"/>
  <c r="E63" i="3"/>
  <c r="F57" i="3"/>
  <c r="E57" i="3"/>
  <c r="D57" i="3"/>
  <c r="C57" i="3"/>
  <c r="F55" i="3"/>
  <c r="E55" i="3"/>
  <c r="D55" i="3"/>
  <c r="C55" i="3"/>
  <c r="F54" i="3"/>
  <c r="E54" i="3"/>
  <c r="D54" i="3"/>
  <c r="C54" i="3"/>
  <c r="F48" i="3"/>
  <c r="E48" i="3"/>
  <c r="D48" i="3"/>
  <c r="C48" i="3"/>
  <c r="F44" i="3"/>
  <c r="E44" i="3"/>
  <c r="E42" i="3" s="1"/>
  <c r="D44" i="3"/>
  <c r="C44" i="3"/>
  <c r="F42" i="3"/>
  <c r="D42" i="3"/>
  <c r="C42" i="3"/>
  <c r="F22" i="3"/>
  <c r="E22" i="3"/>
  <c r="D22" i="3"/>
  <c r="C22" i="3"/>
  <c r="F14" i="3"/>
  <c r="E14" i="3"/>
  <c r="AB272" i="2"/>
  <c r="Y272" i="2"/>
  <c r="V272" i="2"/>
  <c r="S272" i="2"/>
  <c r="P272" i="2"/>
  <c r="M272" i="2"/>
  <c r="J272" i="2"/>
  <c r="G272" i="2"/>
  <c r="C272" i="2"/>
  <c r="B272" i="2"/>
  <c r="AB271" i="2"/>
  <c r="Y271" i="2"/>
  <c r="V271" i="2"/>
  <c r="S271" i="2"/>
  <c r="P271" i="2"/>
  <c r="M271" i="2"/>
  <c r="J271" i="2"/>
  <c r="G271" i="2"/>
  <c r="C271" i="2"/>
  <c r="B271" i="2"/>
  <c r="AB270" i="2"/>
  <c r="Y270" i="2"/>
  <c r="V270" i="2"/>
  <c r="S270" i="2"/>
  <c r="P270" i="2"/>
  <c r="M270" i="2"/>
  <c r="J270" i="2"/>
  <c r="G270" i="2"/>
  <c r="C270" i="2"/>
  <c r="B270" i="2"/>
  <c r="AA269" i="2"/>
  <c r="Z269" i="2"/>
  <c r="Z268" i="2" s="1"/>
  <c r="X269" i="2"/>
  <c r="X268" i="2" s="1"/>
  <c r="W269" i="2"/>
  <c r="W268" i="2" s="1"/>
  <c r="U269" i="2"/>
  <c r="T269" i="2"/>
  <c r="T268" i="2" s="1"/>
  <c r="R269" i="2"/>
  <c r="Q269" i="2"/>
  <c r="Q268" i="2" s="1"/>
  <c r="O269" i="2"/>
  <c r="N269" i="2"/>
  <c r="N268" i="2" s="1"/>
  <c r="L269" i="2"/>
  <c r="K269" i="2"/>
  <c r="K268" i="2" s="1"/>
  <c r="I269" i="2"/>
  <c r="H269" i="2"/>
  <c r="H268" i="2" s="1"/>
  <c r="F269" i="2"/>
  <c r="E269" i="2"/>
  <c r="E268" i="2" s="1"/>
  <c r="AB267" i="2"/>
  <c r="Y267" i="2"/>
  <c r="V267" i="2"/>
  <c r="S267" i="2"/>
  <c r="P267" i="2"/>
  <c r="M267" i="2"/>
  <c r="J267" i="2"/>
  <c r="G267" i="2"/>
  <c r="C267" i="2"/>
  <c r="B267" i="2"/>
  <c r="AA266" i="2"/>
  <c r="AA265" i="2" s="1"/>
  <c r="Z266" i="2"/>
  <c r="Z265" i="2" s="1"/>
  <c r="X266" i="2"/>
  <c r="X265" i="2" s="1"/>
  <c r="W266" i="2"/>
  <c r="W265" i="2" s="1"/>
  <c r="U266" i="2"/>
  <c r="U265" i="2" s="1"/>
  <c r="T266" i="2"/>
  <c r="T265" i="2" s="1"/>
  <c r="R266" i="2"/>
  <c r="R265" i="2" s="1"/>
  <c r="S265" i="2" s="1"/>
  <c r="Q266" i="2"/>
  <c r="Q265" i="2" s="1"/>
  <c r="O266" i="2"/>
  <c r="O265" i="2" s="1"/>
  <c r="N266" i="2"/>
  <c r="N265" i="2" s="1"/>
  <c r="L266" i="2"/>
  <c r="L265" i="2" s="1"/>
  <c r="K266" i="2"/>
  <c r="K265" i="2" s="1"/>
  <c r="I266" i="2"/>
  <c r="I265" i="2" s="1"/>
  <c r="H266" i="2"/>
  <c r="H265" i="2" s="1"/>
  <c r="F266" i="2"/>
  <c r="F265" i="2" s="1"/>
  <c r="E266" i="2"/>
  <c r="E265" i="2" s="1"/>
  <c r="AB264" i="2"/>
  <c r="Y264" i="2"/>
  <c r="V264" i="2"/>
  <c r="S264" i="2"/>
  <c r="P264" i="2"/>
  <c r="M264" i="2"/>
  <c r="J264" i="2"/>
  <c r="G264" i="2"/>
  <c r="C264" i="2"/>
  <c r="B264" i="2"/>
  <c r="AA263" i="2"/>
  <c r="Z263" i="2"/>
  <c r="Z262" i="2" s="1"/>
  <c r="X263" i="2"/>
  <c r="W263" i="2"/>
  <c r="W262" i="2" s="1"/>
  <c r="U263" i="2"/>
  <c r="T263" i="2"/>
  <c r="T262" i="2" s="1"/>
  <c r="R263" i="2"/>
  <c r="Q263" i="2"/>
  <c r="Q262" i="2" s="1"/>
  <c r="O263" i="2"/>
  <c r="N263" i="2"/>
  <c r="N262" i="2" s="1"/>
  <c r="L263" i="2"/>
  <c r="K263" i="2"/>
  <c r="K262" i="2" s="1"/>
  <c r="I263" i="2"/>
  <c r="H263" i="2"/>
  <c r="H262" i="2" s="1"/>
  <c r="F263" i="2"/>
  <c r="F262" i="2" s="1"/>
  <c r="E263" i="2"/>
  <c r="E262" i="2" s="1"/>
  <c r="I262" i="2"/>
  <c r="AB261" i="2"/>
  <c r="Y261" i="2"/>
  <c r="V261" i="2"/>
  <c r="S261" i="2"/>
  <c r="P261" i="2"/>
  <c r="M261" i="2"/>
  <c r="J261" i="2"/>
  <c r="G261" i="2"/>
  <c r="C261" i="2"/>
  <c r="B261" i="2"/>
  <c r="AB260" i="2"/>
  <c r="Y260" i="2"/>
  <c r="V260" i="2"/>
  <c r="S260" i="2"/>
  <c r="P260" i="2"/>
  <c r="M260" i="2"/>
  <c r="J260" i="2"/>
  <c r="G260" i="2"/>
  <c r="C260" i="2"/>
  <c r="B260" i="2"/>
  <c r="AB259" i="2"/>
  <c r="Y259" i="2"/>
  <c r="V259" i="2"/>
  <c r="S259" i="2"/>
  <c r="P259" i="2"/>
  <c r="M259" i="2"/>
  <c r="J259" i="2"/>
  <c r="G259" i="2"/>
  <c r="C259" i="2"/>
  <c r="B259" i="2"/>
  <c r="AA258" i="2"/>
  <c r="Z258" i="2"/>
  <c r="X258" i="2"/>
  <c r="X257" i="2" s="1"/>
  <c r="W258" i="2"/>
  <c r="W257" i="2" s="1"/>
  <c r="U258" i="2"/>
  <c r="T258" i="2"/>
  <c r="T257" i="2" s="1"/>
  <c r="T256" i="2" s="1"/>
  <c r="R258" i="2"/>
  <c r="Q258" i="2"/>
  <c r="Q257" i="2" s="1"/>
  <c r="O258" i="2"/>
  <c r="O257" i="2" s="1"/>
  <c r="N258" i="2"/>
  <c r="N257" i="2" s="1"/>
  <c r="N256" i="2" s="1"/>
  <c r="L258" i="2"/>
  <c r="L257" i="2" s="1"/>
  <c r="K258" i="2"/>
  <c r="K257" i="2" s="1"/>
  <c r="I258" i="2"/>
  <c r="I257" i="2" s="1"/>
  <c r="H258" i="2"/>
  <c r="H257" i="2" s="1"/>
  <c r="H256" i="2" s="1"/>
  <c r="F258" i="2"/>
  <c r="E258" i="2"/>
  <c r="E257" i="2" s="1"/>
  <c r="AA257" i="2"/>
  <c r="AB255" i="2"/>
  <c r="Y255" i="2"/>
  <c r="V255" i="2"/>
  <c r="S255" i="2"/>
  <c r="P255" i="2"/>
  <c r="M255" i="2"/>
  <c r="J255" i="2"/>
  <c r="G255" i="2"/>
  <c r="C255" i="2"/>
  <c r="B255" i="2"/>
  <c r="AB254" i="2"/>
  <c r="Y254" i="2"/>
  <c r="V254" i="2"/>
  <c r="S254" i="2"/>
  <c r="P254" i="2"/>
  <c r="M254" i="2"/>
  <c r="J254" i="2"/>
  <c r="G254" i="2"/>
  <c r="C254" i="2"/>
  <c r="B254" i="2"/>
  <c r="AB253" i="2"/>
  <c r="Y253" i="2"/>
  <c r="V253" i="2"/>
  <c r="S253" i="2"/>
  <c r="P253" i="2"/>
  <c r="L253" i="2"/>
  <c r="L251" i="2" s="1"/>
  <c r="K253" i="2"/>
  <c r="J253" i="2"/>
  <c r="G253" i="2"/>
  <c r="C253" i="2"/>
  <c r="AB252" i="2"/>
  <c r="Y252" i="2"/>
  <c r="V252" i="2"/>
  <c r="S252" i="2"/>
  <c r="P252" i="2"/>
  <c r="M252" i="2"/>
  <c r="J252" i="2"/>
  <c r="G252" i="2"/>
  <c r="C252" i="2"/>
  <c r="B252" i="2"/>
  <c r="AA251" i="2"/>
  <c r="Z251" i="2"/>
  <c r="X251" i="2"/>
  <c r="W251" i="2"/>
  <c r="W245" i="2" s="1"/>
  <c r="U251" i="2"/>
  <c r="T251" i="2"/>
  <c r="R251" i="2"/>
  <c r="Q251" i="2"/>
  <c r="O251" i="2"/>
  <c r="N251" i="2"/>
  <c r="I251" i="2"/>
  <c r="H251" i="2"/>
  <c r="F251" i="2"/>
  <c r="E251" i="2"/>
  <c r="AB250" i="2"/>
  <c r="Y250" i="2"/>
  <c r="V250" i="2"/>
  <c r="S250" i="2"/>
  <c r="P250" i="2"/>
  <c r="M250" i="2"/>
  <c r="J250" i="2"/>
  <c r="G250" i="2"/>
  <c r="C250" i="2"/>
  <c r="B250" i="2"/>
  <c r="AB249" i="2"/>
  <c r="Y249" i="2"/>
  <c r="V249" i="2"/>
  <c r="S249" i="2"/>
  <c r="P249" i="2"/>
  <c r="M249" i="2"/>
  <c r="J249" i="2"/>
  <c r="G249" i="2"/>
  <c r="C249" i="2"/>
  <c r="B249" i="2"/>
  <c r="AB248" i="2"/>
  <c r="Y248" i="2"/>
  <c r="V248" i="2"/>
  <c r="S248" i="2"/>
  <c r="P248" i="2"/>
  <c r="M248" i="2"/>
  <c r="J248" i="2"/>
  <c r="G248" i="2"/>
  <c r="C248" i="2"/>
  <c r="B248" i="2"/>
  <c r="AB247" i="2"/>
  <c r="Y247" i="2"/>
  <c r="V247" i="2"/>
  <c r="S247" i="2"/>
  <c r="P247" i="2"/>
  <c r="M247" i="2"/>
  <c r="J247" i="2"/>
  <c r="G247" i="2"/>
  <c r="C247" i="2"/>
  <c r="B247" i="2"/>
  <c r="AA246" i="2"/>
  <c r="Z246" i="2"/>
  <c r="Z245" i="2" s="1"/>
  <c r="X246" i="2"/>
  <c r="X245" i="2" s="1"/>
  <c r="W246" i="2"/>
  <c r="U246" i="2"/>
  <c r="T246" i="2"/>
  <c r="T245" i="2" s="1"/>
  <c r="R246" i="2"/>
  <c r="Q246" i="2"/>
  <c r="O246" i="2"/>
  <c r="N246" i="2"/>
  <c r="N245" i="2" s="1"/>
  <c r="L246" i="2"/>
  <c r="L245" i="2" s="1"/>
  <c r="K246" i="2"/>
  <c r="I246" i="2"/>
  <c r="I245" i="2" s="1"/>
  <c r="H246" i="2"/>
  <c r="H245" i="2" s="1"/>
  <c r="F246" i="2"/>
  <c r="F245" i="2" s="1"/>
  <c r="E246" i="2"/>
  <c r="E245" i="2" s="1"/>
  <c r="AB244" i="2"/>
  <c r="Y244" i="2"/>
  <c r="V244" i="2"/>
  <c r="S244" i="2"/>
  <c r="P244" i="2"/>
  <c r="M244" i="2"/>
  <c r="J244" i="2"/>
  <c r="G244" i="2"/>
  <c r="C244" i="2"/>
  <c r="B244" i="2"/>
  <c r="AA243" i="2"/>
  <c r="Z243" i="2"/>
  <c r="X243" i="2"/>
  <c r="W243" i="2"/>
  <c r="U243" i="2"/>
  <c r="T243" i="2"/>
  <c r="R243" i="2"/>
  <c r="Q243" i="2"/>
  <c r="O243" i="2"/>
  <c r="N243" i="2"/>
  <c r="L243" i="2"/>
  <c r="K243" i="2"/>
  <c r="I243" i="2"/>
  <c r="H243" i="2"/>
  <c r="F243" i="2"/>
  <c r="E243" i="2"/>
  <c r="AB242" i="2"/>
  <c r="Y242" i="2"/>
  <c r="V242" i="2"/>
  <c r="S242" i="2"/>
  <c r="P242" i="2"/>
  <c r="M242" i="2"/>
  <c r="J242" i="2"/>
  <c r="G242" i="2"/>
  <c r="C242" i="2"/>
  <c r="B242" i="2"/>
  <c r="AA241" i="2"/>
  <c r="C241" i="2" s="1"/>
  <c r="Z241" i="2"/>
  <c r="Z240" i="2" s="1"/>
  <c r="Y241" i="2"/>
  <c r="V241" i="2"/>
  <c r="S241" i="2"/>
  <c r="P241" i="2"/>
  <c r="M241" i="2"/>
  <c r="J241" i="2"/>
  <c r="G241" i="2"/>
  <c r="AA240" i="2"/>
  <c r="X240" i="2"/>
  <c r="W240" i="2"/>
  <c r="U240" i="2"/>
  <c r="T240" i="2"/>
  <c r="R240" i="2"/>
  <c r="Q240" i="2"/>
  <c r="O240" i="2"/>
  <c r="N240" i="2"/>
  <c r="L240" i="2"/>
  <c r="K240" i="2"/>
  <c r="I240" i="2"/>
  <c r="H240" i="2"/>
  <c r="F240" i="2"/>
  <c r="E240" i="2"/>
  <c r="AB239" i="2"/>
  <c r="Y239" i="2"/>
  <c r="V239" i="2"/>
  <c r="S239" i="2"/>
  <c r="P239" i="2"/>
  <c r="M239" i="2"/>
  <c r="J239" i="2"/>
  <c r="G239" i="2"/>
  <c r="C239" i="2"/>
  <c r="B239" i="2"/>
  <c r="AA238" i="2"/>
  <c r="Z238" i="2"/>
  <c r="X238" i="2"/>
  <c r="W238" i="2"/>
  <c r="U238" i="2"/>
  <c r="T238" i="2"/>
  <c r="R238" i="2"/>
  <c r="Q238" i="2"/>
  <c r="O238" i="2"/>
  <c r="N238" i="2"/>
  <c r="L238" i="2"/>
  <c r="K238" i="2"/>
  <c r="I238" i="2"/>
  <c r="H238" i="2"/>
  <c r="F238" i="2"/>
  <c r="E238" i="2"/>
  <c r="AB237" i="2"/>
  <c r="Y237" i="2"/>
  <c r="V237" i="2"/>
  <c r="S237" i="2"/>
  <c r="P237" i="2"/>
  <c r="M237" i="2"/>
  <c r="J237" i="2"/>
  <c r="G237" i="2"/>
  <c r="C237" i="2"/>
  <c r="B237" i="2"/>
  <c r="AB236" i="2"/>
  <c r="Y236" i="2"/>
  <c r="V236" i="2"/>
  <c r="S236" i="2"/>
  <c r="P236" i="2"/>
  <c r="M236" i="2"/>
  <c r="J236" i="2"/>
  <c r="G236" i="2"/>
  <c r="C236" i="2"/>
  <c r="B236" i="2"/>
  <c r="AB235" i="2"/>
  <c r="Y235" i="2"/>
  <c r="V235" i="2"/>
  <c r="S235" i="2"/>
  <c r="P235" i="2"/>
  <c r="M235" i="2"/>
  <c r="J235" i="2"/>
  <c r="G235" i="2"/>
  <c r="C235" i="2"/>
  <c r="B235" i="2"/>
  <c r="AA234" i="2"/>
  <c r="Z234" i="2"/>
  <c r="X234" i="2"/>
  <c r="W234" i="2"/>
  <c r="U234" i="2"/>
  <c r="T234" i="2"/>
  <c r="R234" i="2"/>
  <c r="Q234" i="2"/>
  <c r="O234" i="2"/>
  <c r="N234" i="2"/>
  <c r="L234" i="2"/>
  <c r="K234" i="2"/>
  <c r="I234" i="2"/>
  <c r="H234" i="2"/>
  <c r="F234" i="2"/>
  <c r="E234" i="2"/>
  <c r="AB233" i="2"/>
  <c r="Y233" i="2"/>
  <c r="V233" i="2"/>
  <c r="S233" i="2"/>
  <c r="P233" i="2"/>
  <c r="M233" i="2"/>
  <c r="J233" i="2"/>
  <c r="G233" i="2"/>
  <c r="C233" i="2"/>
  <c r="B233" i="2"/>
  <c r="AB232" i="2"/>
  <c r="Y232" i="2"/>
  <c r="V232" i="2"/>
  <c r="S232" i="2"/>
  <c r="P232" i="2"/>
  <c r="M232" i="2"/>
  <c r="J232" i="2"/>
  <c r="G232" i="2"/>
  <c r="C232" i="2"/>
  <c r="B232" i="2"/>
  <c r="AB231" i="2"/>
  <c r="Y231" i="2"/>
  <c r="V231" i="2"/>
  <c r="S231" i="2"/>
  <c r="P231" i="2"/>
  <c r="L231" i="2"/>
  <c r="L225" i="2" s="1"/>
  <c r="K231" i="2"/>
  <c r="B231" i="2" s="1"/>
  <c r="J231" i="2"/>
  <c r="G231" i="2"/>
  <c r="C231" i="2"/>
  <c r="AB230" i="2"/>
  <c r="Y230" i="2"/>
  <c r="V230" i="2"/>
  <c r="S230" i="2"/>
  <c r="P230" i="2"/>
  <c r="M230" i="2"/>
  <c r="J230" i="2"/>
  <c r="G230" i="2"/>
  <c r="C230" i="2"/>
  <c r="B230" i="2"/>
  <c r="AB229" i="2"/>
  <c r="Y229" i="2"/>
  <c r="V229" i="2"/>
  <c r="S229" i="2"/>
  <c r="P229" i="2"/>
  <c r="M229" i="2"/>
  <c r="J229" i="2"/>
  <c r="G229" i="2"/>
  <c r="C229" i="2"/>
  <c r="B229" i="2"/>
  <c r="AB228" i="2"/>
  <c r="Y228" i="2"/>
  <c r="V228" i="2"/>
  <c r="S228" i="2"/>
  <c r="P228" i="2"/>
  <c r="M228" i="2"/>
  <c r="J228" i="2"/>
  <c r="G228" i="2"/>
  <c r="C228" i="2"/>
  <c r="B228" i="2"/>
  <c r="AB227" i="2"/>
  <c r="Y227" i="2"/>
  <c r="V227" i="2"/>
  <c r="S227" i="2"/>
  <c r="P227" i="2"/>
  <c r="M227" i="2"/>
  <c r="J227" i="2"/>
  <c r="G227" i="2"/>
  <c r="C227" i="2"/>
  <c r="B227" i="2"/>
  <c r="AB226" i="2"/>
  <c r="Y226" i="2"/>
  <c r="V226" i="2"/>
  <c r="S226" i="2"/>
  <c r="P226" i="2"/>
  <c r="M226" i="2"/>
  <c r="J226" i="2"/>
  <c r="G226" i="2"/>
  <c r="C226" i="2"/>
  <c r="B226" i="2"/>
  <c r="AA225" i="2"/>
  <c r="Z225" i="2"/>
  <c r="X225" i="2"/>
  <c r="W225" i="2"/>
  <c r="U225" i="2"/>
  <c r="T225" i="2"/>
  <c r="R225" i="2"/>
  <c r="Q225" i="2"/>
  <c r="O225" i="2"/>
  <c r="N225" i="2"/>
  <c r="I225" i="2"/>
  <c r="H225" i="2"/>
  <c r="F225" i="2"/>
  <c r="E225" i="2"/>
  <c r="AB224" i="2"/>
  <c r="Y224" i="2"/>
  <c r="V224" i="2"/>
  <c r="S224" i="2"/>
  <c r="P224" i="2"/>
  <c r="M224" i="2"/>
  <c r="J224" i="2"/>
  <c r="G224" i="2"/>
  <c r="C224" i="2"/>
  <c r="B224" i="2"/>
  <c r="AB223" i="2"/>
  <c r="Y223" i="2"/>
  <c r="V223" i="2"/>
  <c r="S223" i="2"/>
  <c r="P223" i="2"/>
  <c r="M223" i="2"/>
  <c r="J223" i="2"/>
  <c r="G223" i="2"/>
  <c r="C223" i="2"/>
  <c r="B223" i="2"/>
  <c r="AB222" i="2"/>
  <c r="Y222" i="2"/>
  <c r="V222" i="2"/>
  <c r="S222" i="2"/>
  <c r="P222" i="2"/>
  <c r="M222" i="2"/>
  <c r="J222" i="2"/>
  <c r="G222" i="2"/>
  <c r="C222" i="2"/>
  <c r="B222" i="2"/>
  <c r="AB221" i="2"/>
  <c r="Y221" i="2"/>
  <c r="V221" i="2"/>
  <c r="S221" i="2"/>
  <c r="P221" i="2"/>
  <c r="M221" i="2"/>
  <c r="J221" i="2"/>
  <c r="G221" i="2"/>
  <c r="C221" i="2"/>
  <c r="B221" i="2"/>
  <c r="AB220" i="2"/>
  <c r="Y220" i="2"/>
  <c r="V220" i="2"/>
  <c r="S220" i="2"/>
  <c r="P220" i="2"/>
  <c r="M220" i="2"/>
  <c r="J220" i="2"/>
  <c r="G220" i="2"/>
  <c r="C220" i="2"/>
  <c r="B220" i="2"/>
  <c r="AB219" i="2"/>
  <c r="Y219" i="2"/>
  <c r="V219" i="2"/>
  <c r="S219" i="2"/>
  <c r="P219" i="2"/>
  <c r="M219" i="2"/>
  <c r="J219" i="2"/>
  <c r="G219" i="2"/>
  <c r="C219" i="2"/>
  <c r="B219" i="2"/>
  <c r="AA218" i="2"/>
  <c r="Z218" i="2"/>
  <c r="X218" i="2"/>
  <c r="W218" i="2"/>
  <c r="U218" i="2"/>
  <c r="T218" i="2"/>
  <c r="R218" i="2"/>
  <c r="Q218" i="2"/>
  <c r="O218" i="2"/>
  <c r="N218" i="2"/>
  <c r="L218" i="2"/>
  <c r="K218" i="2"/>
  <c r="I218" i="2"/>
  <c r="H218" i="2"/>
  <c r="F218" i="2"/>
  <c r="E218" i="2"/>
  <c r="AA216" i="2"/>
  <c r="Z216" i="2"/>
  <c r="B216" i="2" s="1"/>
  <c r="Y216" i="2"/>
  <c r="V216" i="2"/>
  <c r="S216" i="2"/>
  <c r="P216" i="2"/>
  <c r="M216" i="2"/>
  <c r="J216" i="2"/>
  <c r="G216" i="2"/>
  <c r="AB215" i="2"/>
  <c r="Y215" i="2"/>
  <c r="V215" i="2"/>
  <c r="S215" i="2"/>
  <c r="P215" i="2"/>
  <c r="M215" i="2"/>
  <c r="J215" i="2"/>
  <c r="G215" i="2"/>
  <c r="C215" i="2"/>
  <c r="B215" i="2"/>
  <c r="AB214" i="2"/>
  <c r="Y214" i="2"/>
  <c r="V214" i="2"/>
  <c r="S214" i="2"/>
  <c r="P214" i="2"/>
  <c r="M214" i="2"/>
  <c r="J214" i="2"/>
  <c r="G214" i="2"/>
  <c r="C214" i="2"/>
  <c r="B214" i="2"/>
  <c r="AB213" i="2"/>
  <c r="Y213" i="2"/>
  <c r="V213" i="2"/>
  <c r="S213" i="2"/>
  <c r="O213" i="2"/>
  <c r="N213" i="2"/>
  <c r="M213" i="2"/>
  <c r="J213" i="2"/>
  <c r="G213" i="2"/>
  <c r="AA212" i="2"/>
  <c r="Z212" i="2"/>
  <c r="B212" i="2" s="1"/>
  <c r="Y212" i="2"/>
  <c r="V212" i="2"/>
  <c r="S212" i="2"/>
  <c r="P212" i="2"/>
  <c r="M212" i="2"/>
  <c r="J212" i="2"/>
  <c r="G212" i="2"/>
  <c r="AB211" i="2"/>
  <c r="Y211" i="2"/>
  <c r="V211" i="2"/>
  <c r="S211" i="2"/>
  <c r="P211" i="2"/>
  <c r="M211" i="2"/>
  <c r="J211" i="2"/>
  <c r="G211" i="2"/>
  <c r="C211" i="2"/>
  <c r="B211" i="2"/>
  <c r="AB210" i="2"/>
  <c r="Y210" i="2"/>
  <c r="V210" i="2"/>
  <c r="S210" i="2"/>
  <c r="P210" i="2"/>
  <c r="M210" i="2"/>
  <c r="J210" i="2"/>
  <c r="G210" i="2"/>
  <c r="C210" i="2"/>
  <c r="B210" i="2"/>
  <c r="AB209" i="2"/>
  <c r="Y209" i="2"/>
  <c r="V209" i="2"/>
  <c r="S209" i="2"/>
  <c r="P209" i="2"/>
  <c r="M209" i="2"/>
  <c r="J209" i="2"/>
  <c r="G209" i="2"/>
  <c r="C209" i="2"/>
  <c r="B209" i="2"/>
  <c r="AB208" i="2"/>
  <c r="Y208" i="2"/>
  <c r="V208" i="2"/>
  <c r="S208" i="2"/>
  <c r="P208" i="2"/>
  <c r="M208" i="2"/>
  <c r="J208" i="2"/>
  <c r="F208" i="2"/>
  <c r="C208" i="2" s="1"/>
  <c r="E208" i="2"/>
  <c r="B208" i="2" s="1"/>
  <c r="AB207" i="2"/>
  <c r="Y207" i="2"/>
  <c r="V207" i="2"/>
  <c r="S207" i="2"/>
  <c r="P207" i="2"/>
  <c r="M207" i="2"/>
  <c r="J207" i="2"/>
  <c r="G207" i="2"/>
  <c r="C207" i="2"/>
  <c r="B207" i="2"/>
  <c r="AB206" i="2"/>
  <c r="Y206" i="2"/>
  <c r="V206" i="2"/>
  <c r="S206" i="2"/>
  <c r="P206" i="2"/>
  <c r="M206" i="2"/>
  <c r="J206" i="2"/>
  <c r="G206" i="2"/>
  <c r="C206" i="2"/>
  <c r="B206" i="2"/>
  <c r="AB205" i="2"/>
  <c r="Y205" i="2"/>
  <c r="V205" i="2"/>
  <c r="S205" i="2"/>
  <c r="P205" i="2"/>
  <c r="M205" i="2"/>
  <c r="J205" i="2"/>
  <c r="G205" i="2"/>
  <c r="C205" i="2"/>
  <c r="B205" i="2"/>
  <c r="AB204" i="2"/>
  <c r="Y204" i="2"/>
  <c r="V204" i="2"/>
  <c r="S204" i="2"/>
  <c r="P204" i="2"/>
  <c r="M204" i="2"/>
  <c r="J204" i="2"/>
  <c r="G204" i="2"/>
  <c r="C204" i="2"/>
  <c r="B204" i="2"/>
  <c r="AA203" i="2"/>
  <c r="Z203" i="2"/>
  <c r="Y203" i="2"/>
  <c r="U203" i="2"/>
  <c r="T203" i="2"/>
  <c r="T180" i="2" s="1"/>
  <c r="S203" i="2"/>
  <c r="P203" i="2"/>
  <c r="L203" i="2"/>
  <c r="K203" i="2"/>
  <c r="I203" i="2"/>
  <c r="I180" i="2" s="1"/>
  <c r="H203" i="2"/>
  <c r="G203" i="2"/>
  <c r="AB202" i="2"/>
  <c r="Y202" i="2"/>
  <c r="V202" i="2"/>
  <c r="S202" i="2"/>
  <c r="P202" i="2"/>
  <c r="M202" i="2"/>
  <c r="J202" i="2"/>
  <c r="G202" i="2"/>
  <c r="C202" i="2"/>
  <c r="B202" i="2"/>
  <c r="AA201" i="2"/>
  <c r="C201" i="2" s="1"/>
  <c r="Z201" i="2"/>
  <c r="Y201" i="2"/>
  <c r="V201" i="2"/>
  <c r="S201" i="2"/>
  <c r="P201" i="2"/>
  <c r="M201" i="2"/>
  <c r="J201" i="2"/>
  <c r="G201" i="2"/>
  <c r="B201" i="2"/>
  <c r="AA200" i="2"/>
  <c r="Z200" i="2"/>
  <c r="B200" i="2" s="1"/>
  <c r="Y200" i="2"/>
  <c r="V200" i="2"/>
  <c r="S200" i="2"/>
  <c r="P200" i="2"/>
  <c r="M200" i="2"/>
  <c r="J200" i="2"/>
  <c r="G200" i="2"/>
  <c r="C200" i="2"/>
  <c r="Z199" i="2"/>
  <c r="AB199" i="2" s="1"/>
  <c r="Y199" i="2"/>
  <c r="V199" i="2"/>
  <c r="S199" i="2"/>
  <c r="P199" i="2"/>
  <c r="K199" i="2"/>
  <c r="J199" i="2"/>
  <c r="G199" i="2"/>
  <c r="C199" i="2"/>
  <c r="AB198" i="2"/>
  <c r="Y198" i="2"/>
  <c r="V198" i="2"/>
  <c r="S198" i="2"/>
  <c r="P198" i="2"/>
  <c r="L198" i="2"/>
  <c r="C198" i="2" s="1"/>
  <c r="K198" i="2"/>
  <c r="B198" i="2" s="1"/>
  <c r="J198" i="2"/>
  <c r="G198" i="2"/>
  <c r="AA197" i="2"/>
  <c r="Z197" i="2"/>
  <c r="Y197" i="2"/>
  <c r="V197" i="2"/>
  <c r="S197" i="2"/>
  <c r="P197" i="2"/>
  <c r="M197" i="2"/>
  <c r="J197" i="2"/>
  <c r="G197" i="2"/>
  <c r="B197" i="2"/>
  <c r="AA196" i="2"/>
  <c r="Z196" i="2"/>
  <c r="Y196" i="2"/>
  <c r="V196" i="2"/>
  <c r="S196" i="2"/>
  <c r="P196" i="2"/>
  <c r="M196" i="2"/>
  <c r="J196" i="2"/>
  <c r="G196" i="2"/>
  <c r="C196" i="2"/>
  <c r="B196" i="2"/>
  <c r="AA195" i="2"/>
  <c r="C195" i="2" s="1"/>
  <c r="Z195" i="2"/>
  <c r="Y195" i="2"/>
  <c r="V195" i="2"/>
  <c r="S195" i="2"/>
  <c r="P195" i="2"/>
  <c r="M195" i="2"/>
  <c r="J195" i="2"/>
  <c r="G195" i="2"/>
  <c r="AA194" i="2"/>
  <c r="Z194" i="2"/>
  <c r="B194" i="2" s="1"/>
  <c r="Y194" i="2"/>
  <c r="V194" i="2"/>
  <c r="S194" i="2"/>
  <c r="P194" i="2"/>
  <c r="M194" i="2"/>
  <c r="J194" i="2"/>
  <c r="G194" i="2"/>
  <c r="AA193" i="2"/>
  <c r="C193" i="2" s="1"/>
  <c r="Z193" i="2"/>
  <c r="Y193" i="2"/>
  <c r="V193" i="2"/>
  <c r="S193" i="2"/>
  <c r="P193" i="2"/>
  <c r="M193" i="2"/>
  <c r="J193" i="2"/>
  <c r="G193" i="2"/>
  <c r="B193" i="2"/>
  <c r="AA192" i="2"/>
  <c r="Z192" i="2"/>
  <c r="Y192" i="2"/>
  <c r="V192" i="2"/>
  <c r="S192" i="2"/>
  <c r="P192" i="2"/>
  <c r="L192" i="2"/>
  <c r="K192" i="2"/>
  <c r="J192" i="2"/>
  <c r="G192" i="2"/>
  <c r="AB191" i="2"/>
  <c r="Z191" i="2"/>
  <c r="B191" i="2" s="1"/>
  <c r="Y191" i="2"/>
  <c r="V191" i="2"/>
  <c r="S191" i="2"/>
  <c r="P191" i="2"/>
  <c r="M191" i="2"/>
  <c r="J191" i="2"/>
  <c r="G191" i="2"/>
  <c r="C191" i="2"/>
  <c r="Z190" i="2"/>
  <c r="Y190" i="2"/>
  <c r="V190" i="2"/>
  <c r="S190" i="2"/>
  <c r="P190" i="2"/>
  <c r="M190" i="2"/>
  <c r="J190" i="2"/>
  <c r="G190" i="2"/>
  <c r="C190" i="2"/>
  <c r="AB189" i="2"/>
  <c r="Y189" i="2"/>
  <c r="V189" i="2"/>
  <c r="S189" i="2"/>
  <c r="P189" i="2"/>
  <c r="M189" i="2"/>
  <c r="J189" i="2"/>
  <c r="G189" i="2"/>
  <c r="C189" i="2"/>
  <c r="B189" i="2"/>
  <c r="AB188" i="2"/>
  <c r="Y188" i="2"/>
  <c r="V188" i="2"/>
  <c r="S188" i="2"/>
  <c r="P188" i="2"/>
  <c r="M188" i="2"/>
  <c r="J188" i="2"/>
  <c r="G188" i="2"/>
  <c r="C188" i="2"/>
  <c r="B188" i="2"/>
  <c r="AB187" i="2"/>
  <c r="Y187" i="2"/>
  <c r="V187" i="2"/>
  <c r="S187" i="2"/>
  <c r="P187" i="2"/>
  <c r="M187" i="2"/>
  <c r="J187" i="2"/>
  <c r="G187" i="2"/>
  <c r="C187" i="2"/>
  <c r="B187" i="2"/>
  <c r="AB186" i="2"/>
  <c r="Y186" i="2"/>
  <c r="V186" i="2"/>
  <c r="S186" i="2"/>
  <c r="P186" i="2"/>
  <c r="M186" i="2"/>
  <c r="J186" i="2"/>
  <c r="G186" i="2"/>
  <c r="C186" i="2"/>
  <c r="B186" i="2"/>
  <c r="AB185" i="2"/>
  <c r="Y185" i="2"/>
  <c r="V185" i="2"/>
  <c r="S185" i="2"/>
  <c r="P185" i="2"/>
  <c r="M185" i="2"/>
  <c r="J185" i="2"/>
  <c r="G185" i="2"/>
  <c r="C185" i="2"/>
  <c r="B185" i="2"/>
  <c r="AB184" i="2"/>
  <c r="Y184" i="2"/>
  <c r="V184" i="2"/>
  <c r="S184" i="2"/>
  <c r="P184" i="2"/>
  <c r="M184" i="2"/>
  <c r="J184" i="2"/>
  <c r="G184" i="2"/>
  <c r="C184" i="2"/>
  <c r="B184" i="2"/>
  <c r="AB183" i="2"/>
  <c r="Y183" i="2"/>
  <c r="V183" i="2"/>
  <c r="S183" i="2"/>
  <c r="P183" i="2"/>
  <c r="M183" i="2"/>
  <c r="J183" i="2"/>
  <c r="G183" i="2"/>
  <c r="C183" i="2"/>
  <c r="B183" i="2"/>
  <c r="AB182" i="2"/>
  <c r="Y182" i="2"/>
  <c r="V182" i="2"/>
  <c r="S182" i="2"/>
  <c r="P182" i="2"/>
  <c r="M182" i="2"/>
  <c r="J182" i="2"/>
  <c r="G182" i="2"/>
  <c r="C182" i="2"/>
  <c r="B182" i="2"/>
  <c r="AB181" i="2"/>
  <c r="Y181" i="2"/>
  <c r="V181" i="2"/>
  <c r="S181" i="2"/>
  <c r="P181" i="2"/>
  <c r="M181" i="2"/>
  <c r="J181" i="2"/>
  <c r="G181" i="2"/>
  <c r="C181" i="2"/>
  <c r="B181" i="2"/>
  <c r="X180" i="2"/>
  <c r="W180" i="2"/>
  <c r="U180" i="2"/>
  <c r="R180" i="2"/>
  <c r="Q180" i="2"/>
  <c r="AB179" i="2"/>
  <c r="Y179" i="2"/>
  <c r="V179" i="2"/>
  <c r="S179" i="2"/>
  <c r="P179" i="2"/>
  <c r="M179" i="2"/>
  <c r="J179" i="2"/>
  <c r="G179" i="2"/>
  <c r="C179" i="2"/>
  <c r="B179" i="2"/>
  <c r="AB178" i="2"/>
  <c r="Y178" i="2"/>
  <c r="V178" i="2"/>
  <c r="S178" i="2"/>
  <c r="P178" i="2"/>
  <c r="M178" i="2"/>
  <c r="J178" i="2"/>
  <c r="G178" i="2"/>
  <c r="C178" i="2"/>
  <c r="B178" i="2"/>
  <c r="AB177" i="2"/>
  <c r="Y177" i="2"/>
  <c r="V177" i="2"/>
  <c r="S177" i="2"/>
  <c r="P177" i="2"/>
  <c r="M177" i="2"/>
  <c r="J177" i="2"/>
  <c r="G177" i="2"/>
  <c r="C177" i="2"/>
  <c r="B177" i="2"/>
  <c r="AB176" i="2"/>
  <c r="Y176" i="2"/>
  <c r="V176" i="2"/>
  <c r="S176" i="2"/>
  <c r="P176" i="2"/>
  <c r="M176" i="2"/>
  <c r="J176" i="2"/>
  <c r="G176" i="2"/>
  <c r="C176" i="2"/>
  <c r="B176" i="2"/>
  <c r="AB175" i="2"/>
  <c r="Y175" i="2"/>
  <c r="V175" i="2"/>
  <c r="S175" i="2"/>
  <c r="P175" i="2"/>
  <c r="M175" i="2"/>
  <c r="J175" i="2"/>
  <c r="G175" i="2"/>
  <c r="C175" i="2"/>
  <c r="B175" i="2"/>
  <c r="AB174" i="2"/>
  <c r="Y174" i="2"/>
  <c r="V174" i="2"/>
  <c r="S174" i="2"/>
  <c r="P174" i="2"/>
  <c r="M174" i="2"/>
  <c r="J174" i="2"/>
  <c r="G174" i="2"/>
  <c r="C174" i="2"/>
  <c r="B174" i="2"/>
  <c r="AB173" i="2"/>
  <c r="Y173" i="2"/>
  <c r="V173" i="2"/>
  <c r="S173" i="2"/>
  <c r="P173" i="2"/>
  <c r="M173" i="2"/>
  <c r="J173" i="2"/>
  <c r="G173" i="2"/>
  <c r="C173" i="2"/>
  <c r="B173" i="2"/>
  <c r="AB172" i="2"/>
  <c r="Y172" i="2"/>
  <c r="V172" i="2"/>
  <c r="S172" i="2"/>
  <c r="P172" i="2"/>
  <c r="M172" i="2"/>
  <c r="J172" i="2"/>
  <c r="G172" i="2"/>
  <c r="C172" i="2"/>
  <c r="B172" i="2"/>
  <c r="AA171" i="2"/>
  <c r="Z171" i="2"/>
  <c r="X171" i="2"/>
  <c r="W171" i="2"/>
  <c r="U171" i="2"/>
  <c r="T171" i="2"/>
  <c r="R171" i="2"/>
  <c r="Q171" i="2"/>
  <c r="O171" i="2"/>
  <c r="N171" i="2"/>
  <c r="L171" i="2"/>
  <c r="K171" i="2"/>
  <c r="I171" i="2"/>
  <c r="H171" i="2"/>
  <c r="F171" i="2"/>
  <c r="E171" i="2"/>
  <c r="AB170" i="2"/>
  <c r="Y170" i="2"/>
  <c r="V170" i="2"/>
  <c r="S170" i="2"/>
  <c r="P170" i="2"/>
  <c r="M170" i="2"/>
  <c r="J170" i="2"/>
  <c r="G170" i="2"/>
  <c r="C170" i="2"/>
  <c r="B170" i="2"/>
  <c r="AB169" i="2"/>
  <c r="Y169" i="2"/>
  <c r="V169" i="2"/>
  <c r="S169" i="2"/>
  <c r="P169" i="2"/>
  <c r="M169" i="2"/>
  <c r="J169" i="2"/>
  <c r="G169" i="2"/>
  <c r="C169" i="2"/>
  <c r="B169" i="2"/>
  <c r="AB168" i="2"/>
  <c r="Y168" i="2"/>
  <c r="V168" i="2"/>
  <c r="S168" i="2"/>
  <c r="P168" i="2"/>
  <c r="M168" i="2"/>
  <c r="J168" i="2"/>
  <c r="G168" i="2"/>
  <c r="C168" i="2"/>
  <c r="B168" i="2"/>
  <c r="AB167" i="2"/>
  <c r="Y167" i="2"/>
  <c r="V167" i="2"/>
  <c r="S167" i="2"/>
  <c r="P167" i="2"/>
  <c r="M167" i="2"/>
  <c r="J167" i="2"/>
  <c r="G167" i="2"/>
  <c r="C167" i="2"/>
  <c r="B167" i="2"/>
  <c r="AB166" i="2"/>
  <c r="Y166" i="2"/>
  <c r="V166" i="2"/>
  <c r="S166" i="2"/>
  <c r="P166" i="2"/>
  <c r="M166" i="2"/>
  <c r="J166" i="2"/>
  <c r="G166" i="2"/>
  <c r="C166" i="2"/>
  <c r="B166" i="2"/>
  <c r="AB165" i="2"/>
  <c r="Y165" i="2"/>
  <c r="V165" i="2"/>
  <c r="S165" i="2"/>
  <c r="P165" i="2"/>
  <c r="M165" i="2"/>
  <c r="J165" i="2"/>
  <c r="G165" i="2"/>
  <c r="C165" i="2"/>
  <c r="B165" i="2"/>
  <c r="AB164" i="2"/>
  <c r="Y164" i="2"/>
  <c r="V164" i="2"/>
  <c r="S164" i="2"/>
  <c r="P164" i="2"/>
  <c r="M164" i="2"/>
  <c r="J164" i="2"/>
  <c r="G164" i="2"/>
  <c r="C164" i="2"/>
  <c r="B164" i="2"/>
  <c r="AA163" i="2"/>
  <c r="Z163" i="2"/>
  <c r="X163" i="2"/>
  <c r="W163" i="2"/>
  <c r="U163" i="2"/>
  <c r="T163" i="2"/>
  <c r="R163" i="2"/>
  <c r="Q163" i="2"/>
  <c r="O163" i="2"/>
  <c r="N163" i="2"/>
  <c r="L163" i="2"/>
  <c r="K163" i="2"/>
  <c r="I163" i="2"/>
  <c r="H163" i="2"/>
  <c r="F163" i="2"/>
  <c r="E163" i="2"/>
  <c r="AB162" i="2"/>
  <c r="Y162" i="2"/>
  <c r="V162" i="2"/>
  <c r="S162" i="2"/>
  <c r="P162" i="2"/>
  <c r="M162" i="2"/>
  <c r="J162" i="2"/>
  <c r="G162" i="2"/>
  <c r="C162" i="2"/>
  <c r="B162" i="2"/>
  <c r="AA161" i="2"/>
  <c r="Z161" i="2"/>
  <c r="X161" i="2"/>
  <c r="W161" i="2"/>
  <c r="W158" i="2" s="1"/>
  <c r="U161" i="2"/>
  <c r="U158" i="2" s="1"/>
  <c r="T161" i="2"/>
  <c r="R161" i="2"/>
  <c r="Q161" i="2"/>
  <c r="Q158" i="2" s="1"/>
  <c r="O161" i="2"/>
  <c r="N161" i="2"/>
  <c r="L161" i="2"/>
  <c r="K161" i="2"/>
  <c r="I161" i="2"/>
  <c r="I158" i="2" s="1"/>
  <c r="H161" i="2"/>
  <c r="F161" i="2"/>
  <c r="E161" i="2"/>
  <c r="AB160" i="2"/>
  <c r="Y160" i="2"/>
  <c r="V160" i="2"/>
  <c r="S160" i="2"/>
  <c r="P160" i="2"/>
  <c r="M160" i="2"/>
  <c r="J160" i="2"/>
  <c r="G160" i="2"/>
  <c r="C160" i="2"/>
  <c r="B160" i="2"/>
  <c r="AA159" i="2"/>
  <c r="Z159" i="2"/>
  <c r="X159" i="2"/>
  <c r="W159" i="2"/>
  <c r="U159" i="2"/>
  <c r="T159" i="2"/>
  <c r="R159" i="2"/>
  <c r="Q159" i="2"/>
  <c r="O159" i="2"/>
  <c r="N159" i="2"/>
  <c r="L159" i="2"/>
  <c r="K159" i="2"/>
  <c r="I159" i="2"/>
  <c r="H159" i="2"/>
  <c r="F159" i="2"/>
  <c r="E159" i="2"/>
  <c r="AB157" i="2"/>
  <c r="Y157" i="2"/>
  <c r="V157" i="2"/>
  <c r="S157" i="2"/>
  <c r="P157" i="2"/>
  <c r="M157" i="2"/>
  <c r="J157" i="2"/>
  <c r="G157" i="2"/>
  <c r="C157" i="2"/>
  <c r="B157" i="2"/>
  <c r="AA156" i="2"/>
  <c r="Z156" i="2"/>
  <c r="X156" i="2"/>
  <c r="W156" i="2"/>
  <c r="U156" i="2"/>
  <c r="T156" i="2"/>
  <c r="R156" i="2"/>
  <c r="Q156" i="2"/>
  <c r="O156" i="2"/>
  <c r="N156" i="2"/>
  <c r="L156" i="2"/>
  <c r="K156" i="2"/>
  <c r="I156" i="2"/>
  <c r="H156" i="2"/>
  <c r="F156" i="2"/>
  <c r="E156" i="2"/>
  <c r="AB155" i="2"/>
  <c r="Y155" i="2"/>
  <c r="V155" i="2"/>
  <c r="S155" i="2"/>
  <c r="P155" i="2"/>
  <c r="M155" i="2"/>
  <c r="J155" i="2"/>
  <c r="G155" i="2"/>
  <c r="C155" i="2"/>
  <c r="B155" i="2"/>
  <c r="AB154" i="2"/>
  <c r="Y154" i="2"/>
  <c r="V154" i="2"/>
  <c r="S154" i="2"/>
  <c r="P154" i="2"/>
  <c r="M154" i="2"/>
  <c r="J154" i="2"/>
  <c r="G154" i="2"/>
  <c r="C154" i="2"/>
  <c r="B154" i="2"/>
  <c r="AA153" i="2"/>
  <c r="Z153" i="2"/>
  <c r="X153" i="2"/>
  <c r="W153" i="2"/>
  <c r="U153" i="2"/>
  <c r="T153" i="2"/>
  <c r="R153" i="2"/>
  <c r="Q153" i="2"/>
  <c r="O153" i="2"/>
  <c r="N153" i="2"/>
  <c r="L153" i="2"/>
  <c r="K153" i="2"/>
  <c r="I153" i="2"/>
  <c r="H153" i="2"/>
  <c r="F153" i="2"/>
  <c r="E153" i="2"/>
  <c r="AB152" i="2"/>
  <c r="Y152" i="2"/>
  <c r="V152" i="2"/>
  <c r="S152" i="2"/>
  <c r="P152" i="2"/>
  <c r="M152" i="2"/>
  <c r="J152" i="2"/>
  <c r="G152" i="2"/>
  <c r="C152" i="2"/>
  <c r="B152" i="2"/>
  <c r="AB151" i="2"/>
  <c r="Y151" i="2"/>
  <c r="V151" i="2"/>
  <c r="S151" i="2"/>
  <c r="P151" i="2"/>
  <c r="M151" i="2"/>
  <c r="J151" i="2"/>
  <c r="G151" i="2"/>
  <c r="C151" i="2"/>
  <c r="B151" i="2"/>
  <c r="AB150" i="2"/>
  <c r="Y150" i="2"/>
  <c r="V150" i="2"/>
  <c r="R150" i="2"/>
  <c r="Q150" i="2"/>
  <c r="B150" i="2" s="1"/>
  <c r="P150" i="2"/>
  <c r="M150" i="2"/>
  <c r="J150" i="2"/>
  <c r="G150" i="2"/>
  <c r="AB149" i="2"/>
  <c r="Y149" i="2"/>
  <c r="V149" i="2"/>
  <c r="S149" i="2"/>
  <c r="P149" i="2"/>
  <c r="M149" i="2"/>
  <c r="J149" i="2"/>
  <c r="G149" i="2"/>
  <c r="C149" i="2"/>
  <c r="B149" i="2"/>
  <c r="AB148" i="2"/>
  <c r="Y148" i="2"/>
  <c r="V148" i="2"/>
  <c r="S148" i="2"/>
  <c r="P148" i="2"/>
  <c r="M148" i="2"/>
  <c r="J148" i="2"/>
  <c r="G148" i="2"/>
  <c r="C148" i="2"/>
  <c r="B148" i="2"/>
  <c r="AB147" i="2"/>
  <c r="Y147" i="2"/>
  <c r="V147" i="2"/>
  <c r="S147" i="2"/>
  <c r="P147" i="2"/>
  <c r="M147" i="2"/>
  <c r="J147" i="2"/>
  <c r="G147" i="2"/>
  <c r="C147" i="2"/>
  <c r="B147" i="2"/>
  <c r="AB146" i="2"/>
  <c r="Y146" i="2"/>
  <c r="V146" i="2"/>
  <c r="S146" i="2"/>
  <c r="P146" i="2"/>
  <c r="M146" i="2"/>
  <c r="J146" i="2"/>
  <c r="G146" i="2"/>
  <c r="C146" i="2"/>
  <c r="B146" i="2"/>
  <c r="AB145" i="2"/>
  <c r="Y145" i="2"/>
  <c r="V145" i="2"/>
  <c r="S145" i="2"/>
  <c r="P145" i="2"/>
  <c r="M145" i="2"/>
  <c r="J145" i="2"/>
  <c r="G145" i="2"/>
  <c r="C145" i="2"/>
  <c r="B145" i="2"/>
  <c r="AB144" i="2"/>
  <c r="Y144" i="2"/>
  <c r="V144" i="2"/>
  <c r="S144" i="2"/>
  <c r="P144" i="2"/>
  <c r="M144" i="2"/>
  <c r="J144" i="2"/>
  <c r="G144" i="2"/>
  <c r="C144" i="2"/>
  <c r="B144" i="2"/>
  <c r="AA143" i="2"/>
  <c r="Z143" i="2"/>
  <c r="X143" i="2"/>
  <c r="X142" i="2" s="1"/>
  <c r="W143" i="2"/>
  <c r="U143" i="2"/>
  <c r="T143" i="2"/>
  <c r="T142" i="2" s="1"/>
  <c r="R143" i="2"/>
  <c r="R142" i="2" s="1"/>
  <c r="O143" i="2"/>
  <c r="O142" i="2" s="1"/>
  <c r="N143" i="2"/>
  <c r="N142" i="2" s="1"/>
  <c r="L143" i="2"/>
  <c r="L142" i="2" s="1"/>
  <c r="K143" i="2"/>
  <c r="K142" i="2" s="1"/>
  <c r="M142" i="2" s="1"/>
  <c r="I143" i="2"/>
  <c r="I142" i="2" s="1"/>
  <c r="H143" i="2"/>
  <c r="H142" i="2" s="1"/>
  <c r="F143" i="2"/>
  <c r="F142" i="2" s="1"/>
  <c r="E143" i="2"/>
  <c r="E142" i="2" s="1"/>
  <c r="AB141" i="2"/>
  <c r="Y141" i="2"/>
  <c r="V141" i="2"/>
  <c r="S141" i="2"/>
  <c r="P141" i="2"/>
  <c r="M141" i="2"/>
  <c r="J141" i="2"/>
  <c r="G141" i="2"/>
  <c r="C141" i="2"/>
  <c r="B141" i="2"/>
  <c r="AB140" i="2"/>
  <c r="Y140" i="2"/>
  <c r="V140" i="2"/>
  <c r="S140" i="2"/>
  <c r="P140" i="2"/>
  <c r="M140" i="2"/>
  <c r="J140" i="2"/>
  <c r="G140" i="2"/>
  <c r="C140" i="2"/>
  <c r="B140" i="2"/>
  <c r="AB139" i="2"/>
  <c r="Y139" i="2"/>
  <c r="V139" i="2"/>
  <c r="S139" i="2"/>
  <c r="P139" i="2"/>
  <c r="M139" i="2"/>
  <c r="J139" i="2"/>
  <c r="G139" i="2"/>
  <c r="C139" i="2"/>
  <c r="B139" i="2"/>
  <c r="AA138" i="2"/>
  <c r="Z138" i="2"/>
  <c r="Z135" i="2" s="1"/>
  <c r="X138" i="2"/>
  <c r="W138" i="2"/>
  <c r="U138" i="2"/>
  <c r="U135" i="2" s="1"/>
  <c r="T138" i="2"/>
  <c r="T135" i="2" s="1"/>
  <c r="R138" i="2"/>
  <c r="Q138" i="2"/>
  <c r="O138" i="2"/>
  <c r="O135" i="2" s="1"/>
  <c r="N138" i="2"/>
  <c r="N135" i="2" s="1"/>
  <c r="L138" i="2"/>
  <c r="L135" i="2" s="1"/>
  <c r="K138" i="2"/>
  <c r="I138" i="2"/>
  <c r="I135" i="2" s="1"/>
  <c r="H138" i="2"/>
  <c r="F138" i="2"/>
  <c r="E138" i="2"/>
  <c r="AB137" i="2"/>
  <c r="Y137" i="2"/>
  <c r="V137" i="2"/>
  <c r="S137" i="2"/>
  <c r="P137" i="2"/>
  <c r="M137" i="2"/>
  <c r="J137" i="2"/>
  <c r="G137" i="2"/>
  <c r="C137" i="2"/>
  <c r="B137" i="2"/>
  <c r="AA136" i="2"/>
  <c r="Z136" i="2"/>
  <c r="X136" i="2"/>
  <c r="W136" i="2"/>
  <c r="U136" i="2"/>
  <c r="T136" i="2"/>
  <c r="R136" i="2"/>
  <c r="R135" i="2" s="1"/>
  <c r="Q136" i="2"/>
  <c r="O136" i="2"/>
  <c r="N136" i="2"/>
  <c r="L136" i="2"/>
  <c r="K136" i="2"/>
  <c r="I136" i="2"/>
  <c r="H136" i="2"/>
  <c r="F136" i="2"/>
  <c r="E136" i="2"/>
  <c r="AB134" i="2"/>
  <c r="Y134" i="2"/>
  <c r="V134" i="2"/>
  <c r="S134" i="2"/>
  <c r="P134" i="2"/>
  <c r="M134" i="2"/>
  <c r="J134" i="2"/>
  <c r="G134" i="2"/>
  <c r="C134" i="2"/>
  <c r="B134" i="2"/>
  <c r="AA133" i="2"/>
  <c r="Z133" i="2"/>
  <c r="X133" i="2"/>
  <c r="W133" i="2"/>
  <c r="U133" i="2"/>
  <c r="T133" i="2"/>
  <c r="R133" i="2"/>
  <c r="Q133" i="2"/>
  <c r="O133" i="2"/>
  <c r="N133" i="2"/>
  <c r="L133" i="2"/>
  <c r="K133" i="2"/>
  <c r="I133" i="2"/>
  <c r="H133" i="2"/>
  <c r="F133" i="2"/>
  <c r="E133" i="2"/>
  <c r="AB132" i="2"/>
  <c r="Y132" i="2"/>
  <c r="V132" i="2"/>
  <c r="R132" i="2"/>
  <c r="C132" i="2" s="1"/>
  <c r="Q132" i="2"/>
  <c r="B132" i="2" s="1"/>
  <c r="P132" i="2"/>
  <c r="M132" i="2"/>
  <c r="J132" i="2"/>
  <c r="G132" i="2"/>
  <c r="AB131" i="2"/>
  <c r="Y131" i="2"/>
  <c r="V131" i="2"/>
  <c r="S131" i="2"/>
  <c r="P131" i="2"/>
  <c r="M131" i="2"/>
  <c r="J131" i="2"/>
  <c r="G131" i="2"/>
  <c r="C131" i="2"/>
  <c r="B131" i="2"/>
  <c r="AB130" i="2"/>
  <c r="Y130" i="2"/>
  <c r="V130" i="2"/>
  <c r="S130" i="2"/>
  <c r="P130" i="2"/>
  <c r="M130" i="2"/>
  <c r="J130" i="2"/>
  <c r="G130" i="2"/>
  <c r="C130" i="2"/>
  <c r="B130" i="2"/>
  <c r="AB129" i="2"/>
  <c r="Y129" i="2"/>
  <c r="V129" i="2"/>
  <c r="S129" i="2"/>
  <c r="P129" i="2"/>
  <c r="M129" i="2"/>
  <c r="J129" i="2"/>
  <c r="G129" i="2"/>
  <c r="C129" i="2"/>
  <c r="B129" i="2"/>
  <c r="AB128" i="2"/>
  <c r="Y128" i="2"/>
  <c r="V128" i="2"/>
  <c r="S128" i="2"/>
  <c r="P128" i="2"/>
  <c r="M128" i="2"/>
  <c r="J128" i="2"/>
  <c r="G128" i="2"/>
  <c r="C128" i="2"/>
  <c r="B128" i="2"/>
  <c r="AA127" i="2"/>
  <c r="Z127" i="2"/>
  <c r="X127" i="2"/>
  <c r="W127" i="2"/>
  <c r="U127" i="2"/>
  <c r="T127" i="2"/>
  <c r="R127" i="2"/>
  <c r="O127" i="2"/>
  <c r="N127" i="2"/>
  <c r="L127" i="2"/>
  <c r="K127" i="2"/>
  <c r="I127" i="2"/>
  <c r="H127" i="2"/>
  <c r="F127" i="2"/>
  <c r="E127" i="2"/>
  <c r="AB126" i="2"/>
  <c r="Y126" i="2"/>
  <c r="V126" i="2"/>
  <c r="S126" i="2"/>
  <c r="P126" i="2"/>
  <c r="M126" i="2"/>
  <c r="J126" i="2"/>
  <c r="G126" i="2"/>
  <c r="C126" i="2"/>
  <c r="B126" i="2"/>
  <c r="AB125" i="2"/>
  <c r="Y125" i="2"/>
  <c r="V125" i="2"/>
  <c r="S125" i="2"/>
  <c r="P125" i="2"/>
  <c r="M125" i="2"/>
  <c r="J125" i="2"/>
  <c r="G125" i="2"/>
  <c r="C125" i="2"/>
  <c r="B125" i="2"/>
  <c r="AB124" i="2"/>
  <c r="Y124" i="2"/>
  <c r="V124" i="2"/>
  <c r="S124" i="2"/>
  <c r="P124" i="2"/>
  <c r="M124" i="2"/>
  <c r="J124" i="2"/>
  <c r="G124" i="2"/>
  <c r="C124" i="2"/>
  <c r="B124" i="2"/>
  <c r="AB123" i="2"/>
  <c r="Y123" i="2"/>
  <c r="V123" i="2"/>
  <c r="S123" i="2"/>
  <c r="P123" i="2"/>
  <c r="M123" i="2"/>
  <c r="J123" i="2"/>
  <c r="G123" i="2"/>
  <c r="C123" i="2"/>
  <c r="B123" i="2"/>
  <c r="AB122" i="2"/>
  <c r="Y122" i="2"/>
  <c r="V122" i="2"/>
  <c r="S122" i="2"/>
  <c r="P122" i="2"/>
  <c r="M122" i="2"/>
  <c r="J122" i="2"/>
  <c r="G122" i="2"/>
  <c r="C122" i="2"/>
  <c r="B122" i="2"/>
  <c r="AB121" i="2"/>
  <c r="Y121" i="2"/>
  <c r="V121" i="2"/>
  <c r="S121" i="2"/>
  <c r="P121" i="2"/>
  <c r="M121" i="2"/>
  <c r="J121" i="2"/>
  <c r="G121" i="2"/>
  <c r="C121" i="2"/>
  <c r="B121" i="2"/>
  <c r="AB120" i="2"/>
  <c r="Y120" i="2"/>
  <c r="V120" i="2"/>
  <c r="S120" i="2"/>
  <c r="P120" i="2"/>
  <c r="M120" i="2"/>
  <c r="J120" i="2"/>
  <c r="G120" i="2"/>
  <c r="C120" i="2"/>
  <c r="B120" i="2"/>
  <c r="AB119" i="2"/>
  <c r="Y119" i="2"/>
  <c r="V119" i="2"/>
  <c r="S119" i="2"/>
  <c r="P119" i="2"/>
  <c r="M119" i="2"/>
  <c r="J119" i="2"/>
  <c r="G119" i="2"/>
  <c r="C119" i="2"/>
  <c r="B119" i="2"/>
  <c r="AB118" i="2"/>
  <c r="Y118" i="2"/>
  <c r="V118" i="2"/>
  <c r="S118" i="2"/>
  <c r="P118" i="2"/>
  <c r="M118" i="2"/>
  <c r="J118" i="2"/>
  <c r="G118" i="2"/>
  <c r="C118" i="2"/>
  <c r="B118" i="2"/>
  <c r="AB117" i="2"/>
  <c r="Y117" i="2"/>
  <c r="V117" i="2"/>
  <c r="S117" i="2"/>
  <c r="P117" i="2"/>
  <c r="M117" i="2"/>
  <c r="J117" i="2"/>
  <c r="G117" i="2"/>
  <c r="C117" i="2"/>
  <c r="B117" i="2"/>
  <c r="AB116" i="2"/>
  <c r="Y116" i="2"/>
  <c r="V116" i="2"/>
  <c r="S116" i="2"/>
  <c r="P116" i="2"/>
  <c r="M116" i="2"/>
  <c r="J116" i="2"/>
  <c r="G116" i="2"/>
  <c r="C116" i="2"/>
  <c r="B116" i="2"/>
  <c r="AB115" i="2"/>
  <c r="Y115" i="2"/>
  <c r="V115" i="2"/>
  <c r="S115" i="2"/>
  <c r="P115" i="2"/>
  <c r="M115" i="2"/>
  <c r="J115" i="2"/>
  <c r="G115" i="2"/>
  <c r="C115" i="2"/>
  <c r="B115" i="2"/>
  <c r="AB114" i="2"/>
  <c r="Y114" i="2"/>
  <c r="U114" i="2"/>
  <c r="S114" i="2"/>
  <c r="P114" i="2"/>
  <c r="M114" i="2"/>
  <c r="J114" i="2"/>
  <c r="G114" i="2"/>
  <c r="B114" i="2"/>
  <c r="AB113" i="2"/>
  <c r="Y113" i="2"/>
  <c r="V113" i="2"/>
  <c r="S113" i="2"/>
  <c r="P113" i="2"/>
  <c r="M113" i="2"/>
  <c r="J113" i="2"/>
  <c r="G113" i="2"/>
  <c r="C113" i="2"/>
  <c r="B113" i="2"/>
  <c r="AA112" i="2"/>
  <c r="Z112" i="2"/>
  <c r="X112" i="2"/>
  <c r="W112" i="2"/>
  <c r="T112" i="2"/>
  <c r="R112" i="2"/>
  <c r="Q112" i="2"/>
  <c r="O112" i="2"/>
  <c r="N112" i="2"/>
  <c r="L112" i="2"/>
  <c r="K112" i="2"/>
  <c r="I112" i="2"/>
  <c r="H112" i="2"/>
  <c r="F112" i="2"/>
  <c r="E112" i="2"/>
  <c r="AA111" i="2"/>
  <c r="AA109" i="2" s="1"/>
  <c r="Z111" i="2"/>
  <c r="Y111" i="2"/>
  <c r="V111" i="2"/>
  <c r="S111" i="2"/>
  <c r="P111" i="2"/>
  <c r="M111" i="2"/>
  <c r="J111" i="2"/>
  <c r="G111" i="2"/>
  <c r="AB110" i="2"/>
  <c r="Y110" i="2"/>
  <c r="V110" i="2"/>
  <c r="S110" i="2"/>
  <c r="P110" i="2"/>
  <c r="M110" i="2"/>
  <c r="J110" i="2"/>
  <c r="G110" i="2"/>
  <c r="C110" i="2"/>
  <c r="B110" i="2"/>
  <c r="X109" i="2"/>
  <c r="W109" i="2"/>
  <c r="U109" i="2"/>
  <c r="T109" i="2"/>
  <c r="R109" i="2"/>
  <c r="Q109" i="2"/>
  <c r="O109" i="2"/>
  <c r="N109" i="2"/>
  <c r="L109" i="2"/>
  <c r="K109" i="2"/>
  <c r="I109" i="2"/>
  <c r="H109" i="2"/>
  <c r="F109" i="2"/>
  <c r="E109" i="2"/>
  <c r="AB108" i="2"/>
  <c r="Y108" i="2"/>
  <c r="V108" i="2"/>
  <c r="S108" i="2"/>
  <c r="P108" i="2"/>
  <c r="M108" i="2"/>
  <c r="J108" i="2"/>
  <c r="G108" i="2"/>
  <c r="C108" i="2"/>
  <c r="B108" i="2"/>
  <c r="AB107" i="2"/>
  <c r="Y107" i="2"/>
  <c r="V107" i="2"/>
  <c r="S107" i="2"/>
  <c r="P107" i="2"/>
  <c r="M107" i="2"/>
  <c r="J107" i="2"/>
  <c r="G107" i="2"/>
  <c r="C107" i="2"/>
  <c r="B107" i="2"/>
  <c r="AB106" i="2"/>
  <c r="Y106" i="2"/>
  <c r="V106" i="2"/>
  <c r="S106" i="2"/>
  <c r="P106" i="2"/>
  <c r="M106" i="2"/>
  <c r="J106" i="2"/>
  <c r="G106" i="2"/>
  <c r="C106" i="2"/>
  <c r="B106" i="2"/>
  <c r="AB105" i="2"/>
  <c r="Y105" i="2"/>
  <c r="V105" i="2"/>
  <c r="S105" i="2"/>
  <c r="P105" i="2"/>
  <c r="M105" i="2"/>
  <c r="J105" i="2"/>
  <c r="G105" i="2"/>
  <c r="C105" i="2"/>
  <c r="B105" i="2"/>
  <c r="AA104" i="2"/>
  <c r="Z104" i="2"/>
  <c r="X104" i="2"/>
  <c r="W104" i="2"/>
  <c r="U104" i="2"/>
  <c r="T104" i="2"/>
  <c r="R104" i="2"/>
  <c r="Q104" i="2"/>
  <c r="O104" i="2"/>
  <c r="N104" i="2"/>
  <c r="L104" i="2"/>
  <c r="K104" i="2"/>
  <c r="I104" i="2"/>
  <c r="H104" i="2"/>
  <c r="F104" i="2"/>
  <c r="E104" i="2"/>
  <c r="AB102" i="2"/>
  <c r="Y102" i="2"/>
  <c r="V102" i="2"/>
  <c r="S102" i="2"/>
  <c r="P102" i="2"/>
  <c r="M102" i="2"/>
  <c r="J102" i="2"/>
  <c r="G102" i="2"/>
  <c r="C102" i="2"/>
  <c r="B102" i="2"/>
  <c r="AB101" i="2"/>
  <c r="Y101" i="2"/>
  <c r="V101" i="2"/>
  <c r="S101" i="2"/>
  <c r="P101" i="2"/>
  <c r="M101" i="2"/>
  <c r="J101" i="2"/>
  <c r="G101" i="2"/>
  <c r="C101" i="2"/>
  <c r="B101" i="2"/>
  <c r="AB100" i="2"/>
  <c r="Y100" i="2"/>
  <c r="V100" i="2"/>
  <c r="S100" i="2"/>
  <c r="P100" i="2"/>
  <c r="M100" i="2"/>
  <c r="J100" i="2"/>
  <c r="G100" i="2"/>
  <c r="C100" i="2"/>
  <c r="B100" i="2"/>
  <c r="AA99" i="2"/>
  <c r="AA98" i="2" s="1"/>
  <c r="Z99" i="2"/>
  <c r="Z98" i="2" s="1"/>
  <c r="X99" i="2"/>
  <c r="X98" i="2" s="1"/>
  <c r="W99" i="2"/>
  <c r="W98" i="2" s="1"/>
  <c r="U99" i="2"/>
  <c r="U98" i="2" s="1"/>
  <c r="V98" i="2" s="1"/>
  <c r="T99" i="2"/>
  <c r="R99" i="2"/>
  <c r="R98" i="2" s="1"/>
  <c r="Q99" i="2"/>
  <c r="Q98" i="2" s="1"/>
  <c r="O99" i="2"/>
  <c r="O98" i="2" s="1"/>
  <c r="N99" i="2"/>
  <c r="N98" i="2" s="1"/>
  <c r="L99" i="2"/>
  <c r="L98" i="2" s="1"/>
  <c r="K99" i="2"/>
  <c r="K98" i="2" s="1"/>
  <c r="M98" i="2" s="1"/>
  <c r="I99" i="2"/>
  <c r="I98" i="2" s="1"/>
  <c r="H99" i="2"/>
  <c r="H98" i="2" s="1"/>
  <c r="F99" i="2"/>
  <c r="F98" i="2" s="1"/>
  <c r="E99" i="2"/>
  <c r="E98" i="2" s="1"/>
  <c r="AB97" i="2"/>
  <c r="Y97" i="2"/>
  <c r="V97" i="2"/>
  <c r="S97" i="2"/>
  <c r="P97" i="2"/>
  <c r="M97" i="2"/>
  <c r="J97" i="2"/>
  <c r="G97" i="2"/>
  <c r="C97" i="2"/>
  <c r="B97" i="2"/>
  <c r="AA96" i="2"/>
  <c r="Z96" i="2"/>
  <c r="X96" i="2"/>
  <c r="W96" i="2"/>
  <c r="U96" i="2"/>
  <c r="T96" i="2"/>
  <c r="R96" i="2"/>
  <c r="Q96" i="2"/>
  <c r="O96" i="2"/>
  <c r="N96" i="2"/>
  <c r="L96" i="2"/>
  <c r="K96" i="2"/>
  <c r="I96" i="2"/>
  <c r="H96" i="2"/>
  <c r="F96" i="2"/>
  <c r="E96" i="2"/>
  <c r="AB95" i="2"/>
  <c r="Y95" i="2"/>
  <c r="V95" i="2"/>
  <c r="S95" i="2"/>
  <c r="P95" i="2"/>
  <c r="M95" i="2"/>
  <c r="J95" i="2"/>
  <c r="G95" i="2"/>
  <c r="C95" i="2"/>
  <c r="B95" i="2"/>
  <c r="AB94" i="2"/>
  <c r="Y94" i="2"/>
  <c r="V94" i="2"/>
  <c r="S94" i="2"/>
  <c r="P94" i="2"/>
  <c r="M94" i="2"/>
  <c r="J94" i="2"/>
  <c r="G94" i="2"/>
  <c r="C94" i="2"/>
  <c r="B94" i="2"/>
  <c r="AB93" i="2"/>
  <c r="Y93" i="2"/>
  <c r="V93" i="2"/>
  <c r="S93" i="2"/>
  <c r="P93" i="2"/>
  <c r="M93" i="2"/>
  <c r="J93" i="2"/>
  <c r="G93" i="2"/>
  <c r="C93" i="2"/>
  <c r="B93" i="2"/>
  <c r="AA92" i="2"/>
  <c r="Z92" i="2"/>
  <c r="X92" i="2"/>
  <c r="W92" i="2"/>
  <c r="U92" i="2"/>
  <c r="T92" i="2"/>
  <c r="R92" i="2"/>
  <c r="Q92" i="2"/>
  <c r="O92" i="2"/>
  <c r="N92" i="2"/>
  <c r="L92" i="2"/>
  <c r="K92" i="2"/>
  <c r="I92" i="2"/>
  <c r="H92" i="2"/>
  <c r="F92" i="2"/>
  <c r="E92" i="2"/>
  <c r="AB91" i="2"/>
  <c r="Y91" i="2"/>
  <c r="V91" i="2"/>
  <c r="S91" i="2"/>
  <c r="P91" i="2"/>
  <c r="M91" i="2"/>
  <c r="J91" i="2"/>
  <c r="G91" i="2"/>
  <c r="C91" i="2"/>
  <c r="B91" i="2"/>
  <c r="AA90" i="2"/>
  <c r="Z90" i="2"/>
  <c r="X90" i="2"/>
  <c r="W90" i="2"/>
  <c r="U90" i="2"/>
  <c r="T90" i="2"/>
  <c r="R90" i="2"/>
  <c r="Q90" i="2"/>
  <c r="O90" i="2"/>
  <c r="N90" i="2"/>
  <c r="L90" i="2"/>
  <c r="K90" i="2"/>
  <c r="I90" i="2"/>
  <c r="H90" i="2"/>
  <c r="F90" i="2"/>
  <c r="E90" i="2"/>
  <c r="AB89" i="2"/>
  <c r="Y89" i="2"/>
  <c r="V89" i="2"/>
  <c r="S89" i="2"/>
  <c r="P89" i="2"/>
  <c r="M89" i="2"/>
  <c r="J89" i="2"/>
  <c r="G89" i="2"/>
  <c r="C89" i="2"/>
  <c r="B89" i="2"/>
  <c r="AB88" i="2"/>
  <c r="Y88" i="2"/>
  <c r="V88" i="2"/>
  <c r="S88" i="2"/>
  <c r="P88" i="2"/>
  <c r="M88" i="2"/>
  <c r="J88" i="2"/>
  <c r="G88" i="2"/>
  <c r="C88" i="2"/>
  <c r="B88" i="2"/>
  <c r="AB87" i="2"/>
  <c r="Y87" i="2"/>
  <c r="V87" i="2"/>
  <c r="S87" i="2"/>
  <c r="P87" i="2"/>
  <c r="M87" i="2"/>
  <c r="J87" i="2"/>
  <c r="G87" i="2"/>
  <c r="C87" i="2"/>
  <c r="B87" i="2"/>
  <c r="AB86" i="2"/>
  <c r="Y86" i="2"/>
  <c r="V86" i="2"/>
  <c r="S86" i="2"/>
  <c r="P86" i="2"/>
  <c r="M86" i="2"/>
  <c r="J86" i="2"/>
  <c r="G86" i="2"/>
  <c r="C86" i="2"/>
  <c r="B86" i="2"/>
  <c r="AB85" i="2"/>
  <c r="Y85" i="2"/>
  <c r="V85" i="2"/>
  <c r="S85" i="2"/>
  <c r="P85" i="2"/>
  <c r="M85" i="2"/>
  <c r="J85" i="2"/>
  <c r="G85" i="2"/>
  <c r="C85" i="2"/>
  <c r="B85" i="2"/>
  <c r="AB84" i="2"/>
  <c r="Y84" i="2"/>
  <c r="V84" i="2"/>
  <c r="S84" i="2"/>
  <c r="P84" i="2"/>
  <c r="M84" i="2"/>
  <c r="J84" i="2"/>
  <c r="G84" i="2"/>
  <c r="C84" i="2"/>
  <c r="B84" i="2"/>
  <c r="AB83" i="2"/>
  <c r="Y83" i="2"/>
  <c r="V83" i="2"/>
  <c r="S83" i="2"/>
  <c r="P83" i="2"/>
  <c r="M83" i="2"/>
  <c r="J83" i="2"/>
  <c r="G83" i="2"/>
  <c r="C83" i="2"/>
  <c r="B83" i="2"/>
  <c r="AA82" i="2"/>
  <c r="Z82" i="2"/>
  <c r="X82" i="2"/>
  <c r="W82" i="2"/>
  <c r="W81" i="2" s="1"/>
  <c r="U82" i="2"/>
  <c r="U81" i="2" s="1"/>
  <c r="T82" i="2"/>
  <c r="R82" i="2"/>
  <c r="Q82" i="2"/>
  <c r="Q81" i="2" s="1"/>
  <c r="O82" i="2"/>
  <c r="O81" i="2" s="1"/>
  <c r="N82" i="2"/>
  <c r="L82" i="2"/>
  <c r="K82" i="2"/>
  <c r="K81" i="2" s="1"/>
  <c r="I82" i="2"/>
  <c r="I81" i="2" s="1"/>
  <c r="H82" i="2"/>
  <c r="H81" i="2" s="1"/>
  <c r="F82" i="2"/>
  <c r="E82" i="2"/>
  <c r="E81" i="2" s="1"/>
  <c r="AB79" i="2"/>
  <c r="Y79" i="2"/>
  <c r="V79" i="2"/>
  <c r="S79" i="2"/>
  <c r="P79" i="2"/>
  <c r="M79" i="2"/>
  <c r="J79" i="2"/>
  <c r="G79" i="2"/>
  <c r="C79" i="2"/>
  <c r="B79" i="2"/>
  <c r="AB78" i="2"/>
  <c r="Y78" i="2"/>
  <c r="V78" i="2"/>
  <c r="S78" i="2"/>
  <c r="P78" i="2"/>
  <c r="M78" i="2"/>
  <c r="J78" i="2"/>
  <c r="G78" i="2"/>
  <c r="C78" i="2"/>
  <c r="B78" i="2"/>
  <c r="AB77" i="2"/>
  <c r="Y77" i="2"/>
  <c r="V77" i="2"/>
  <c r="S77" i="2"/>
  <c r="P77" i="2"/>
  <c r="M77" i="2"/>
  <c r="J77" i="2"/>
  <c r="G77" i="2"/>
  <c r="C77" i="2"/>
  <c r="B77" i="2"/>
  <c r="AB76" i="2"/>
  <c r="Y76" i="2"/>
  <c r="V76" i="2"/>
  <c r="S76" i="2"/>
  <c r="P76" i="2"/>
  <c r="M76" i="2"/>
  <c r="J76" i="2"/>
  <c r="G76" i="2"/>
  <c r="C76" i="2"/>
  <c r="B76" i="2"/>
  <c r="AB75" i="2"/>
  <c r="Y75" i="2"/>
  <c r="V75" i="2"/>
  <c r="S75" i="2"/>
  <c r="P75" i="2"/>
  <c r="M75" i="2"/>
  <c r="J75" i="2"/>
  <c r="G75" i="2"/>
  <c r="C75" i="2"/>
  <c r="B75" i="2"/>
  <c r="AB74" i="2"/>
  <c r="Y74" i="2"/>
  <c r="V74" i="2"/>
  <c r="S74" i="2"/>
  <c r="P74" i="2"/>
  <c r="M74" i="2"/>
  <c r="J74" i="2"/>
  <c r="G74" i="2"/>
  <c r="C74" i="2"/>
  <c r="B74" i="2"/>
  <c r="AB73" i="2"/>
  <c r="AA73" i="2"/>
  <c r="Z73" i="2"/>
  <c r="Y73" i="2"/>
  <c r="V73" i="2"/>
  <c r="S73" i="2"/>
  <c r="P73" i="2"/>
  <c r="L73" i="2"/>
  <c r="C73" i="2" s="1"/>
  <c r="K73" i="2"/>
  <c r="J73" i="2"/>
  <c r="G73" i="2"/>
  <c r="AA72" i="2"/>
  <c r="Z72" i="2"/>
  <c r="Z71" i="2" s="1"/>
  <c r="X72" i="2"/>
  <c r="W72" i="2"/>
  <c r="W71" i="2" s="1"/>
  <c r="U72" i="2"/>
  <c r="T72" i="2"/>
  <c r="T71" i="2" s="1"/>
  <c r="R72" i="2"/>
  <c r="R71" i="2" s="1"/>
  <c r="Q72" i="2"/>
  <c r="Q71" i="2" s="1"/>
  <c r="O72" i="2"/>
  <c r="N72" i="2"/>
  <c r="N71" i="2" s="1"/>
  <c r="I72" i="2"/>
  <c r="I71" i="2" s="1"/>
  <c r="H72" i="2"/>
  <c r="H71" i="2" s="1"/>
  <c r="F72" i="2"/>
  <c r="E72" i="2"/>
  <c r="E71" i="2" s="1"/>
  <c r="X71" i="2"/>
  <c r="AA70" i="2"/>
  <c r="Z70" i="2"/>
  <c r="Y70" i="2"/>
  <c r="V70" i="2"/>
  <c r="S70" i="2"/>
  <c r="P70" i="2"/>
  <c r="L70" i="2"/>
  <c r="K70" i="2"/>
  <c r="J70" i="2"/>
  <c r="G70" i="2"/>
  <c r="AB69" i="2"/>
  <c r="Y69" i="2"/>
  <c r="V69" i="2"/>
  <c r="S69" i="2"/>
  <c r="P69" i="2"/>
  <c r="M69" i="2"/>
  <c r="J69" i="2"/>
  <c r="G69" i="2"/>
  <c r="C69" i="2"/>
  <c r="B69" i="2"/>
  <c r="AA68" i="2"/>
  <c r="Z68" i="2"/>
  <c r="B68" i="2" s="1"/>
  <c r="Y68" i="2"/>
  <c r="V68" i="2"/>
  <c r="S68" i="2"/>
  <c r="P68" i="2"/>
  <c r="M68" i="2"/>
  <c r="J68" i="2"/>
  <c r="G68" i="2"/>
  <c r="C68" i="2"/>
  <c r="AB67" i="2"/>
  <c r="Y67" i="2"/>
  <c r="V67" i="2"/>
  <c r="S67" i="2"/>
  <c r="P67" i="2"/>
  <c r="L67" i="2"/>
  <c r="K67" i="2"/>
  <c r="B67" i="2" s="1"/>
  <c r="J67" i="2"/>
  <c r="G67" i="2"/>
  <c r="AB66" i="2"/>
  <c r="Y66" i="2"/>
  <c r="V66" i="2"/>
  <c r="S66" i="2"/>
  <c r="P66" i="2"/>
  <c r="M66" i="2"/>
  <c r="J66" i="2"/>
  <c r="G66" i="2"/>
  <c r="C66" i="2"/>
  <c r="B66" i="2"/>
  <c r="X65" i="2"/>
  <c r="W65" i="2"/>
  <c r="W64" i="2" s="1"/>
  <c r="U65" i="2"/>
  <c r="U64" i="2" s="1"/>
  <c r="T65" i="2"/>
  <c r="T64" i="2" s="1"/>
  <c r="R65" i="2"/>
  <c r="Q65" i="2"/>
  <c r="Q64" i="2" s="1"/>
  <c r="O65" i="2"/>
  <c r="N65" i="2"/>
  <c r="N64" i="2" s="1"/>
  <c r="I65" i="2"/>
  <c r="H65" i="2"/>
  <c r="H64" i="2" s="1"/>
  <c r="F65" i="2"/>
  <c r="F64" i="2" s="1"/>
  <c r="E65" i="2"/>
  <c r="E64" i="2" s="1"/>
  <c r="AB63" i="2"/>
  <c r="Y63" i="2"/>
  <c r="V63" i="2"/>
  <c r="S63" i="2"/>
  <c r="O63" i="2"/>
  <c r="N63" i="2"/>
  <c r="N52" i="2" s="1"/>
  <c r="N51" i="2" s="1"/>
  <c r="M63" i="2"/>
  <c r="J63" i="2"/>
  <c r="F63" i="2"/>
  <c r="F52" i="2" s="1"/>
  <c r="F51" i="2" s="1"/>
  <c r="E63" i="2"/>
  <c r="B63" i="2" s="1"/>
  <c r="AA62" i="2"/>
  <c r="Z62" i="2"/>
  <c r="Y62" i="2"/>
  <c r="U62" i="2"/>
  <c r="T62" i="2"/>
  <c r="S62" i="2"/>
  <c r="P62" i="2"/>
  <c r="L62" i="2"/>
  <c r="K62" i="2"/>
  <c r="I62" i="2"/>
  <c r="H62" i="2"/>
  <c r="H52" i="2" s="1"/>
  <c r="G62" i="2"/>
  <c r="AB61" i="2"/>
  <c r="Y61" i="2"/>
  <c r="V61" i="2"/>
  <c r="S61" i="2"/>
  <c r="P61" i="2"/>
  <c r="M61" i="2"/>
  <c r="J61" i="2"/>
  <c r="G61" i="2"/>
  <c r="C61" i="2"/>
  <c r="B61" i="2"/>
  <c r="AB60" i="2"/>
  <c r="Y60" i="2"/>
  <c r="V60" i="2"/>
  <c r="S60" i="2"/>
  <c r="P60" i="2"/>
  <c r="M60" i="2"/>
  <c r="J60" i="2"/>
  <c r="G60" i="2"/>
  <c r="C60" i="2"/>
  <c r="B60" i="2"/>
  <c r="AB59" i="2"/>
  <c r="Y59" i="2"/>
  <c r="V59" i="2"/>
  <c r="S59" i="2"/>
  <c r="P59" i="2"/>
  <c r="M59" i="2"/>
  <c r="J59" i="2"/>
  <c r="G59" i="2"/>
  <c r="C59" i="2"/>
  <c r="B59" i="2"/>
  <c r="AA58" i="2"/>
  <c r="AB58" i="2" s="1"/>
  <c r="Y58" i="2"/>
  <c r="V58" i="2"/>
  <c r="S58" i="2"/>
  <c r="P58" i="2"/>
  <c r="L58" i="2"/>
  <c r="J58" i="2"/>
  <c r="G58" i="2"/>
  <c r="B58" i="2"/>
  <c r="AA57" i="2"/>
  <c r="Z57" i="2"/>
  <c r="Y57" i="2"/>
  <c r="U57" i="2"/>
  <c r="T57" i="2"/>
  <c r="S57" i="2"/>
  <c r="P57" i="2"/>
  <c r="L57" i="2"/>
  <c r="K57" i="2"/>
  <c r="J57" i="2"/>
  <c r="G57" i="2"/>
  <c r="AB56" i="2"/>
  <c r="Y56" i="2"/>
  <c r="V56" i="2"/>
  <c r="S56" i="2"/>
  <c r="P56" i="2"/>
  <c r="M56" i="2"/>
  <c r="J56" i="2"/>
  <c r="G56" i="2"/>
  <c r="C56" i="2"/>
  <c r="B56" i="2"/>
  <c r="AB55" i="2"/>
  <c r="Y55" i="2"/>
  <c r="V55" i="2"/>
  <c r="S55" i="2"/>
  <c r="P55" i="2"/>
  <c r="M55" i="2"/>
  <c r="J55" i="2"/>
  <c r="G55" i="2"/>
  <c r="C55" i="2"/>
  <c r="B55" i="2"/>
  <c r="AB54" i="2"/>
  <c r="Y54" i="2"/>
  <c r="V54" i="2"/>
  <c r="S54" i="2"/>
  <c r="P54" i="2"/>
  <c r="M54" i="2"/>
  <c r="J54" i="2"/>
  <c r="G54" i="2"/>
  <c r="C54" i="2"/>
  <c r="B54" i="2"/>
  <c r="AB53" i="2"/>
  <c r="Y53" i="2"/>
  <c r="V53" i="2"/>
  <c r="S53" i="2"/>
  <c r="P53" i="2"/>
  <c r="M53" i="2"/>
  <c r="J53" i="2"/>
  <c r="G53" i="2"/>
  <c r="C53" i="2"/>
  <c r="B53" i="2"/>
  <c r="X52" i="2"/>
  <c r="W52" i="2"/>
  <c r="W51" i="2" s="1"/>
  <c r="R52" i="2"/>
  <c r="R51" i="2" s="1"/>
  <c r="Q52" i="2"/>
  <c r="Q51" i="2" s="1"/>
  <c r="E52" i="2"/>
  <c r="G52" i="2" s="1"/>
  <c r="AB50" i="2"/>
  <c r="Y50" i="2"/>
  <c r="V50" i="2"/>
  <c r="S50" i="2"/>
  <c r="P50" i="2"/>
  <c r="M50" i="2"/>
  <c r="J50" i="2"/>
  <c r="G50" i="2"/>
  <c r="C50" i="2"/>
  <c r="B50" i="2"/>
  <c r="AB49" i="2"/>
  <c r="Y49" i="2"/>
  <c r="V49" i="2"/>
  <c r="S49" i="2"/>
  <c r="P49" i="2"/>
  <c r="M49" i="2"/>
  <c r="J49" i="2"/>
  <c r="G49" i="2"/>
  <c r="C49" i="2"/>
  <c r="B49" i="2"/>
  <c r="AB48" i="2"/>
  <c r="Y48" i="2"/>
  <c r="V48" i="2"/>
  <c r="S48" i="2"/>
  <c r="P48" i="2"/>
  <c r="M48" i="2"/>
  <c r="J48" i="2"/>
  <c r="G48" i="2"/>
  <c r="C48" i="2"/>
  <c r="B48" i="2"/>
  <c r="AB47" i="2"/>
  <c r="Y47" i="2"/>
  <c r="V47" i="2"/>
  <c r="S47" i="2"/>
  <c r="P47" i="2"/>
  <c r="M47" i="2"/>
  <c r="J47" i="2"/>
  <c r="G47" i="2"/>
  <c r="C47" i="2"/>
  <c r="B47" i="2"/>
  <c r="AB46" i="2"/>
  <c r="Y46" i="2"/>
  <c r="V46" i="2"/>
  <c r="S46" i="2"/>
  <c r="P46" i="2"/>
  <c r="M46" i="2"/>
  <c r="J46" i="2"/>
  <c r="G46" i="2"/>
  <c r="C46" i="2"/>
  <c r="B46" i="2"/>
  <c r="AB45" i="2"/>
  <c r="Y45" i="2"/>
  <c r="V45" i="2"/>
  <c r="S45" i="2"/>
  <c r="P45" i="2"/>
  <c r="M45" i="2"/>
  <c r="J45" i="2"/>
  <c r="G45" i="2"/>
  <c r="C45" i="2"/>
  <c r="B45" i="2"/>
  <c r="AA44" i="2"/>
  <c r="Z44" i="2"/>
  <c r="Z43" i="2" s="1"/>
  <c r="X44" i="2"/>
  <c r="W44" i="2"/>
  <c r="W43" i="2" s="1"/>
  <c r="U44" i="2"/>
  <c r="T44" i="2"/>
  <c r="T43" i="2" s="1"/>
  <c r="R44" i="2"/>
  <c r="Q44" i="2"/>
  <c r="Q43" i="2" s="1"/>
  <c r="O44" i="2"/>
  <c r="O43" i="2" s="1"/>
  <c r="N44" i="2"/>
  <c r="N43" i="2" s="1"/>
  <c r="L44" i="2"/>
  <c r="L43" i="2" s="1"/>
  <c r="K44" i="2"/>
  <c r="K43" i="2" s="1"/>
  <c r="I44" i="2"/>
  <c r="H44" i="2"/>
  <c r="H43" i="2" s="1"/>
  <c r="F44" i="2"/>
  <c r="E44" i="2"/>
  <c r="AA43" i="2"/>
  <c r="AB42" i="2"/>
  <c r="Y42" i="2"/>
  <c r="V42" i="2"/>
  <c r="S42" i="2"/>
  <c r="P42" i="2"/>
  <c r="M42" i="2"/>
  <c r="J42" i="2"/>
  <c r="G42" i="2"/>
  <c r="C42" i="2"/>
  <c r="B42" i="2"/>
  <c r="AB41" i="2"/>
  <c r="Y41" i="2"/>
  <c r="V41" i="2"/>
  <c r="R41" i="2"/>
  <c r="R36" i="2" s="1"/>
  <c r="Q41" i="2"/>
  <c r="B41" i="2" s="1"/>
  <c r="P41" i="2"/>
  <c r="M41" i="2"/>
  <c r="J41" i="2"/>
  <c r="G41" i="2"/>
  <c r="AB40" i="2"/>
  <c r="Y40" i="2"/>
  <c r="V40" i="2"/>
  <c r="S40" i="2"/>
  <c r="P40" i="2"/>
  <c r="M40" i="2"/>
  <c r="J40" i="2"/>
  <c r="G40" i="2"/>
  <c r="C40" i="2"/>
  <c r="B40" i="2"/>
  <c r="AB39" i="2"/>
  <c r="Y39" i="2"/>
  <c r="V39" i="2"/>
  <c r="S39" i="2"/>
  <c r="P39" i="2"/>
  <c r="M39" i="2"/>
  <c r="J39" i="2"/>
  <c r="G39" i="2"/>
  <c r="C39" i="2"/>
  <c r="B39" i="2"/>
  <c r="AB38" i="2"/>
  <c r="Y38" i="2"/>
  <c r="V38" i="2"/>
  <c r="S38" i="2"/>
  <c r="P38" i="2"/>
  <c r="M38" i="2"/>
  <c r="J38" i="2"/>
  <c r="G38" i="2"/>
  <c r="C38" i="2"/>
  <c r="B38" i="2"/>
  <c r="AB37" i="2"/>
  <c r="Y37" i="2"/>
  <c r="V37" i="2"/>
  <c r="S37" i="2"/>
  <c r="P37" i="2"/>
  <c r="M37" i="2"/>
  <c r="J37" i="2"/>
  <c r="G37" i="2"/>
  <c r="C37" i="2"/>
  <c r="B37" i="2"/>
  <c r="AA36" i="2"/>
  <c r="AA35" i="2" s="1"/>
  <c r="Z36" i="2"/>
  <c r="Z35" i="2" s="1"/>
  <c r="X36" i="2"/>
  <c r="W36" i="2"/>
  <c r="W35" i="2" s="1"/>
  <c r="U36" i="2"/>
  <c r="T36" i="2"/>
  <c r="T35" i="2" s="1"/>
  <c r="O36" i="2"/>
  <c r="N36" i="2"/>
  <c r="N35" i="2" s="1"/>
  <c r="L36" i="2"/>
  <c r="L35" i="2" s="1"/>
  <c r="K36" i="2"/>
  <c r="I36" i="2"/>
  <c r="H36" i="2"/>
  <c r="H35" i="2" s="1"/>
  <c r="F36" i="2"/>
  <c r="E36" i="2"/>
  <c r="O35" i="2"/>
  <c r="AB34" i="2"/>
  <c r="Y34" i="2"/>
  <c r="V34" i="2"/>
  <c r="R34" i="2"/>
  <c r="R27" i="2" s="1"/>
  <c r="R26" i="2" s="1"/>
  <c r="Q34" i="2"/>
  <c r="P34" i="2"/>
  <c r="M34" i="2"/>
  <c r="J34" i="2"/>
  <c r="G34" i="2"/>
  <c r="AB33" i="2"/>
  <c r="X33" i="2"/>
  <c r="Y33" i="2" s="1"/>
  <c r="V33" i="2"/>
  <c r="S33" i="2"/>
  <c r="P33" i="2"/>
  <c r="L33" i="2"/>
  <c r="L27" i="2" s="1"/>
  <c r="J33" i="2"/>
  <c r="G33" i="2"/>
  <c r="B33" i="2"/>
  <c r="AB32" i="2"/>
  <c r="Y32" i="2"/>
  <c r="V32" i="2"/>
  <c r="S32" i="2"/>
  <c r="P32" i="2"/>
  <c r="M32" i="2"/>
  <c r="J32" i="2"/>
  <c r="G32" i="2"/>
  <c r="C32" i="2"/>
  <c r="B32" i="2"/>
  <c r="AB31" i="2"/>
  <c r="Y31" i="2"/>
  <c r="V31" i="2"/>
  <c r="S31" i="2"/>
  <c r="P31" i="2"/>
  <c r="M31" i="2"/>
  <c r="J31" i="2"/>
  <c r="G31" i="2"/>
  <c r="C31" i="2"/>
  <c r="B31" i="2"/>
  <c r="AB30" i="2"/>
  <c r="Y30" i="2"/>
  <c r="V30" i="2"/>
  <c r="S30" i="2"/>
  <c r="P30" i="2"/>
  <c r="M30" i="2"/>
  <c r="J30" i="2"/>
  <c r="G30" i="2"/>
  <c r="C30" i="2"/>
  <c r="B30" i="2"/>
  <c r="AB29" i="2"/>
  <c r="Y29" i="2"/>
  <c r="V29" i="2"/>
  <c r="S29" i="2"/>
  <c r="P29" i="2"/>
  <c r="M29" i="2"/>
  <c r="J29" i="2"/>
  <c r="G29" i="2"/>
  <c r="C29" i="2"/>
  <c r="B29" i="2"/>
  <c r="AB28" i="2"/>
  <c r="Y28" i="2"/>
  <c r="V28" i="2"/>
  <c r="S28" i="2"/>
  <c r="P28" i="2"/>
  <c r="M28" i="2"/>
  <c r="J28" i="2"/>
  <c r="G28" i="2"/>
  <c r="C28" i="2"/>
  <c r="B28" i="2"/>
  <c r="AA27" i="2"/>
  <c r="Z27" i="2"/>
  <c r="Z26" i="2" s="1"/>
  <c r="X27" i="2"/>
  <c r="W27" i="2"/>
  <c r="W26" i="2" s="1"/>
  <c r="U27" i="2"/>
  <c r="T27" i="2"/>
  <c r="T26" i="2" s="1"/>
  <c r="O27" i="2"/>
  <c r="N27" i="2"/>
  <c r="N26" i="2" s="1"/>
  <c r="K27" i="2"/>
  <c r="K26" i="2" s="1"/>
  <c r="I27" i="2"/>
  <c r="H27" i="2"/>
  <c r="H26" i="2" s="1"/>
  <c r="F27" i="2"/>
  <c r="E27" i="2"/>
  <c r="I26" i="2"/>
  <c r="AB25" i="2"/>
  <c r="Y25" i="2"/>
  <c r="V25" i="2"/>
  <c r="S25" i="2"/>
  <c r="P25" i="2"/>
  <c r="M25" i="2"/>
  <c r="J25" i="2"/>
  <c r="G25" i="2"/>
  <c r="C25" i="2"/>
  <c r="B25" i="2"/>
  <c r="AB24" i="2"/>
  <c r="Y24" i="2"/>
  <c r="V24" i="2"/>
  <c r="S24" i="2"/>
  <c r="P24" i="2"/>
  <c r="M24" i="2"/>
  <c r="J24" i="2"/>
  <c r="G24" i="2"/>
  <c r="C24" i="2"/>
  <c r="B24" i="2"/>
  <c r="AB23" i="2"/>
  <c r="Y23" i="2"/>
  <c r="V23" i="2"/>
  <c r="S23" i="2"/>
  <c r="P23" i="2"/>
  <c r="M23" i="2"/>
  <c r="J23" i="2"/>
  <c r="G23" i="2"/>
  <c r="C23" i="2"/>
  <c r="B23" i="2"/>
  <c r="AB22" i="2"/>
  <c r="Y22" i="2"/>
  <c r="V22" i="2"/>
  <c r="S22" i="2"/>
  <c r="P22" i="2"/>
  <c r="M22" i="2"/>
  <c r="J22" i="2"/>
  <c r="G22" i="2"/>
  <c r="C22" i="2"/>
  <c r="B22" i="2"/>
  <c r="AB21" i="2"/>
  <c r="Y21" i="2"/>
  <c r="V21" i="2"/>
  <c r="S21" i="2"/>
  <c r="P21" i="2"/>
  <c r="M21" i="2"/>
  <c r="J21" i="2"/>
  <c r="G21" i="2"/>
  <c r="C21" i="2"/>
  <c r="B21" i="2"/>
  <c r="AB20" i="2"/>
  <c r="Y20" i="2"/>
  <c r="V20" i="2"/>
  <c r="S20" i="2"/>
  <c r="P20" i="2"/>
  <c r="M20" i="2"/>
  <c r="J20" i="2"/>
  <c r="G20" i="2"/>
  <c r="C20" i="2"/>
  <c r="B20" i="2"/>
  <c r="AA19" i="2"/>
  <c r="Z19" i="2"/>
  <c r="Y19" i="2"/>
  <c r="V19" i="2"/>
  <c r="S19" i="2"/>
  <c r="P19" i="2"/>
  <c r="L19" i="2"/>
  <c r="K19" i="2"/>
  <c r="J19" i="2"/>
  <c r="G19" i="2"/>
  <c r="AA18" i="2"/>
  <c r="Z18" i="2"/>
  <c r="Y18" i="2"/>
  <c r="V18" i="2"/>
  <c r="S18" i="2"/>
  <c r="P18" i="2"/>
  <c r="L18" i="2"/>
  <c r="K18" i="2"/>
  <c r="J18" i="2"/>
  <c r="G18" i="2"/>
  <c r="AB17" i="2"/>
  <c r="Y17" i="2"/>
  <c r="V17" i="2"/>
  <c r="S17" i="2"/>
  <c r="P17" i="2"/>
  <c r="M17" i="2"/>
  <c r="J17" i="2"/>
  <c r="G17" i="2"/>
  <c r="C17" i="2"/>
  <c r="B17" i="2"/>
  <c r="AB16" i="2"/>
  <c r="Y16" i="2"/>
  <c r="V16" i="2"/>
  <c r="S16" i="2"/>
  <c r="P16" i="2"/>
  <c r="M16" i="2"/>
  <c r="J16" i="2"/>
  <c r="G16" i="2"/>
  <c r="C16" i="2"/>
  <c r="B16" i="2"/>
  <c r="X15" i="2"/>
  <c r="W15" i="2"/>
  <c r="W14" i="2" s="1"/>
  <c r="U15" i="2"/>
  <c r="U14" i="2" s="1"/>
  <c r="T15" i="2"/>
  <c r="R15" i="2"/>
  <c r="R14" i="2" s="1"/>
  <c r="Q15" i="2"/>
  <c r="Q14" i="2" s="1"/>
  <c r="O15" i="2"/>
  <c r="N15" i="2"/>
  <c r="N14" i="2" s="1"/>
  <c r="L15" i="2"/>
  <c r="I15" i="2"/>
  <c r="H15" i="2"/>
  <c r="H14" i="2" s="1"/>
  <c r="F15" i="2"/>
  <c r="F14" i="2" s="1"/>
  <c r="E15" i="2"/>
  <c r="AB13" i="2"/>
  <c r="Y13" i="2"/>
  <c r="V13" i="2"/>
  <c r="S13" i="2"/>
  <c r="P13" i="2"/>
  <c r="L13" i="2"/>
  <c r="C13" i="2" s="1"/>
  <c r="K13" i="2"/>
  <c r="K11" i="2" s="1"/>
  <c r="K10" i="2" s="1"/>
  <c r="J13" i="2"/>
  <c r="G13" i="2"/>
  <c r="AB12" i="2"/>
  <c r="Y12" i="2"/>
  <c r="V12" i="2"/>
  <c r="S12" i="2"/>
  <c r="P12" i="2"/>
  <c r="M12" i="2"/>
  <c r="J12" i="2"/>
  <c r="G12" i="2"/>
  <c r="C12" i="2"/>
  <c r="B12" i="2"/>
  <c r="AA11" i="2"/>
  <c r="Z11" i="2"/>
  <c r="Z10" i="2" s="1"/>
  <c r="X11" i="2"/>
  <c r="X10" i="2" s="1"/>
  <c r="W11" i="2"/>
  <c r="W10" i="2" s="1"/>
  <c r="U11" i="2"/>
  <c r="T11" i="2"/>
  <c r="T10" i="2" s="1"/>
  <c r="R11" i="2"/>
  <c r="Q11" i="2"/>
  <c r="Q10" i="2" s="1"/>
  <c r="O11" i="2"/>
  <c r="N11" i="2"/>
  <c r="N10" i="2" s="1"/>
  <c r="I11" i="2"/>
  <c r="H11" i="2"/>
  <c r="H10" i="2" s="1"/>
  <c r="F11" i="2"/>
  <c r="E11" i="2"/>
  <c r="Q36" i="2" l="1"/>
  <c r="Q35" i="2" s="1"/>
  <c r="AB70" i="2"/>
  <c r="S150" i="2"/>
  <c r="Y158" i="2"/>
  <c r="E180" i="2"/>
  <c r="E158" i="2" s="1"/>
  <c r="AB193" i="2"/>
  <c r="AB200" i="2"/>
  <c r="I256" i="2"/>
  <c r="J81" i="2"/>
  <c r="AB98" i="2"/>
  <c r="F81" i="2"/>
  <c r="R81" i="2"/>
  <c r="S81" i="2" s="1"/>
  <c r="AA81" i="2"/>
  <c r="E135" i="2"/>
  <c r="K135" i="2"/>
  <c r="M135" i="2" s="1"/>
  <c r="Q135" i="2"/>
  <c r="S135" i="2" s="1"/>
  <c r="W135" i="2"/>
  <c r="U142" i="2"/>
  <c r="V142" i="2" s="1"/>
  <c r="AA142" i="2"/>
  <c r="AB142" i="2" s="1"/>
  <c r="F158" i="2"/>
  <c r="R158" i="2"/>
  <c r="X158" i="2"/>
  <c r="F180" i="2"/>
  <c r="G208" i="2"/>
  <c r="O245" i="2"/>
  <c r="U245" i="2"/>
  <c r="AA245" i="2"/>
  <c r="R245" i="2"/>
  <c r="E256" i="2"/>
  <c r="K256" i="2"/>
  <c r="Q256" i="2"/>
  <c r="W256" i="2"/>
  <c r="Y245" i="2"/>
  <c r="Z15" i="2"/>
  <c r="Z14" i="2" s="1"/>
  <c r="M67" i="2"/>
  <c r="L81" i="2"/>
  <c r="X81" i="2"/>
  <c r="H135" i="2"/>
  <c r="J135" i="2" s="1"/>
  <c r="B13" i="2"/>
  <c r="B57" i="2"/>
  <c r="AB57" i="2"/>
  <c r="N81" i="2"/>
  <c r="P81" i="2" s="1"/>
  <c r="T81" i="2"/>
  <c r="V81" i="2" s="1"/>
  <c r="Z81" i="2"/>
  <c r="F135" i="2"/>
  <c r="X135" i="2"/>
  <c r="W142" i="2"/>
  <c r="Y142" i="2" s="1"/>
  <c r="C150" i="2"/>
  <c r="T158" i="2"/>
  <c r="V158" i="2" s="1"/>
  <c r="K180" i="2"/>
  <c r="K158" i="2" s="1"/>
  <c r="Q245" i="2"/>
  <c r="P135" i="2"/>
  <c r="J256" i="2"/>
  <c r="Y81" i="2"/>
  <c r="S98" i="2"/>
  <c r="Y98" i="2"/>
  <c r="S158" i="2"/>
  <c r="J245" i="2"/>
  <c r="P245" i="2"/>
  <c r="V245" i="2"/>
  <c r="AB245" i="2"/>
  <c r="V135" i="2"/>
  <c r="M81" i="2"/>
  <c r="M265" i="2"/>
  <c r="J142" i="2"/>
  <c r="P98" i="2"/>
  <c r="P142" i="2"/>
  <c r="AB135" i="2"/>
  <c r="J98" i="2"/>
  <c r="V265" i="2"/>
  <c r="AB265" i="2"/>
  <c r="Y44" i="2"/>
  <c r="V99" i="2"/>
  <c r="P265" i="2"/>
  <c r="J265" i="2"/>
  <c r="Y268" i="2"/>
  <c r="Y265" i="2"/>
  <c r="D106" i="2"/>
  <c r="M171" i="2"/>
  <c r="P218" i="2"/>
  <c r="V218" i="2"/>
  <c r="P234" i="2"/>
  <c r="G238" i="2"/>
  <c r="S238" i="2"/>
  <c r="J240" i="2"/>
  <c r="AB156" i="2"/>
  <c r="S159" i="2"/>
  <c r="J161" i="2"/>
  <c r="V161" i="2"/>
  <c r="X43" i="2"/>
  <c r="J238" i="2"/>
  <c r="M240" i="2"/>
  <c r="Y36" i="2"/>
  <c r="V72" i="2"/>
  <c r="J71" i="2"/>
  <c r="AB90" i="2"/>
  <c r="J96" i="2"/>
  <c r="S99" i="2"/>
  <c r="AB112" i="2"/>
  <c r="L11" i="2"/>
  <c r="L10" i="2" s="1"/>
  <c r="M10" i="2" s="1"/>
  <c r="AB68" i="2"/>
  <c r="D68" i="2" s="1"/>
  <c r="M104" i="2"/>
  <c r="M136" i="2"/>
  <c r="S171" i="2"/>
  <c r="D189" i="2"/>
  <c r="G243" i="2"/>
  <c r="Y258" i="2"/>
  <c r="D260" i="2"/>
  <c r="G11" i="2"/>
  <c r="Y11" i="2"/>
  <c r="M19" i="2"/>
  <c r="J62" i="2"/>
  <c r="B62" i="2"/>
  <c r="G63" i="2"/>
  <c r="P63" i="2"/>
  <c r="AA65" i="2"/>
  <c r="AA64" i="2" s="1"/>
  <c r="B70" i="2"/>
  <c r="D97" i="2"/>
  <c r="G112" i="2"/>
  <c r="J127" i="2"/>
  <c r="S132" i="2"/>
  <c r="D132" i="2" s="1"/>
  <c r="D134" i="2"/>
  <c r="D162" i="2"/>
  <c r="M163" i="2"/>
  <c r="D169" i="2"/>
  <c r="J171" i="2"/>
  <c r="G218" i="2"/>
  <c r="AB35" i="2"/>
  <c r="J65" i="2"/>
  <c r="J133" i="2"/>
  <c r="Y136" i="2"/>
  <c r="J138" i="2"/>
  <c r="AB138" i="2"/>
  <c r="G180" i="2"/>
  <c r="M198" i="2"/>
  <c r="D198" i="2" s="1"/>
  <c r="D215" i="2"/>
  <c r="M263" i="2"/>
  <c r="M18" i="2"/>
  <c r="B19" i="2"/>
  <c r="C99" i="2"/>
  <c r="D101" i="2"/>
  <c r="P112" i="2"/>
  <c r="Q127" i="2"/>
  <c r="S127" i="2" s="1"/>
  <c r="B171" i="2"/>
  <c r="AB225" i="2"/>
  <c r="AB159" i="2"/>
  <c r="D173" i="2"/>
  <c r="D176" i="2"/>
  <c r="D24" i="2"/>
  <c r="I64" i="2"/>
  <c r="J64" i="2" s="1"/>
  <c r="U71" i="2"/>
  <c r="V71" i="2" s="1"/>
  <c r="J72" i="2"/>
  <c r="S71" i="2"/>
  <c r="J99" i="2"/>
  <c r="D117" i="2"/>
  <c r="D122" i="2"/>
  <c r="D146" i="2"/>
  <c r="G225" i="2"/>
  <c r="P225" i="2"/>
  <c r="AB243" i="2"/>
  <c r="M258" i="2"/>
  <c r="Y266" i="2"/>
  <c r="Y269" i="2"/>
  <c r="D32" i="2"/>
  <c r="P43" i="2"/>
  <c r="S52" i="2"/>
  <c r="S65" i="2"/>
  <c r="Y65" i="2"/>
  <c r="D76" i="2"/>
  <c r="H103" i="2"/>
  <c r="Y104" i="2"/>
  <c r="S109" i="2"/>
  <c r="D125" i="2"/>
  <c r="M127" i="2"/>
  <c r="Y127" i="2"/>
  <c r="M156" i="2"/>
  <c r="D174" i="2"/>
  <c r="S15" i="2"/>
  <c r="E51" i="2"/>
  <c r="G51" i="2" s="1"/>
  <c r="R64" i="2"/>
  <c r="S64" i="2" s="1"/>
  <c r="G72" i="2"/>
  <c r="M82" i="2"/>
  <c r="P90" i="2"/>
  <c r="J109" i="2"/>
  <c r="S112" i="2"/>
  <c r="V127" i="2"/>
  <c r="D152" i="2"/>
  <c r="M153" i="2"/>
  <c r="P156" i="2"/>
  <c r="G159" i="2"/>
  <c r="S161" i="2"/>
  <c r="V234" i="2"/>
  <c r="D235" i="2"/>
  <c r="D239" i="2"/>
  <c r="V240" i="2"/>
  <c r="D250" i="2"/>
  <c r="P251" i="2"/>
  <c r="Y133" i="2"/>
  <c r="V143" i="2"/>
  <c r="D150" i="2"/>
  <c r="G156" i="2"/>
  <c r="V156" i="2"/>
  <c r="D167" i="2"/>
  <c r="AB171" i="2"/>
  <c r="D172" i="2"/>
  <c r="S180" i="2"/>
  <c r="D182" i="2"/>
  <c r="N217" i="2"/>
  <c r="D219" i="2"/>
  <c r="D223" i="2"/>
  <c r="V225" i="2"/>
  <c r="D229" i="2"/>
  <c r="D230" i="2"/>
  <c r="Y234" i="2"/>
  <c r="W217" i="2"/>
  <c r="D248" i="2"/>
  <c r="D249" i="2"/>
  <c r="J251" i="2"/>
  <c r="Y251" i="2"/>
  <c r="J258" i="2"/>
  <c r="L262" i="2"/>
  <c r="M262" i="2" s="1"/>
  <c r="G263" i="2"/>
  <c r="B269" i="2"/>
  <c r="W9" i="2"/>
  <c r="P11" i="2"/>
  <c r="P44" i="2"/>
  <c r="S51" i="2"/>
  <c r="F71" i="2"/>
  <c r="G71" i="2" s="1"/>
  <c r="S72" i="2"/>
  <c r="P82" i="2"/>
  <c r="V96" i="2"/>
  <c r="AB99" i="2"/>
  <c r="AB11" i="2"/>
  <c r="J15" i="2"/>
  <c r="J26" i="2"/>
  <c r="Y27" i="2"/>
  <c r="X64" i="2"/>
  <c r="Y64" i="2" s="1"/>
  <c r="V64" i="2"/>
  <c r="D85" i="2"/>
  <c r="D86" i="2"/>
  <c r="D89" i="2"/>
  <c r="J92" i="2"/>
  <c r="V92" i="2"/>
  <c r="M99" i="2"/>
  <c r="D100" i="2"/>
  <c r="B104" i="2"/>
  <c r="W103" i="2"/>
  <c r="J136" i="2"/>
  <c r="V136" i="2"/>
  <c r="G138" i="2"/>
  <c r="S138" i="2"/>
  <c r="J143" i="2"/>
  <c r="D154" i="2"/>
  <c r="D155" i="2"/>
  <c r="D160" i="2"/>
  <c r="Y163" i="2"/>
  <c r="D191" i="2"/>
  <c r="V238" i="2"/>
  <c r="M243" i="2"/>
  <c r="S243" i="2"/>
  <c r="D264" i="2"/>
  <c r="D272" i="2"/>
  <c r="S36" i="2"/>
  <c r="B96" i="2"/>
  <c r="D21" i="2"/>
  <c r="D28" i="2"/>
  <c r="D31" i="2"/>
  <c r="AB43" i="2"/>
  <c r="D67" i="2"/>
  <c r="AB82" i="2"/>
  <c r="Y90" i="2"/>
  <c r="G15" i="2"/>
  <c r="G27" i="2"/>
  <c r="D38" i="2"/>
  <c r="D46" i="2"/>
  <c r="D53" i="2"/>
  <c r="D78" i="2"/>
  <c r="S82" i="2"/>
  <c r="D94" i="2"/>
  <c r="V109" i="2"/>
  <c r="Q103" i="2"/>
  <c r="D144" i="2"/>
  <c r="S153" i="2"/>
  <c r="V159" i="2"/>
  <c r="D177" i="2"/>
  <c r="D185" i="2"/>
  <c r="D187" i="2"/>
  <c r="D205" i="2"/>
  <c r="D207" i="2"/>
  <c r="D208" i="2"/>
  <c r="J243" i="2"/>
  <c r="AB246" i="2"/>
  <c r="M266" i="2"/>
  <c r="V269" i="2"/>
  <c r="U268" i="2"/>
  <c r="V268" i="2" s="1"/>
  <c r="O10" i="2"/>
  <c r="P10" i="2" s="1"/>
  <c r="E14" i="2"/>
  <c r="G14" i="2" s="1"/>
  <c r="S14" i="2"/>
  <c r="D16" i="2"/>
  <c r="AB18" i="2"/>
  <c r="AA15" i="2"/>
  <c r="C15" i="2" s="1"/>
  <c r="C18" i="2"/>
  <c r="D25" i="2"/>
  <c r="E26" i="2"/>
  <c r="D30" i="2"/>
  <c r="P35" i="2"/>
  <c r="P36" i="2"/>
  <c r="AB36" i="2"/>
  <c r="S41" i="2"/>
  <c r="D41" i="2" s="1"/>
  <c r="M43" i="2"/>
  <c r="D48" i="2"/>
  <c r="K52" i="2"/>
  <c r="K51" i="2" s="1"/>
  <c r="AB62" i="2"/>
  <c r="S92" i="2"/>
  <c r="D128" i="2"/>
  <c r="V133" i="2"/>
  <c r="P213" i="2"/>
  <c r="D213" i="2" s="1"/>
  <c r="C213" i="2"/>
  <c r="O180" i="2"/>
  <c r="O158" i="2" s="1"/>
  <c r="P158" i="2" s="1"/>
  <c r="M33" i="2"/>
  <c r="D33" i="2" s="1"/>
  <c r="C33" i="2"/>
  <c r="N9" i="2"/>
  <c r="U26" i="2"/>
  <c r="V26" i="2" s="1"/>
  <c r="V27" i="2"/>
  <c r="M36" i="2"/>
  <c r="K35" i="2"/>
  <c r="M35" i="2" s="1"/>
  <c r="C41" i="2"/>
  <c r="M58" i="2"/>
  <c r="D58" i="2" s="1"/>
  <c r="C58" i="2"/>
  <c r="Y71" i="2"/>
  <c r="B111" i="2"/>
  <c r="Z109" i="2"/>
  <c r="B109" i="2" s="1"/>
  <c r="C197" i="2"/>
  <c r="AB197" i="2"/>
  <c r="D197" i="2" s="1"/>
  <c r="AA217" i="2"/>
  <c r="AB218" i="2"/>
  <c r="AA10" i="2"/>
  <c r="AB10" i="2" s="1"/>
  <c r="S11" i="2"/>
  <c r="M13" i="2"/>
  <c r="D13" i="2" s="1"/>
  <c r="I14" i="2"/>
  <c r="J14" i="2" s="1"/>
  <c r="T14" i="2"/>
  <c r="V14" i="2" s="1"/>
  <c r="V15" i="2"/>
  <c r="D17" i="2"/>
  <c r="B18" i="2"/>
  <c r="AB19" i="2"/>
  <c r="D19" i="2" s="1"/>
  <c r="C19" i="2"/>
  <c r="J27" i="2"/>
  <c r="G44" i="2"/>
  <c r="M44" i="2"/>
  <c r="AB44" i="2"/>
  <c r="D49" i="2"/>
  <c r="AA52" i="2"/>
  <c r="AA51" i="2" s="1"/>
  <c r="V57" i="2"/>
  <c r="D61" i="2"/>
  <c r="V65" i="2"/>
  <c r="D66" i="2"/>
  <c r="C96" i="2"/>
  <c r="G96" i="2"/>
  <c r="X103" i="2"/>
  <c r="I103" i="2"/>
  <c r="J103" i="2" s="1"/>
  <c r="J104" i="2"/>
  <c r="B138" i="2"/>
  <c r="C143" i="2"/>
  <c r="AA180" i="2"/>
  <c r="AA158" i="2" s="1"/>
  <c r="AB192" i="2"/>
  <c r="D108" i="2"/>
  <c r="P109" i="2"/>
  <c r="Y109" i="2"/>
  <c r="D118" i="2"/>
  <c r="D121" i="2"/>
  <c r="AB127" i="2"/>
  <c r="D129" i="2"/>
  <c r="C133" i="2"/>
  <c r="P133" i="2"/>
  <c r="B133" i="2"/>
  <c r="AB136" i="2"/>
  <c r="D139" i="2"/>
  <c r="AB143" i="2"/>
  <c r="V171" i="2"/>
  <c r="D178" i="2"/>
  <c r="H180" i="2"/>
  <c r="B203" i="2"/>
  <c r="Q217" i="2"/>
  <c r="D221" i="2"/>
  <c r="M231" i="2"/>
  <c r="D231" i="2" s="1"/>
  <c r="K225" i="2"/>
  <c r="K217" i="2" s="1"/>
  <c r="C234" i="2"/>
  <c r="G234" i="2"/>
  <c r="S234" i="2"/>
  <c r="P240" i="2"/>
  <c r="O217" i="2"/>
  <c r="B240" i="2"/>
  <c r="P246" i="2"/>
  <c r="P257" i="2"/>
  <c r="V258" i="2"/>
  <c r="K15" i="2"/>
  <c r="K14" i="2" s="1"/>
  <c r="D20" i="2"/>
  <c r="C27" i="2"/>
  <c r="S34" i="2"/>
  <c r="D34" i="2" s="1"/>
  <c r="G36" i="2"/>
  <c r="D40" i="2"/>
  <c r="Y43" i="2"/>
  <c r="D54" i="2"/>
  <c r="D59" i="2"/>
  <c r="V62" i="2"/>
  <c r="G65" i="2"/>
  <c r="D79" i="2"/>
  <c r="D87" i="2"/>
  <c r="B90" i="2"/>
  <c r="V90" i="2"/>
  <c r="D93" i="2"/>
  <c r="M96" i="2"/>
  <c r="S96" i="2"/>
  <c r="P104" i="2"/>
  <c r="D131" i="2"/>
  <c r="G133" i="2"/>
  <c r="S136" i="2"/>
  <c r="D141" i="2"/>
  <c r="G143" i="2"/>
  <c r="V153" i="2"/>
  <c r="P163" i="2"/>
  <c r="V163" i="2"/>
  <c r="D166" i="2"/>
  <c r="B192" i="2"/>
  <c r="C192" i="2"/>
  <c r="M192" i="2"/>
  <c r="AB196" i="2"/>
  <c r="D196" i="2" s="1"/>
  <c r="Z217" i="2"/>
  <c r="S218" i="2"/>
  <c r="D222" i="2"/>
  <c r="S225" i="2"/>
  <c r="R217" i="2"/>
  <c r="Y225" i="2"/>
  <c r="D228" i="2"/>
  <c r="D232" i="2"/>
  <c r="P238" i="2"/>
  <c r="AB240" i="2"/>
  <c r="D244" i="2"/>
  <c r="M269" i="2"/>
  <c r="Y52" i="2"/>
  <c r="D56" i="2"/>
  <c r="D74" i="2"/>
  <c r="D77" i="2"/>
  <c r="G90" i="2"/>
  <c r="D91" i="2"/>
  <c r="P92" i="2"/>
  <c r="Y92" i="2"/>
  <c r="D102" i="2"/>
  <c r="D107" i="2"/>
  <c r="D110" i="2"/>
  <c r="T103" i="2"/>
  <c r="D113" i="2"/>
  <c r="D119" i="2"/>
  <c r="D126" i="2"/>
  <c r="B127" i="2"/>
  <c r="S133" i="2"/>
  <c r="B136" i="2"/>
  <c r="D140" i="2"/>
  <c r="M143" i="2"/>
  <c r="D147" i="2"/>
  <c r="D157" i="2"/>
  <c r="D170" i="2"/>
  <c r="Y171" i="2"/>
  <c r="D181" i="2"/>
  <c r="B190" i="2"/>
  <c r="AB190" i="2"/>
  <c r="D190" i="2" s="1"/>
  <c r="D200" i="2"/>
  <c r="D211" i="2"/>
  <c r="H217" i="2"/>
  <c r="AB234" i="2"/>
  <c r="U257" i="2"/>
  <c r="Y257" i="2"/>
  <c r="R262" i="2"/>
  <c r="S262" i="2" s="1"/>
  <c r="C263" i="2"/>
  <c r="X262" i="2"/>
  <c r="Y262" i="2" s="1"/>
  <c r="Y263" i="2"/>
  <c r="J262" i="2"/>
  <c r="J263" i="2"/>
  <c r="P266" i="2"/>
  <c r="D271" i="2"/>
  <c r="D149" i="2"/>
  <c r="G153" i="2"/>
  <c r="AB153" i="2"/>
  <c r="Y156" i="2"/>
  <c r="D165" i="2"/>
  <c r="D175" i="2"/>
  <c r="D186" i="2"/>
  <c r="B199" i="2"/>
  <c r="D202" i="2"/>
  <c r="AB203" i="2"/>
  <c r="D204" i="2"/>
  <c r="D206" i="2"/>
  <c r="D209" i="2"/>
  <c r="J225" i="2"/>
  <c r="M234" i="2"/>
  <c r="AB238" i="2"/>
  <c r="S240" i="2"/>
  <c r="Y240" i="2"/>
  <c r="AB241" i="2"/>
  <c r="D241" i="2" s="1"/>
  <c r="D242" i="2"/>
  <c r="P243" i="2"/>
  <c r="V243" i="2"/>
  <c r="G246" i="2"/>
  <c r="V246" i="2"/>
  <c r="D247" i="2"/>
  <c r="G251" i="2"/>
  <c r="AB251" i="2"/>
  <c r="D252" i="2"/>
  <c r="D254" i="2"/>
  <c r="D255" i="2"/>
  <c r="D259" i="2"/>
  <c r="D261" i="2"/>
  <c r="V266" i="2"/>
  <c r="L268" i="2"/>
  <c r="M268" i="2" s="1"/>
  <c r="AB269" i="2"/>
  <c r="D270" i="2"/>
  <c r="Y153" i="2"/>
  <c r="D164" i="2"/>
  <c r="D183" i="2"/>
  <c r="D188" i="2"/>
  <c r="D193" i="2"/>
  <c r="M199" i="2"/>
  <c r="D199" i="2" s="1"/>
  <c r="AB201" i="2"/>
  <c r="D201" i="2" s="1"/>
  <c r="D226" i="2"/>
  <c r="D233" i="2"/>
  <c r="J234" i="2"/>
  <c r="D236" i="2"/>
  <c r="S246" i="2"/>
  <c r="D267" i="2"/>
  <c r="Y10" i="2"/>
  <c r="J11" i="2"/>
  <c r="I10" i="2"/>
  <c r="D50" i="2"/>
  <c r="M62" i="2"/>
  <c r="C62" i="2"/>
  <c r="J82" i="2"/>
  <c r="Y82" i="2"/>
  <c r="M90" i="2"/>
  <c r="C138" i="2"/>
  <c r="P138" i="2"/>
  <c r="AB27" i="2"/>
  <c r="AA26" i="2"/>
  <c r="AB26" i="2" s="1"/>
  <c r="J36" i="2"/>
  <c r="I35" i="2"/>
  <c r="J35" i="2" s="1"/>
  <c r="B11" i="2"/>
  <c r="E10" i="2"/>
  <c r="V11" i="2"/>
  <c r="U10" i="2"/>
  <c r="P15" i="2"/>
  <c r="O14" i="2"/>
  <c r="Y15" i="2"/>
  <c r="F26" i="2"/>
  <c r="M27" i="2"/>
  <c r="D29" i="2"/>
  <c r="Q27" i="2"/>
  <c r="Q26" i="2" s="1"/>
  <c r="S26" i="2" s="1"/>
  <c r="B34" i="2"/>
  <c r="X35" i="2"/>
  <c r="Y35" i="2" s="1"/>
  <c r="B36" i="2"/>
  <c r="E35" i="2"/>
  <c r="D39" i="2"/>
  <c r="J44" i="2"/>
  <c r="I43" i="2"/>
  <c r="J43" i="2" s="1"/>
  <c r="S44" i="2"/>
  <c r="D47" i="2"/>
  <c r="D55" i="2"/>
  <c r="Z52" i="2"/>
  <c r="Z51" i="2" s="1"/>
  <c r="H51" i="2"/>
  <c r="H9" i="2" s="1"/>
  <c r="C63" i="2"/>
  <c r="C92" i="2"/>
  <c r="G92" i="2"/>
  <c r="D12" i="2"/>
  <c r="D23" i="2"/>
  <c r="V36" i="2"/>
  <c r="U35" i="2"/>
  <c r="V35" i="2" s="1"/>
  <c r="D37" i="2"/>
  <c r="D42" i="2"/>
  <c r="B44" i="2"/>
  <c r="E43" i="2"/>
  <c r="B43" i="2" s="1"/>
  <c r="T52" i="2"/>
  <c r="T51" i="2" s="1"/>
  <c r="G64" i="2"/>
  <c r="M70" i="2"/>
  <c r="D70" i="2" s="1"/>
  <c r="C70" i="2"/>
  <c r="B73" i="2"/>
  <c r="K72" i="2"/>
  <c r="AB96" i="2"/>
  <c r="M112" i="2"/>
  <c r="L103" i="2"/>
  <c r="Z180" i="2"/>
  <c r="Z158" i="2" s="1"/>
  <c r="B195" i="2"/>
  <c r="D22" i="2"/>
  <c r="P27" i="2"/>
  <c r="O26" i="2"/>
  <c r="P26" i="2" s="1"/>
  <c r="V44" i="2"/>
  <c r="U43" i="2"/>
  <c r="V43" i="2" s="1"/>
  <c r="D45" i="2"/>
  <c r="O52" i="2"/>
  <c r="C57" i="2"/>
  <c r="M57" i="2"/>
  <c r="L52" i="2"/>
  <c r="D60" i="2"/>
  <c r="P65" i="2"/>
  <c r="O64" i="2"/>
  <c r="P64" i="2" s="1"/>
  <c r="B99" i="2"/>
  <c r="G104" i="2"/>
  <c r="C104" i="2"/>
  <c r="F103" i="2"/>
  <c r="V104" i="2"/>
  <c r="C109" i="2"/>
  <c r="G109" i="2"/>
  <c r="Y138" i="2"/>
  <c r="V180" i="2"/>
  <c r="C218" i="2"/>
  <c r="M218" i="2"/>
  <c r="L217" i="2"/>
  <c r="Z65" i="2"/>
  <c r="Z64" i="2" s="1"/>
  <c r="P72" i="2"/>
  <c r="O71" i="2"/>
  <c r="P71" i="2" s="1"/>
  <c r="Y72" i="2"/>
  <c r="M73" i="2"/>
  <c r="D73" i="2" s="1"/>
  <c r="L72" i="2"/>
  <c r="B82" i="2"/>
  <c r="D84" i="2"/>
  <c r="B92" i="2"/>
  <c r="P99" i="2"/>
  <c r="Y99" i="2"/>
  <c r="Y112" i="2"/>
  <c r="D116" i="2"/>
  <c r="D124" i="2"/>
  <c r="G127" i="2"/>
  <c r="C127" i="2"/>
  <c r="P127" i="2"/>
  <c r="M133" i="2"/>
  <c r="AB133" i="2"/>
  <c r="G136" i="2"/>
  <c r="C136" i="2"/>
  <c r="P136" i="2"/>
  <c r="Y143" i="2"/>
  <c r="J153" i="2"/>
  <c r="B161" i="2"/>
  <c r="AB195" i="2"/>
  <c r="D195" i="2" s="1"/>
  <c r="M203" i="2"/>
  <c r="C203" i="2"/>
  <c r="V203" i="2"/>
  <c r="C212" i="2"/>
  <c r="AB212" i="2"/>
  <c r="D212" i="2" s="1"/>
  <c r="B266" i="2"/>
  <c r="F10" i="2"/>
  <c r="R10" i="2"/>
  <c r="L14" i="2"/>
  <c r="X14" i="2"/>
  <c r="Y14" i="2" s="1"/>
  <c r="L26" i="2"/>
  <c r="M26" i="2" s="1"/>
  <c r="X26" i="2"/>
  <c r="Y26" i="2" s="1"/>
  <c r="C34" i="2"/>
  <c r="F35" i="2"/>
  <c r="R35" i="2"/>
  <c r="S35" i="2" s="1"/>
  <c r="C36" i="2"/>
  <c r="F43" i="2"/>
  <c r="R43" i="2"/>
  <c r="S43" i="2" s="1"/>
  <c r="C44" i="2"/>
  <c r="X51" i="2"/>
  <c r="Y51" i="2" s="1"/>
  <c r="I52" i="2"/>
  <c r="U52" i="2"/>
  <c r="K65" i="2"/>
  <c r="D75" i="2"/>
  <c r="G82" i="2"/>
  <c r="V82" i="2"/>
  <c r="J90" i="2"/>
  <c r="S90" i="2"/>
  <c r="M92" i="2"/>
  <c r="AB92" i="2"/>
  <c r="P96" i="2"/>
  <c r="Y96" i="2"/>
  <c r="G99" i="2"/>
  <c r="E103" i="2"/>
  <c r="S104" i="2"/>
  <c r="R103" i="2"/>
  <c r="AB104" i="2"/>
  <c r="D105" i="2"/>
  <c r="M109" i="2"/>
  <c r="B112" i="2"/>
  <c r="J112" i="2"/>
  <c r="O103" i="2"/>
  <c r="V114" i="2"/>
  <c r="D114" i="2" s="1"/>
  <c r="C114" i="2"/>
  <c r="U112" i="2"/>
  <c r="D130" i="2"/>
  <c r="M138" i="2"/>
  <c r="V138" i="2"/>
  <c r="P143" i="2"/>
  <c r="D148" i="2"/>
  <c r="B153" i="2"/>
  <c r="J159" i="2"/>
  <c r="B159" i="2"/>
  <c r="Y159" i="2"/>
  <c r="P161" i="2"/>
  <c r="Y161" i="2"/>
  <c r="V251" i="2"/>
  <c r="C67" i="2"/>
  <c r="L65" i="2"/>
  <c r="D69" i="2"/>
  <c r="AB72" i="2"/>
  <c r="AA71" i="2"/>
  <c r="AB71" i="2" s="1"/>
  <c r="D83" i="2"/>
  <c r="D88" i="2"/>
  <c r="D95" i="2"/>
  <c r="N103" i="2"/>
  <c r="C111" i="2"/>
  <c r="AB111" i="2"/>
  <c r="D111" i="2" s="1"/>
  <c r="K103" i="2"/>
  <c r="AA103" i="2"/>
  <c r="D115" i="2"/>
  <c r="D120" i="2"/>
  <c r="D123" i="2"/>
  <c r="D137" i="2"/>
  <c r="D145" i="2"/>
  <c r="D151" i="2"/>
  <c r="C159" i="2"/>
  <c r="P159" i="2"/>
  <c r="C161" i="2"/>
  <c r="G161" i="2"/>
  <c r="G163" i="2"/>
  <c r="C163" i="2"/>
  <c r="B163" i="2"/>
  <c r="D214" i="2"/>
  <c r="D224" i="2"/>
  <c r="M246" i="2"/>
  <c r="M257" i="2"/>
  <c r="Z257" i="2"/>
  <c r="Z256" i="2" s="1"/>
  <c r="AB258" i="2"/>
  <c r="J156" i="2"/>
  <c r="S156" i="2"/>
  <c r="S163" i="2"/>
  <c r="AB163" i="2"/>
  <c r="G171" i="2"/>
  <c r="C171" i="2"/>
  <c r="P171" i="2"/>
  <c r="C194" i="2"/>
  <c r="AB194" i="2"/>
  <c r="D194" i="2" s="1"/>
  <c r="C216" i="2"/>
  <c r="AB216" i="2"/>
  <c r="D216" i="2" s="1"/>
  <c r="G240" i="2"/>
  <c r="C240" i="2"/>
  <c r="F217" i="2"/>
  <c r="C82" i="2"/>
  <c r="C90" i="2"/>
  <c r="Q143" i="2"/>
  <c r="Q142" i="2" s="1"/>
  <c r="S142" i="2" s="1"/>
  <c r="C153" i="2"/>
  <c r="P153" i="2"/>
  <c r="B156" i="2"/>
  <c r="M159" i="2"/>
  <c r="M161" i="2"/>
  <c r="AB161" i="2"/>
  <c r="J163" i="2"/>
  <c r="D168" i="2"/>
  <c r="D179" i="2"/>
  <c r="Y180" i="2"/>
  <c r="D184" i="2"/>
  <c r="J203" i="2"/>
  <c r="D210" i="2"/>
  <c r="N180" i="2"/>
  <c r="N158" i="2" s="1"/>
  <c r="B213" i="2"/>
  <c r="B218" i="2"/>
  <c r="J218" i="2"/>
  <c r="Y218" i="2"/>
  <c r="X217" i="2"/>
  <c r="D220" i="2"/>
  <c r="T217" i="2"/>
  <c r="L180" i="2"/>
  <c r="L158" i="2" s="1"/>
  <c r="M158" i="2" s="1"/>
  <c r="C225" i="2"/>
  <c r="M238" i="2"/>
  <c r="C243" i="2"/>
  <c r="Y243" i="2"/>
  <c r="Y246" i="2"/>
  <c r="J257" i="2"/>
  <c r="B262" i="2"/>
  <c r="V263" i="2"/>
  <c r="U262" i="2"/>
  <c r="V262" i="2" s="1"/>
  <c r="S269" i="2"/>
  <c r="R268" i="2"/>
  <c r="S268" i="2" s="1"/>
  <c r="C156" i="2"/>
  <c r="E217" i="2"/>
  <c r="I217" i="2"/>
  <c r="U217" i="2"/>
  <c r="D227" i="2"/>
  <c r="D237" i="2"/>
  <c r="C238" i="2"/>
  <c r="Y238" i="2"/>
  <c r="C246" i="2"/>
  <c r="S251" i="2"/>
  <c r="I268" i="2"/>
  <c r="J268" i="2" s="1"/>
  <c r="J269" i="2"/>
  <c r="B253" i="2"/>
  <c r="K251" i="2"/>
  <c r="K245" i="2" s="1"/>
  <c r="M245" i="2" s="1"/>
  <c r="B258" i="2"/>
  <c r="B268" i="2"/>
  <c r="V257" i="2"/>
  <c r="S258" i="2"/>
  <c r="R257" i="2"/>
  <c r="S266" i="2"/>
  <c r="AB266" i="2"/>
  <c r="B246" i="2"/>
  <c r="J246" i="2"/>
  <c r="C251" i="2"/>
  <c r="M253" i="2"/>
  <c r="D253" i="2" s="1"/>
  <c r="G258" i="2"/>
  <c r="C258" i="2"/>
  <c r="F257" i="2"/>
  <c r="F256" i="2" s="1"/>
  <c r="G262" i="2"/>
  <c r="S263" i="2"/>
  <c r="AB263" i="2"/>
  <c r="AA262" i="2"/>
  <c r="AA256" i="2" s="1"/>
  <c r="AB256" i="2" s="1"/>
  <c r="J266" i="2"/>
  <c r="G269" i="2"/>
  <c r="C269" i="2"/>
  <c r="F268" i="2"/>
  <c r="P269" i="2"/>
  <c r="B234" i="2"/>
  <c r="B238" i="2"/>
  <c r="B241" i="2"/>
  <c r="B243" i="2"/>
  <c r="P258" i="2"/>
  <c r="B263" i="2"/>
  <c r="P263" i="2"/>
  <c r="O262" i="2"/>
  <c r="O256" i="2" s="1"/>
  <c r="P256" i="2" s="1"/>
  <c r="G266" i="2"/>
  <c r="C266" i="2"/>
  <c r="O268" i="2"/>
  <c r="P268" i="2" s="1"/>
  <c r="AA268" i="2"/>
  <c r="AB268" i="2" s="1"/>
  <c r="Y135" i="2" l="1"/>
  <c r="AB81" i="2"/>
  <c r="S245" i="2"/>
  <c r="L256" i="2"/>
  <c r="M256" i="2" s="1"/>
  <c r="R256" i="2"/>
  <c r="S256" i="2" s="1"/>
  <c r="U256" i="2"/>
  <c r="V256" i="2" s="1"/>
  <c r="D63" i="2"/>
  <c r="J180" i="2"/>
  <c r="H158" i="2"/>
  <c r="J158" i="2" s="1"/>
  <c r="AB158" i="2"/>
  <c r="X256" i="2"/>
  <c r="Y256" i="2" s="1"/>
  <c r="M225" i="2"/>
  <c r="D225" i="2" s="1"/>
  <c r="Y217" i="2"/>
  <c r="C11" i="2"/>
  <c r="AB51" i="2"/>
  <c r="D57" i="2"/>
  <c r="M11" i="2"/>
  <c r="D11" i="2" s="1"/>
  <c r="J217" i="2"/>
  <c r="D18" i="2"/>
  <c r="AA14" i="2"/>
  <c r="AB14" i="2" s="1"/>
  <c r="B27" i="2"/>
  <c r="M15" i="2"/>
  <c r="B15" i="2"/>
  <c r="AB15" i="2"/>
  <c r="T9" i="2"/>
  <c r="P180" i="2"/>
  <c r="Z9" i="2"/>
  <c r="AB180" i="2"/>
  <c r="S27" i="2"/>
  <c r="D27" i="2" s="1"/>
  <c r="S103" i="2"/>
  <c r="Y103" i="2"/>
  <c r="B26" i="2"/>
  <c r="D171" i="2"/>
  <c r="D156" i="2"/>
  <c r="D138" i="2"/>
  <c r="D96" i="2"/>
  <c r="Q9" i="2"/>
  <c r="D234" i="2"/>
  <c r="D192" i="2"/>
  <c r="D243" i="2"/>
  <c r="Z103" i="2"/>
  <c r="B103" i="2" s="1"/>
  <c r="M217" i="2"/>
  <c r="AB109" i="2"/>
  <c r="D109" i="2" s="1"/>
  <c r="B35" i="2"/>
  <c r="AB52" i="2"/>
  <c r="D44" i="2"/>
  <c r="C262" i="2"/>
  <c r="D263" i="2"/>
  <c r="D238" i="2"/>
  <c r="D240" i="2"/>
  <c r="D136" i="2"/>
  <c r="M103" i="2"/>
  <c r="D62" i="2"/>
  <c r="B225" i="2"/>
  <c r="P217" i="2"/>
  <c r="S217" i="2"/>
  <c r="D163" i="2"/>
  <c r="D90" i="2"/>
  <c r="P103" i="2"/>
  <c r="D266" i="2"/>
  <c r="D258" i="2"/>
  <c r="V217" i="2"/>
  <c r="D246" i="2"/>
  <c r="D161" i="2"/>
  <c r="T80" i="2"/>
  <c r="B98" i="2"/>
  <c r="AB217" i="2"/>
  <c r="D203" i="2"/>
  <c r="D269" i="2"/>
  <c r="W80" i="2"/>
  <c r="W8" i="2" s="1"/>
  <c r="B245" i="2"/>
  <c r="B135" i="2"/>
  <c r="AB65" i="2"/>
  <c r="B265" i="2"/>
  <c r="D153" i="2"/>
  <c r="D133" i="2"/>
  <c r="K80" i="2"/>
  <c r="M65" i="2"/>
  <c r="L64" i="2"/>
  <c r="C65" i="2"/>
  <c r="B251" i="2"/>
  <c r="AB257" i="2"/>
  <c r="D218" i="2"/>
  <c r="G158" i="2"/>
  <c r="M251" i="2"/>
  <c r="D251" i="2" s="1"/>
  <c r="V112" i="2"/>
  <c r="D112" i="2" s="1"/>
  <c r="C112" i="2"/>
  <c r="V52" i="2"/>
  <c r="U51" i="2"/>
  <c r="V51" i="2" s="1"/>
  <c r="C35" i="2"/>
  <c r="G35" i="2"/>
  <c r="D35" i="2" s="1"/>
  <c r="C10" i="2"/>
  <c r="F9" i="2"/>
  <c r="G10" i="2"/>
  <c r="U103" i="2"/>
  <c r="V103" i="2" s="1"/>
  <c r="M52" i="2"/>
  <c r="L51" i="2"/>
  <c r="M51" i="2" s="1"/>
  <c r="C142" i="2"/>
  <c r="AA80" i="2"/>
  <c r="D92" i="2"/>
  <c r="B10" i="2"/>
  <c r="E9" i="2"/>
  <c r="I80" i="2"/>
  <c r="J10" i="2"/>
  <c r="X9" i="2"/>
  <c r="AB262" i="2"/>
  <c r="M180" i="2"/>
  <c r="C180" i="2"/>
  <c r="G265" i="2"/>
  <c r="C265" i="2"/>
  <c r="P262" i="2"/>
  <c r="C257" i="2"/>
  <c r="G257" i="2"/>
  <c r="S257" i="2"/>
  <c r="G268" i="2"/>
  <c r="D268" i="2" s="1"/>
  <c r="C268" i="2"/>
  <c r="B257" i="2"/>
  <c r="B217" i="2"/>
  <c r="G217" i="2"/>
  <c r="C217" i="2"/>
  <c r="D159" i="2"/>
  <c r="D99" i="2"/>
  <c r="R80" i="2"/>
  <c r="AB64" i="2"/>
  <c r="J52" i="2"/>
  <c r="I51" i="2"/>
  <c r="I9" i="2" s="1"/>
  <c r="C52" i="2"/>
  <c r="G43" i="2"/>
  <c r="D43" i="2" s="1"/>
  <c r="C43" i="2"/>
  <c r="M14" i="2"/>
  <c r="N80" i="2"/>
  <c r="N8" i="2" s="1"/>
  <c r="D127" i="2"/>
  <c r="B81" i="2"/>
  <c r="E80" i="2"/>
  <c r="G103" i="2"/>
  <c r="G26" i="2"/>
  <c r="D26" i="2" s="1"/>
  <c r="C26" i="2"/>
  <c r="D36" i="2"/>
  <c r="B14" i="2"/>
  <c r="K71" i="2"/>
  <c r="B71" i="2" s="1"/>
  <c r="B72" i="2"/>
  <c r="C81" i="2"/>
  <c r="F80" i="2"/>
  <c r="G81" i="2"/>
  <c r="B51" i="2"/>
  <c r="V10" i="2"/>
  <c r="X80" i="2"/>
  <c r="G245" i="2"/>
  <c r="C245" i="2"/>
  <c r="B143" i="2"/>
  <c r="S143" i="2"/>
  <c r="D143" i="2" s="1"/>
  <c r="B180" i="2"/>
  <c r="D82" i="2"/>
  <c r="K64" i="2"/>
  <c r="B64" i="2" s="1"/>
  <c r="B65" i="2"/>
  <c r="S10" i="2"/>
  <c r="R9" i="2"/>
  <c r="G98" i="2"/>
  <c r="C98" i="2"/>
  <c r="M72" i="2"/>
  <c r="D72" i="2" s="1"/>
  <c r="L71" i="2"/>
  <c r="C72" i="2"/>
  <c r="D104" i="2"/>
  <c r="P52" i="2"/>
  <c r="O51" i="2"/>
  <c r="P51" i="2" s="1"/>
  <c r="G142" i="2"/>
  <c r="G135" i="2"/>
  <c r="C135" i="2"/>
  <c r="O80" i="2"/>
  <c r="B52" i="2"/>
  <c r="P14" i="2"/>
  <c r="D15" i="2" l="1"/>
  <c r="O9" i="2"/>
  <c r="O8" i="2" s="1"/>
  <c r="P8" i="2" s="1"/>
  <c r="X8" i="2"/>
  <c r="Y8" i="2" s="1"/>
  <c r="C14" i="2"/>
  <c r="R8" i="2"/>
  <c r="I8" i="2"/>
  <c r="E8" i="2"/>
  <c r="AA9" i="2"/>
  <c r="AA8" i="2" s="1"/>
  <c r="F8" i="2"/>
  <c r="T8" i="2"/>
  <c r="D262" i="2"/>
  <c r="Y80" i="2"/>
  <c r="D180" i="2"/>
  <c r="AB103" i="2"/>
  <c r="D103" i="2" s="1"/>
  <c r="H80" i="2"/>
  <c r="H8" i="2" s="1"/>
  <c r="D14" i="2"/>
  <c r="Z80" i="2"/>
  <c r="Z8" i="2" s="1"/>
  <c r="U9" i="2"/>
  <c r="D217" i="2"/>
  <c r="D265" i="2"/>
  <c r="P80" i="2"/>
  <c r="B256" i="2"/>
  <c r="L80" i="2"/>
  <c r="M80" i="2" s="1"/>
  <c r="C158" i="2"/>
  <c r="D65" i="2"/>
  <c r="D135" i="2"/>
  <c r="D98" i="2"/>
  <c r="D245" i="2"/>
  <c r="Y9" i="2"/>
  <c r="P9" i="2"/>
  <c r="U80" i="2"/>
  <c r="V80" i="2" s="1"/>
  <c r="B158" i="2"/>
  <c r="K9" i="2"/>
  <c r="K8" i="2" s="1"/>
  <c r="M71" i="2"/>
  <c r="D71" i="2" s="1"/>
  <c r="C71" i="2"/>
  <c r="D81" i="2"/>
  <c r="C256" i="2"/>
  <c r="G256" i="2"/>
  <c r="D10" i="2"/>
  <c r="S9" i="2"/>
  <c r="G80" i="2"/>
  <c r="C103" i="2"/>
  <c r="J51" i="2"/>
  <c r="D51" i="2" s="1"/>
  <c r="C51" i="2"/>
  <c r="D257" i="2"/>
  <c r="G9" i="2"/>
  <c r="M64" i="2"/>
  <c r="D64" i="2" s="1"/>
  <c r="C64" i="2"/>
  <c r="D142" i="2"/>
  <c r="Q80" i="2"/>
  <c r="Q8" i="2" s="1"/>
  <c r="B142" i="2"/>
  <c r="D52" i="2"/>
  <c r="J9" i="2"/>
  <c r="L9" i="2"/>
  <c r="L8" i="2" l="1"/>
  <c r="M8" i="2" s="1"/>
  <c r="AB9" i="2"/>
  <c r="U8" i="2"/>
  <c r="V8" i="2" s="1"/>
  <c r="J8" i="2"/>
  <c r="AB8" i="2"/>
  <c r="V9" i="2"/>
  <c r="S8" i="2"/>
  <c r="J80" i="2"/>
  <c r="D158" i="2"/>
  <c r="AB80" i="2"/>
  <c r="M9" i="2"/>
  <c r="G8" i="2"/>
  <c r="S80" i="2"/>
  <c r="C9" i="2"/>
  <c r="B8" i="2"/>
  <c r="D256" i="2"/>
  <c r="B80" i="2"/>
  <c r="C80" i="2"/>
  <c r="B9" i="2"/>
  <c r="D9" i="2" l="1"/>
  <c r="D80" i="2"/>
  <c r="C8" i="2"/>
  <c r="D8" i="2"/>
</calcChain>
</file>

<file path=xl/sharedStrings.xml><?xml version="1.0" encoding="utf-8"?>
<sst xmlns="http://schemas.openxmlformats.org/spreadsheetml/2006/main" count="413" uniqueCount="303">
  <si>
    <t>ОБЩИНСКИ СЪВЕТ</t>
  </si>
  <si>
    <t>ВСИЧКО РАЗХОДИ:</t>
  </si>
  <si>
    <t>Приложение 1</t>
  </si>
  <si>
    <t>ИНВЕСТИЦИОННА ПРОГРАМА</t>
  </si>
  <si>
    <t>НАИМЕНОВАНИЕ НА ОБЕКТИТЕ</t>
  </si>
  <si>
    <t xml:space="preserve">ВСИЧКО </t>
  </si>
  <si>
    <t>Целева субсидия</t>
  </si>
  <si>
    <t>Приватизация</t>
  </si>
  <si>
    <t>Собствени бюджетни средства</t>
  </si>
  <si>
    <t>Сметки за средства от Европейския съюз</t>
  </si>
  <si>
    <t xml:space="preserve">Преходен остатък по бюджета </t>
  </si>
  <si>
    <t>Прех.остатъци от трансфери м/у бюджета и ЦБ и други</t>
  </si>
  <si>
    <t>Трансфери м/у бюджета и ЦБ и други</t>
  </si>
  <si>
    <t>Други извънбюджетни средства</t>
  </si>
  <si>
    <t>било</t>
  </si>
  <si>
    <t>става</t>
  </si>
  <si>
    <t>промяна</t>
  </si>
  <si>
    <t>5100  ОСНОВЕН  РЕМОНТ НА ДМА</t>
  </si>
  <si>
    <t>Функция 01 Общи държавни служби</t>
  </si>
  <si>
    <t>ОБЕКТИ</t>
  </si>
  <si>
    <t>Вътрешно преустройство на съществуващи етажи от административна сграда ул. "Хр. Караминков №19 за нуждите на административните структури и звена на Община В. Търново</t>
  </si>
  <si>
    <t>Реконструкция на сграда Кметство с. Ресен /30% продажба общинско имущество/</t>
  </si>
  <si>
    <t>Функция 02 Отбрана и сигурност</t>
  </si>
  <si>
    <t>Укрепване улица "Пета", с. Малки чифлик</t>
  </si>
  <si>
    <t>Подпорна стена на ул."Симеон Велики" № 4, кв.231</t>
  </si>
  <si>
    <t>Възстановяване на участъци от подпорна стена на ул. "Т. Търновски" /път към ВТУ/, гр. В. Търново</t>
  </si>
  <si>
    <t>Подпорна стена на ул."Алеко Константинов" №33</t>
  </si>
  <si>
    <t>Възстановяване и укрепване на съществуваща подпорна стена в кв. 563, ул. "Беляковско шосе" №8,  гр. Велико Търново</t>
  </si>
  <si>
    <t>Подпорна стена на ул."Бузлуджа" /при  Стара болница/</t>
  </si>
  <si>
    <t xml:space="preserve">Възстановяване сграда на НЧ "Надежда 1869" исторически паметник на културата, гр. В. Търново, ПМС №188/21.07.2022 г., писмо №ФО-43/01.08.2022 г. на Министерство на финансите </t>
  </si>
  <si>
    <t>Основен ремонт видеонаблюдение 2023</t>
  </si>
  <si>
    <t>Трайно възстановяване на каменния мост над река Белица в гр. Дебелец по ПМС 96 от 25.04.2019 г.</t>
  </si>
  <si>
    <t>Възстановяване сградата на детска градина „Пинокио”, с. Самоводене, УПИ-I, кв. 37, по ПМС 250 от 04.09.2020 г. и ПМС 207/29.06.2021 г.</t>
  </si>
  <si>
    <t>Функция 03 Образование</t>
  </si>
  <si>
    <t>Основен ремонт на спортна площадка ОУ "П.Р.Славейков", гр. В. Търново ПМС 269/07.09.2022 г.</t>
  </si>
  <si>
    <t>Основен ремонт на три спортни площадки, находящи се в двора на СУ "Вела Благоева" по програма за играждане и основен ремонт на спортни площадки и физкултурни салони в държавни и общински училища 2024-2027 г.</t>
  </si>
  <si>
    <t>Ремонтни дейности в учебните стаи на 4-ти етаж на ОУ "П.Р.Славейков"  град Велико Търново</t>
  </si>
  <si>
    <t>Модернизация на Профилирана езикова гимназия "Проф. д-р Асен Златаров", гр. Велико Търновопо проект „Модернизация на образователна среда на Профилирана езикова гимназия „Проф. д-р Асен Златаров“, гр. Велико Търново, № BG-RRP-1.007-0113 /код 98/</t>
  </si>
  <si>
    <t>Спортно стрелбище, находящо се в Спортно училище "Георги Живков", гр. В. Търново</t>
  </si>
  <si>
    <t>Енергийна ефективност ОУ "П.Р.Славейков", гр. В. Търново - собствено участие 315 044 лв. и            НДЕФ - 647 052 лв. и осигуряване на достъпна среда 114 000 лева.</t>
  </si>
  <si>
    <t>Изграждане на многофункционални спортни игрища - футбол, хандбал, баскетбол към СУ “Е. Станев“, гр. В. Търново по ПМС 300/13.12.2023 г.</t>
  </si>
  <si>
    <t>Функция 04 Здравеопазване</t>
  </si>
  <si>
    <t>Детска ясла "Слънце" - основен ремонт на стълбища и площадки</t>
  </si>
  <si>
    <t>Детска ясла "Мечо Пух- 3" - ремонт на бетонова настилка пред входа на яслата</t>
  </si>
  <si>
    <t>Детска млечна кухня- раздавателен пункт "Бузлуджа" - ремонт на подова повърхност, остаряла дограма на вратите и гишето</t>
  </si>
  <si>
    <t>Детска ясла "Щастливо детство" - ремонт на ВиК инсталация и изграждане на рампа за осигуряване на достъпна среда</t>
  </si>
  <si>
    <t>ДЯ "Щастливо детство" - ремонт покрив</t>
  </si>
  <si>
    <t>ДЯ "Пролет" - укрепване на северната едноетажна част на сградата</t>
  </si>
  <si>
    <t>Функция 05  Социално осигур., подпомагане и грижи</t>
  </si>
  <si>
    <t>Клуб на пенсионера и инвалида, с. Ялово - смяна на дограма</t>
  </si>
  <si>
    <t>Клуб на пенсионера и инвалида, ул. "Възрожденска", гр. В. Търново - ремонт на покривна конструкция и тавана на залата на клуба</t>
  </si>
  <si>
    <t>Център за работа с деца и младежи, с. Беляковец - основен ремонт покрив</t>
  </si>
  <si>
    <t>ЦНСТ І и ІІ, ул. "Цветарска" 14 - основен ремонт на сграда и част от прилежащите простванства</t>
  </si>
  <si>
    <t>Допустими разходи за услуги в процентното им съотношение спрямо СМР, съгласно Насоките за кандидатстване за проект "Реформиране на Дом за стари хора "Венета Ботева", гр. В. Търново" и "Реформиране на Дом за стари хора "Св. Иван Рилски", с. Балван"</t>
  </si>
  <si>
    <t>Център за работа с деца и младежи, с. Церова Кория - смяна на дограма</t>
  </si>
  <si>
    <t>Функция 06 Жилищно строителство, Б К С и опазване  околната среда</t>
  </si>
  <si>
    <t>Ремонт водопроводна мрежа ул. "Втора", с. Шереметя /30% продажба на общинско имущество/</t>
  </si>
  <si>
    <t>Основен ремонт на детски площадки в междублокови пространства в гр. В. Търново</t>
  </si>
  <si>
    <t>Основен ремонт общински апартамент, ул. "Стефан Мокрев" №7,вх. "б", ет.7,  гр. В. Търново</t>
  </si>
  <si>
    <t>Основен ремонт покрив Сержантско училище</t>
  </si>
  <si>
    <t>Ул."Полтава", гр. В.Търново - уширение и направа на паркоместа между ул."арх. Петър Матанов" и ул."Симеон Велики", кв."Кольо Фичето"</t>
  </si>
  <si>
    <t>Реконструкция на ул. "Мармарлийска", гр. В. Търново</t>
  </si>
  <si>
    <t xml:space="preserve">Реконструкция на уличната осветителна уредба на ул. "В. Левски", гр. Велико Търново - подмяна на старите тролейбусни стълбове  и УОТ към тях с нови по архитектурен дизайн </t>
  </si>
  <si>
    <t xml:space="preserve">Реконструкция на уличната осветителна уредба на ул. "В. Левски" пред Съдебна палата, гр. Велико Търново - подмяна на старите тролейбусни стълбове  и УОТ към тях с нови по архитектурен дизайн </t>
  </si>
  <si>
    <t>Реконструкция на уличната осветителна уредба на кръгово кръстовище между  ул. "Беляковскo шосе", бул. "България", ул. "Полтава", ул."Освобождение", ул. "Краков", гр. Велико Търново</t>
  </si>
  <si>
    <t>Строителство и реконструкция на ВиК инфраструктура в гр. Велико Търново по подобекти: Подобект 2: " Строителство и реконструкция на водопроводни и канализационни колектори по  ул. "Теодосий Търновски", ул. "Димитър Найденов", ул. "Сливница" -  гр. В. Търново; Подобект 3: "Строителство и реконструкция на уличен водопровод по ул."Ксилифорска", гр. Велико Търново" /РМС №711/30.09.2022 г./</t>
  </si>
  <si>
    <t>Рехабилитация и реконструкция на ул."Опълченска", ул. "Теодосий Търновски", ул. "Димитър Найденов", ул. "Сливница", ул. "Климент Охриски" и ул. "Ксилифорска" и участъка извън регулация по проект 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</si>
  <si>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Функция 07 Почивно дело, култура, религиоз. дейности</t>
  </si>
  <si>
    <t>Сграфито пана - реставрация</t>
  </si>
  <si>
    <t>Ремонт на "Салон за физическо възпитание и спорт" в гр. Дебелец</t>
  </si>
  <si>
    <t>Основен ремонт покрив РБ "П. Р. Славейков"</t>
  </si>
  <si>
    <t>Основна подмяна на осветителната мрежа на АМР "Царевец", АВП "Звук и светлина"</t>
  </si>
  <si>
    <t>Основен ремонт покрив читалище с. Самоводене</t>
  </si>
  <si>
    <t>Функция 08 Икономически дейности и услуги</t>
  </si>
  <si>
    <t>Общински път VTR 1042  “/път I -4/ жп гара Велико Търново – ВТУ – ж.к. „Св. гора“ - / I -4/",в участъка от км. 0+030 до км 2+463.90“</t>
  </si>
  <si>
    <t>Общински път VTR1012-с.Водолей-с.Дичин</t>
  </si>
  <si>
    <t>Реконструкция на VTR 1021 “ /път ІІІ-551, о.п.Дебелец - Плаково/ - с.Велчево - Къпиновски манастир</t>
  </si>
  <si>
    <t>Възстановяване на общински път VTR 1036 “/път І-5/ - граница общ. (Г.Оряховица - В.Търново) - АК "НикополисАдИструм"</t>
  </si>
  <si>
    <t>Основен ремонт на общински път VTR2001 /път III- 3031</t>
  </si>
  <si>
    <t xml:space="preserve">Изграждане на кръгово кръстовище между  ул. "Беляковскo шосе", бул. "България", ул. "Полтава", ул."Освобождение", ул. "Краков"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</si>
  <si>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Изграждане на кръгово кръстовище между  ул. "Христо Ботев", "Седми юли", "Цар Т. Светослав"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</si>
  <si>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5200  ПРИДОБИВАНЕ НА ДМА</t>
  </si>
  <si>
    <t>5201 Придобиване на компютри и хардуер</t>
  </si>
  <si>
    <t>Компютри и хардуер за нуждите на общинска администрация и кметствата без самостоятелен бюджет</t>
  </si>
  <si>
    <t>Компютри и хардуер за нуждите на Великотърновски общински съвет</t>
  </si>
  <si>
    <t>Мрежово оборудване, монтаж и конфигуриране на административна сграда на Община Велико Търново</t>
  </si>
  <si>
    <t>Компютърна конфигурация за нуждите на Кметство гр. Килифарево</t>
  </si>
  <si>
    <t>Компютърна конфигурация за нуждите на Кметство Големани</t>
  </si>
  <si>
    <t>Компютърна конфигурация за нуждите на Кметство Ресен</t>
  </si>
  <si>
    <t>Компютърна конфигурация за нуждите на Кметство гр. Дебелец</t>
  </si>
  <si>
    <t>5202 Придобиване на сгради</t>
  </si>
  <si>
    <t>Прекратяване на съсобственост по Решение №410/13.11.2008 г. - недвижим имот ул. "Сливница" №7</t>
  </si>
  <si>
    <t>5203 Придобиване на др. оборудване машини и съоръжения</t>
  </si>
  <si>
    <t>Климатици за нуждите на общинска администрация и кметствата без самостоятелен бюджет</t>
  </si>
  <si>
    <t>Климатици за нуждите на Кметство Килифарево</t>
  </si>
  <si>
    <t>Многофункционални устройства и скенери</t>
  </si>
  <si>
    <t>5204 Придобиване на транспортни средства</t>
  </si>
  <si>
    <t>Автомобил за нуждите на Кметство гр. Дебелец</t>
  </si>
  <si>
    <t>5205  Придобиване на стопански инвентар</t>
  </si>
  <si>
    <t>Климатик стая дежурни ОМП, Община Велико Търново</t>
  </si>
  <si>
    <t>Системи за видеонаблюдение</t>
  </si>
  <si>
    <t>Системи за видеонаблюдение с. Балван /30 % продажба на общинско имущество/</t>
  </si>
  <si>
    <t xml:space="preserve"> 20 броя PC Lenovo IdeaPad 3 - лаптопи по НП ИКТ - ОУ "Св.П.Евтимий" град Велико Търново</t>
  </si>
  <si>
    <t>2 бр. OPS компютър за вграждане по НП ИКТ-           ОУ "Бачо Киро" град Велико Търново</t>
  </si>
  <si>
    <t>2 бр. Интерактивен мулти-тъч TRIUMPH BOARD 65 по НП ИКТ -ОУ "Бачо Киро" град Велико Търново</t>
  </si>
  <si>
    <t>1 бр. Комютърна конфигурация  - ДГ село Балван</t>
  </si>
  <si>
    <t>Модернизация,внедряване на енергоспестяващи мерки и разширение на съществуваща учебна база на ОУ "Бачо Киро" - гр. Велико Търново по проект  "Модернизация,внедряване на енергоспестяващи мерки и разширение на съществуваща учебна база на ОУ "Бачо Киро" - гр. Велико Търново " , №BG-RRP-1.007-0115 /код 98/</t>
  </si>
  <si>
    <t>Изграждане на ДГ в кв. "Картала", гр. В. Търново</t>
  </si>
  <si>
    <t>Изграждане на видеонаблюдение в Детските градини на територията на Община ВеликоТърново</t>
  </si>
  <si>
    <t>Енергийна ефективност ОУ "П.Р.Славейков", гр. В. Търново - климатична, отоплителна и котелна инсталации</t>
  </si>
  <si>
    <t>Система за видеонаблюдение - ПМГ "Васил Друмев" град Велико Търново</t>
  </si>
  <si>
    <t>2 бр. Бяла дъска за вграждане на 65"' интерактивен дисплей - ОУ "Св. П.Евтимий" град Велико Търново</t>
  </si>
  <si>
    <t>Отоплитен котел ДГ "Вяра, Надежда и Любов" село Ресен</t>
  </si>
  <si>
    <t>Инверторен климатик Gree GWH24AFE -                        СУ "Емилиян Станев" град Велико Търново</t>
  </si>
  <si>
    <t>Обучителна система - Стенд за обучение по сензори приложими в автоматизираните производства - НП "Професионално образование и обучение" - СУ "Владимир Комаров"  град Велико Търново</t>
  </si>
  <si>
    <t>Модулна система за обучение, със симулатор за недеструктивни окази и SKADA система - НП "Професионално образование и обучение"  - СУ "Владимир Комаров" град Велико Тървово</t>
  </si>
  <si>
    <t>Обучителна система - обучителен стенд индустриялен контрол - НП "Професионално образование и обучение"  - СУ "Владимир Комаров" град Велико Търново</t>
  </si>
  <si>
    <t>Климатични системи за детските градини на територията на Община ВеликоТърново</t>
  </si>
  <si>
    <t>Обновяване на детска площадка, ДГ "Пламъче", гр. Дебелец</t>
  </si>
  <si>
    <t>Билборд по проект 
„Модернизация на образователна среда на Профилирана езикова гимназия „Проф. д-р Асен Златаров“, гр. Велико Търново, № BG-RRP-1.007-0113 /код 98/</t>
  </si>
  <si>
    <t>Климатична система Дирекция ОМДС</t>
  </si>
  <si>
    <t>Комплект барабани Yamaha - СУ "Емилиян Станев" град Велико Търново</t>
  </si>
  <si>
    <t>Съдомиялна машина с дренажна помпа и автоматичен дозатор на препарат - СУ "Вела Благоева" град Велико Търново</t>
  </si>
  <si>
    <t>Отоплителен шкаф - Prenoum -2,0 M - СУ "Вела Благоева" град Велико Търново</t>
  </si>
  <si>
    <t>Работен плот с отвор Prenium - 2,0 M - СУ "Вела Благоева" град Велико Търново</t>
  </si>
  <si>
    <t>ОУ „Бачо Киро“, гр. Велико Търново - музикални инструменти</t>
  </si>
  <si>
    <t>5219 Придобиване на други ДМА</t>
  </si>
  <si>
    <t>Спортен балон към игрище на Спортно училище "Г.Живков", гр. В. Търново</t>
  </si>
  <si>
    <t>Реконструкция на СБАЛПФЗ "Д-р Трейман" ЕООД, В. Търново - Укрепване капацитета на болничната мрежа за реакции при кризи по ОП „Региони в растеж“ по процедура № BG16RFOP001-9.001 "Мерки за справяне с пандемията"</t>
  </si>
  <si>
    <t>Детска ясла "Слънце"-климатични системи</t>
  </si>
  <si>
    <t>Детска ясла "Пролет"-климатични системи</t>
  </si>
  <si>
    <t>Детска ясла "Щастливо детство"-изграждане на нова детска площадка и осъвременяване на стари</t>
  </si>
  <si>
    <t>Общностен център за деца и семейства, гр. В. Търново</t>
  </si>
  <si>
    <t>Клуб на пенсионера и инвалида, ул. "Света гора", гр. В. Търново - климатични системи</t>
  </si>
  <si>
    <t>Клуб на пенсионера и инвалида с. Леденик,с. Велчево, с. Плаково, с. Балван - климатични системи</t>
  </si>
  <si>
    <t>Център за работа с деца и младежи с. Русаля - климатични системи</t>
  </si>
  <si>
    <t xml:space="preserve">Комплекс от социални услуги за деца "Вълшебство" - климатични системи </t>
  </si>
  <si>
    <t>Комплекс от социални услуги за деца "Вълшебство" - изграждане на детски площадки и съоръжения и ограда</t>
  </si>
  <si>
    <t>Домашен социален патронаж, гр. В. Търново - климатични системи</t>
  </si>
  <si>
    <t>ЦНСТ за стари хора - климатични системи</t>
  </si>
  <si>
    <t>Закупуване на МПС за Дом за стари хора "Венета Ботева", гр. В. Търново</t>
  </si>
  <si>
    <t>Закупуване на лек автомобил за Асистентска подкрепа</t>
  </si>
  <si>
    <t>ЦНСТ І,ІІ,ІІІ,ІV, с. Церова Кория - изграждане на локална пречиствателна станция</t>
  </si>
  <si>
    <t>Компютри и хардуер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</si>
  <si>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Пелетни и газови котли, горелки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</si>
  <si>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Камион за Кметство Дебелец</t>
  </si>
  <si>
    <t>Товарен автомобил за Кметство Самоводене</t>
  </si>
  <si>
    <t>Високо проходим товарен автомобил за Кметство Килифарево</t>
  </si>
  <si>
    <t>Камион за Кметство Ресен</t>
  </si>
  <si>
    <t>Пикап /втора употреба/, ОП "Зелени системи"</t>
  </si>
  <si>
    <t>Сметосъбираща машина, ОП "Зелени системи"</t>
  </si>
  <si>
    <t>Професионална метачна машина, ОП "Зелени системи"</t>
  </si>
  <si>
    <t>Стопански инвентар за нуждите на Отдел "Озеленяване" на ОП "Зелени системи"</t>
  </si>
  <si>
    <t>Пароструйна машина за измиване и дезинфекция на сметосъбиращите камиони, на ОП "Зелени системи"</t>
  </si>
  <si>
    <t>Тракторна косачка, с. Момин сбор</t>
  </si>
  <si>
    <t>Бензинов храсторез, с. Велчево</t>
  </si>
  <si>
    <t>Бензинов храсторез, с. Къпиново</t>
  </si>
  <si>
    <t>Бензинов храсторез, с. Пушево</t>
  </si>
  <si>
    <t>Паркова и горска техника, с. Русаля / от 30% продажба на общинско имущество/</t>
  </si>
  <si>
    <t>Стопански инвентар за нуждите на Ремонтно звено на ОП "Зелени системи"</t>
  </si>
  <si>
    <t>5206 Инфраструктурни обекти</t>
  </si>
  <si>
    <t>Изграждане на паметниково пространство на ул. "Моско Москов"</t>
  </si>
  <si>
    <t>Изграждане на скейтбордна площадка и баскетболно игрище, с. Шемшево</t>
  </si>
  <si>
    <t>Изграждане на автобусна спирка В. Търново</t>
  </si>
  <si>
    <t>Пилон за знаме Кметство с. Момин сбор</t>
  </si>
  <si>
    <t>Изграждане на кът за отдих с беседка, с. Ресен</t>
  </si>
  <si>
    <t>Изграждане на нова детска площадка, с. Ресен</t>
  </si>
  <si>
    <t>Изграждане на беседка до минерален извор, с. Леденик /от 30% продажба на общинско имущество/</t>
  </si>
  <si>
    <t>Изграждане на осветление на минерален извор, с. Леденик /от 30% продажба на общинско имущество/</t>
  </si>
  <si>
    <t>Изграждане на пътна връзка - улица между кв.16 и кв.604 с ОК 8101 - ОК 8100 - ОК 1905</t>
  </si>
  <si>
    <t>Бетонова площадка с ударопоглъщащо покритие в парк Картала</t>
  </si>
  <si>
    <t>Бетонова площадка с ударопоглъщащо покритие в кв. Бузлуджа, УПИ-V, кв.620</t>
  </si>
  <si>
    <t>Изграждане на стрийт фитнес и спортни площадки на територията на гр. В. Търново</t>
  </si>
  <si>
    <t>Изграждане на тротоари ул."Теодосий Търновски" (ВТУ), гр. Велико Търново</t>
  </si>
  <si>
    <t>Изграждане на тротоарна настилка на  ул."Ал.Бурмов", кв."Картала", гр. В. Търново</t>
  </si>
  <si>
    <t>Изграждане на тротоарна настилка на  ул."В.Априлов", кв."Картала", гр. В. Търново</t>
  </si>
  <si>
    <t>Изграждане на тротоарна настилка на ул."К.Зидаров", кв."Картала", гр. В. Търново</t>
  </si>
  <si>
    <t>Изграждане на тротоарна настилка на ул.П.Тодоров", кв."Картала", гр. В. Търново</t>
  </si>
  <si>
    <t>Реконструкция ул."Панайот Волов", кв."Картала", гр.Велико Търново</t>
  </si>
  <si>
    <t>Изграждане на спортна площадка, с. Самоводене</t>
  </si>
  <si>
    <t>Изграждане на улична и тротоарна настилка на ул."Козлодуй", гр.В.Търново</t>
  </si>
  <si>
    <t xml:space="preserve">Изграждане на нова улична осветителна мрежа </t>
  </si>
  <si>
    <t>Строителство и реконструкция на ВиК инфраструктура в гр. Велико Търново по подобекти: Подобект 1: "Строителство и реконструкция на канализационен колектор, напорен тръбопровод по ул. Опълченска, гр. Велико Търново" /РМС №711/30.09.2022 г./</t>
  </si>
  <si>
    <t>Инженерно -геоложко проучване и инвестиционен проект на обект :"Укрепване на свлачище №VTR04.20242.07 на път VTR1010 /І-5/ о.п. Дебелец - жп гара Дебелец - В. Търново, кв. "Чолаковци" - В. Търново, ул. "Сан Стефано" /GAB3110/"</t>
  </si>
  <si>
    <t>Инженерно -геоложко проучване и инвестиционен проект на обект :"Укрепване на Свлачище VTR04.10447.02.01, ул. "Опълченска" /в района на Радиозавода/, гр. В. Търново"</t>
  </si>
  <si>
    <t>Инженерно -геоложко проучване и инвестиционен проект на обект :"Укрепване на Свлачище VTR04.10447.02.02, ул. "Опълченска" /в района на Радиозавода/, гр. В. Търново"</t>
  </si>
  <si>
    <t>Доизграждане на улични участъци в кв. Картала, гр. В . Търново /доизграждане на участък от ул. Александър Бурмов от ОК 2374 а до ОК2475 и изграждане на нов уличен участък от ОК2524 до ОК2903 м/у ул. А. Бурмов и ул. Беляковско шосе/ -  ПМС 376/05.11.21 г.</t>
  </si>
  <si>
    <t>Изграждане на улична и тротоарна настилка, осветление, водопровод, канализация и подземни тръбни мрежи на улици "Козлодуй, "Димитър Рашев", "Иван Хаджидимитров", "Димитър Благоев", "Народни будители", гр. В. Търново по ПМС 360/10.12.2020 г., писмо №ФО-70/17.12.2020 г. на МФ</t>
  </si>
  <si>
    <t>Изграждане на комуникации и техническа инфраструктура - ОК 8000 - ОК 8006, поземлен имот 10447.513.453 по КККР  на гр.Велико Търново, с цел обслужване на нуждите на сградите намиращи се в ПИ 10447.513.298 и ПИ 10447.513.299 по КККР на гр.В.Търново - Старо военно училище</t>
  </si>
  <si>
    <t>Изграждане на улица С.О.Т. 280-279-327 и О.Т. 279-335, с. Шемшево</t>
  </si>
  <si>
    <t>Изграждане на отводнителна система на улица в с. Беляковец</t>
  </si>
  <si>
    <t>Изграждане на подземна тръбна мрежа, гр. В. Търново</t>
  </si>
  <si>
    <t>Мостови съоръжения над р. Янтра по проект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</si>
  <si>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Изместване на кабелни линии и трафопост "Ледена пързалка", гр. В. Търново</t>
  </si>
  <si>
    <t>"Оркестрина" парк "Дружба"</t>
  </si>
  <si>
    <t>Изграждане на клетка №2 от РСУО - регион Велико Търново</t>
  </si>
  <si>
    <t>Компютри за нуждите на дирекция КТМД</t>
  </si>
  <si>
    <t>Скенер за нуждите на ХГ "Борис Денев"</t>
  </si>
  <si>
    <t>Компютърна техника за нуждите на РБ "П. Р. Славейков"</t>
  </si>
  <si>
    <t>Графични станции за нуждите на ОП "Общинско кабелно радио Велико Търново"</t>
  </si>
  <si>
    <t>Компютърна техника за нуждите на ДКС "В. Левски"</t>
  </si>
  <si>
    <t>Компютърна конфигурация за нуждите на РИМ В. Търново</t>
  </si>
  <si>
    <t>Климатична техника РИМ В. Търново</t>
  </si>
  <si>
    <t>Климатична техника БИЦ "Славейче", РБ "П.Р.Славейков", гр. В. Търново</t>
  </si>
  <si>
    <t>Микрофон и дисплей, РБ "П.Р.Славейков", гр. В. Търново</t>
  </si>
  <si>
    <t>Система за озвучаване, ХГ "Б.Денев", гр. В. Търново</t>
  </si>
  <si>
    <t>Климатични системи за нуждите на Дирекция КТМД</t>
  </si>
  <si>
    <t>Климатична система за нуждите на ОП "Общинско кабелно радио Велико Търново"</t>
  </si>
  <si>
    <t>Подопочистващи машини за нуждите на ДКС "В. Левски"</t>
  </si>
  <si>
    <t>Климатици за нуждите на ДКС "В. Левски"</t>
  </si>
  <si>
    <t>Електромобил, пътнически, с 14 седящи места и възможност за трансформация на 2 – 4 места за инвалидни колички, преодоляващ до 13% наклон, РИМ В. Търново</t>
  </si>
  <si>
    <t>Автомобил, Дирекция КТМД</t>
  </si>
  <si>
    <t>Автомобил РИМ В. Търново</t>
  </si>
  <si>
    <t>Фотоапарат и микроскоп РИМ В. Търново</t>
  </si>
  <si>
    <t>Изграждане на автоматизирана подземна напоителна система на стадион "Арена", гр. Килифарево</t>
  </si>
  <si>
    <t>Изграждане на футболен терен с естествена настилка и ограда в УПИ ІХ, кв. 28, гр. Велико Търново</t>
  </si>
  <si>
    <t>Откупки на картини и скулптури за обогатяване на фонда на ХГ „Борис Денев“ с художествени произведения – общинска собственост, Дирекция КТМД</t>
  </si>
  <si>
    <t>Климатик за Общински приют за безстопанствени кучета, гр. В. Търново</t>
  </si>
  <si>
    <t>Бензинов генератор за ток за Общински приют за безстопанствени кучета, гр. В. Търново</t>
  </si>
  <si>
    <t>Климатици, Младежки дом</t>
  </si>
  <si>
    <t>Климатици, ОП "Горско стопанство"</t>
  </si>
  <si>
    <t>Изграждане на информационни табла на спирки на обществения транспорт</t>
  </si>
  <si>
    <t>Изграждане на буферен паркинг "Сержантско училище" по проект "Интегриран градски транспорт на гр. Велико Търново</t>
  </si>
  <si>
    <t>Изграждане на паркинг на територията на Старо военно училище</t>
  </si>
  <si>
    <t xml:space="preserve">Изграждане на трафопост за захранване на буферен паркинг "Френхисар" </t>
  </si>
  <si>
    <t>5300  НМДА  Придобиване на НМДА</t>
  </si>
  <si>
    <t>5301- Придобиване на програмни продукти и лицензи за програмни продукти</t>
  </si>
  <si>
    <t>Придобиване на лиценз за софтуер ABBYY FineReader PDF Corporate за нуждите на ВТОбС</t>
  </si>
  <si>
    <t>Мобилно приложение за комуникация на граждани с Великотърновски общински съвет</t>
  </si>
  <si>
    <t>Нов официален интернет портал на Община Велико Търново</t>
  </si>
  <si>
    <t>Лиценз за ПП Education eLearning - НП "Професионално образование и обучение"-                  СУ "Владимир Комаров" град Велико Търново</t>
  </si>
  <si>
    <t>Софтуер за нуждите на РБ "П. Р. Славейков"</t>
  </si>
  <si>
    <t>5400 ПРИДОБИВАНЕ НА ЗЕМЯ</t>
  </si>
  <si>
    <t>Отчуждаване на части от недвижими имоти частна собственост за прилагане на линейна инфраструктура и за други общински нужди</t>
  </si>
  <si>
    <t>Отчуждаване на части от недвижими имоти частна собственост за разширение на Депо за строителни отпадъци, с. Леденик</t>
  </si>
  <si>
    <t>Отчуждаване на части от недвижими имоти частна собственост за гробищни паркове</t>
  </si>
  <si>
    <t>ПРИЛОЖЕНИЕ №2</t>
  </si>
  <si>
    <t>Р   А  З  П  Р  Е  Д  Е  Л  Е  Н  И  Е</t>
  </si>
  <si>
    <t>НА ЧИСЛЕНОСТТА И РАЗХОДИТЕ ЗА РАБОТНИ ЗАПЛАТИ ЗА ДЕЛЕГИРАНИТЕ ОТ ДЪРЖАВАТА ДЕЙНОСТИ,</t>
  </si>
  <si>
    <t>МЕСТНИТЕ ДЕЙНОСТИ И ДОФИНАНСИРАНИТЕ ДЕЙНОСТИ ЗА 2024 ГОДИНА</t>
  </si>
  <si>
    <t xml:space="preserve">№ по ред </t>
  </si>
  <si>
    <t xml:space="preserve">П О К А З А Т Е Л И </t>
  </si>
  <si>
    <t>Численост на персонала</t>
  </si>
  <si>
    <t>Средства за работна заплата за един месец</t>
  </si>
  <si>
    <t>ДЕЛЕГИРАНИ ОТ ДЪРЖАВАТА ДЕЙНОСТИ</t>
  </si>
  <si>
    <t>I .</t>
  </si>
  <si>
    <t>Функция "Общи държавни служби"</t>
  </si>
  <si>
    <t xml:space="preserve">в т.ч. </t>
  </si>
  <si>
    <t>ПМС 66</t>
  </si>
  <si>
    <t>ІІ.</t>
  </si>
  <si>
    <t>Функция "Отбрана и сигурност"</t>
  </si>
  <si>
    <t>ПМС 212</t>
  </si>
  <si>
    <t>IIІ.</t>
  </si>
  <si>
    <t xml:space="preserve">Функция "Здравеопазване" </t>
  </si>
  <si>
    <t>Детски ясли, детски кухни и яслени групи в ОДЗ</t>
  </si>
  <si>
    <t>Здравен кабинет в детски градини и училища</t>
  </si>
  <si>
    <t>Други дейности по здравеопазването</t>
  </si>
  <si>
    <t>ІV.</t>
  </si>
  <si>
    <t>Функция  "Социално осигуряване, подпомагане и грижи"</t>
  </si>
  <si>
    <t>V.</t>
  </si>
  <si>
    <t>Функция " Почивно дело, култура, религиозни дейности"</t>
  </si>
  <si>
    <t>МЕСТНИ ДЕЙНОСТИ</t>
  </si>
  <si>
    <t>в т.ч.</t>
  </si>
  <si>
    <t xml:space="preserve"> общински съветници</t>
  </si>
  <si>
    <t>II.</t>
  </si>
  <si>
    <t>Функция "Образование"</t>
  </si>
  <si>
    <t>IІІ.</t>
  </si>
  <si>
    <t>Функция  "Жилищно строителство, Б К С и опазване на околната среда"</t>
  </si>
  <si>
    <t>Функция "Култура, спорт, почивни дейности и религиозно дело"</t>
  </si>
  <si>
    <t>Група 2 "Физическа култура и спорт"</t>
  </si>
  <si>
    <t>1.1.</t>
  </si>
  <si>
    <t>Плувен басейн</t>
  </si>
  <si>
    <t>1.2.</t>
  </si>
  <si>
    <t>ОП "Спортни имоти"</t>
  </si>
  <si>
    <t>1.3.</t>
  </si>
  <si>
    <t>Поддръжка спортни бази</t>
  </si>
  <si>
    <t>Група 3 "Култура"</t>
  </si>
  <si>
    <t>2.1.</t>
  </si>
  <si>
    <t>Духов оркестър</t>
  </si>
  <si>
    <t>2.2.</t>
  </si>
  <si>
    <t>ОП "Общинско кабелно радио"</t>
  </si>
  <si>
    <t>2.3.</t>
  </si>
  <si>
    <t>ДКС "Васил Левски"</t>
  </si>
  <si>
    <t>2.4.</t>
  </si>
  <si>
    <t>Други дейности по културата</t>
  </si>
  <si>
    <t>VI.</t>
  </si>
  <si>
    <t>Функция "Икономически дейности и услуги"</t>
  </si>
  <si>
    <t>Група 2 "Селско стопанство, горско стопанство, лов и риболов</t>
  </si>
  <si>
    <t>ОП "Горско стопанство</t>
  </si>
  <si>
    <t>Група 6 "Други дейности по икономиката"</t>
  </si>
  <si>
    <t>Приют за кучета</t>
  </si>
  <si>
    <t xml:space="preserve">Административно - техническо обслужване </t>
  </si>
  <si>
    <t>ОП " Реклама "</t>
  </si>
  <si>
    <t>Младежки дом</t>
  </si>
  <si>
    <t>ДЪРЖАВНИ ДЕЙНОСТИ, ДОФИНАНСИРАНИ С МЕСТНИ ПРИХОДИ</t>
  </si>
  <si>
    <t>III.</t>
  </si>
  <si>
    <t>Функция " Култура, спорт, почивни дейности и религиозно дело"</t>
  </si>
  <si>
    <t>МЕРОПРИЯТИЯ КЪМ ОБЩИНА ВЕЛИКО ТЪРНОВО</t>
  </si>
  <si>
    <t>Общинска агенция по приватизация</t>
  </si>
  <si>
    <t>Забележка: Към средствата за работни заплати за един месец допълнително се начисляват ДОО и ЗОВ.</t>
  </si>
  <si>
    <t>план към 31.3.2024</t>
  </si>
  <si>
    <t>ВЕНЦИСЛАВ СПИРДОНОВ</t>
  </si>
  <si>
    <t>ПРЕДСЕДАТЕЛ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</si>
</sst>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\ &quot;г.&quot;;@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1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9"/>
      <color rgb="FFFF0000"/>
      <name val="Arial"/>
      <family val="2"/>
      <charset val="204"/>
    </font>
    <font>
      <i/>
      <sz val="9"/>
      <color rgb="FFFF0000"/>
      <name val="Arial"/>
      <family val="2"/>
      <charset val="204"/>
    </font>
    <font>
      <i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3" fillId="0" borderId="0"/>
    <xf numFmtId="0" fontId="4" fillId="0" borderId="0"/>
    <xf numFmtId="0" fontId="4" fillId="0" borderId="0"/>
    <xf numFmtId="0" fontId="1" fillId="0" borderId="0"/>
  </cellStyleXfs>
  <cellXfs count="102">
    <xf numFmtId="0" fontId="0" fillId="0" borderId="0" xfId="0"/>
    <xf numFmtId="0" fontId="8" fillId="0" borderId="0" xfId="3" applyFont="1" applyFill="1" applyAlignment="1"/>
    <xf numFmtId="0" fontId="5" fillId="0" borderId="0" xfId="6" applyFont="1" applyFill="1" applyBorder="1" applyAlignment="1">
      <alignment wrapText="1"/>
    </xf>
    <xf numFmtId="0" fontId="5" fillId="0" borderId="0" xfId="7" applyFont="1" applyFill="1" applyAlignment="1"/>
    <xf numFmtId="0" fontId="5" fillId="0" borderId="0" xfId="7" applyFont="1" applyFill="1" applyAlignment="1">
      <alignment wrapText="1"/>
    </xf>
    <xf numFmtId="0" fontId="5" fillId="0" borderId="0" xfId="7" applyFont="1" applyFill="1"/>
    <xf numFmtId="0" fontId="3" fillId="0" borderId="0" xfId="7" applyFont="1" applyFill="1" applyAlignment="1">
      <alignment horizontal="right"/>
    </xf>
    <xf numFmtId="0" fontId="5" fillId="0" borderId="0" xfId="7" applyFont="1" applyFill="1" applyBorder="1" applyAlignment="1">
      <alignment wrapText="1"/>
    </xf>
    <xf numFmtId="0" fontId="5" fillId="0" borderId="0" xfId="7" applyFont="1" applyFill="1" applyBorder="1"/>
    <xf numFmtId="0" fontId="11" fillId="0" borderId="0" xfId="7" applyFont="1" applyFill="1" applyBorder="1"/>
    <xf numFmtId="0" fontId="3" fillId="0" borderId="0" xfId="7" applyFont="1" applyFill="1" applyBorder="1" applyAlignment="1">
      <alignment horizontal="centerContinuous"/>
    </xf>
    <xf numFmtId="0" fontId="3" fillId="0" borderId="0" xfId="7" applyFont="1" applyFill="1"/>
    <xf numFmtId="0" fontId="3" fillId="0" borderId="0" xfId="7" applyNumberFormat="1" applyFont="1" applyFill="1" applyBorder="1" applyAlignment="1">
      <alignment horizontal="left"/>
    </xf>
    <xf numFmtId="0" fontId="3" fillId="0" borderId="0" xfId="7" applyFont="1" applyFill="1" applyBorder="1" applyAlignment="1">
      <alignment horizontal="center"/>
    </xf>
    <xf numFmtId="0" fontId="3" fillId="0" borderId="0" xfId="7" applyFont="1" applyFill="1" applyBorder="1" applyAlignment="1"/>
    <xf numFmtId="0" fontId="3" fillId="0" borderId="0" xfId="7" applyFont="1" applyFill="1" applyBorder="1" applyAlignment="1">
      <alignment horizontal="right"/>
    </xf>
    <xf numFmtId="3" fontId="3" fillId="0" borderId="3" xfId="5" applyNumberFormat="1" applyFont="1" applyFill="1" applyBorder="1" applyAlignment="1">
      <alignment horizontal="center" vertical="center"/>
    </xf>
    <xf numFmtId="3" fontId="3" fillId="0" borderId="3" xfId="7" applyNumberFormat="1" applyFont="1" applyFill="1" applyBorder="1" applyAlignment="1">
      <alignment horizontal="center" wrapText="1"/>
    </xf>
    <xf numFmtId="3" fontId="3" fillId="0" borderId="4" xfId="5" applyNumberFormat="1" applyFont="1" applyFill="1" applyBorder="1" applyAlignment="1">
      <alignment horizontal="center" vertical="center"/>
    </xf>
    <xf numFmtId="3" fontId="3" fillId="0" borderId="4" xfId="7" applyNumberFormat="1" applyFont="1" applyFill="1" applyBorder="1" applyAlignment="1">
      <alignment horizontal="center" wrapText="1"/>
    </xf>
    <xf numFmtId="3" fontId="3" fillId="0" borderId="4" xfId="6" applyNumberFormat="1" applyFont="1" applyFill="1" applyBorder="1" applyAlignment="1">
      <alignment horizontal="center" wrapText="1"/>
    </xf>
    <xf numFmtId="3" fontId="3" fillId="0" borderId="4" xfId="6" applyNumberFormat="1" applyFont="1" applyFill="1" applyBorder="1"/>
    <xf numFmtId="0" fontId="3" fillId="0" borderId="0" xfId="7" applyFont="1" applyFill="1" applyBorder="1"/>
    <xf numFmtId="3" fontId="3" fillId="0" borderId="3" xfId="6" applyNumberFormat="1" applyFont="1" applyFill="1" applyBorder="1" applyAlignment="1">
      <alignment wrapText="1"/>
    </xf>
    <xf numFmtId="3" fontId="3" fillId="0" borderId="3" xfId="6" applyNumberFormat="1" applyFont="1" applyFill="1" applyBorder="1"/>
    <xf numFmtId="3" fontId="3" fillId="0" borderId="3" xfId="6" applyNumberFormat="1" applyFont="1" applyFill="1" applyBorder="1" applyAlignment="1"/>
    <xf numFmtId="3" fontId="5" fillId="0" borderId="3" xfId="7" applyNumberFormat="1" applyFont="1" applyFill="1" applyBorder="1" applyAlignment="1">
      <alignment wrapText="1"/>
    </xf>
    <xf numFmtId="3" fontId="5" fillId="0" borderId="3" xfId="6" applyNumberFormat="1" applyFont="1" applyFill="1" applyBorder="1" applyAlignment="1"/>
    <xf numFmtId="3" fontId="3" fillId="0" borderId="3" xfId="7" applyNumberFormat="1" applyFont="1" applyFill="1" applyBorder="1" applyAlignment="1">
      <alignment wrapText="1"/>
    </xf>
    <xf numFmtId="3" fontId="5" fillId="0" borderId="3" xfId="6" applyNumberFormat="1" applyFont="1" applyFill="1" applyBorder="1" applyAlignment="1">
      <alignment wrapText="1"/>
    </xf>
    <xf numFmtId="3" fontId="5" fillId="0" borderId="3" xfId="6" applyNumberFormat="1" applyFont="1" applyFill="1" applyBorder="1"/>
    <xf numFmtId="3" fontId="5" fillId="0" borderId="3" xfId="8" applyNumberFormat="1" applyFont="1" applyFill="1" applyBorder="1" applyAlignment="1">
      <alignment vertical="center" wrapText="1"/>
    </xf>
    <xf numFmtId="3" fontId="5" fillId="0" borderId="3" xfId="5" applyNumberFormat="1" applyFont="1" applyFill="1" applyBorder="1" applyAlignment="1">
      <alignment horizontal="left" wrapText="1"/>
    </xf>
    <xf numFmtId="3" fontId="5" fillId="0" borderId="3" xfId="5" applyNumberFormat="1" applyFont="1" applyFill="1" applyBorder="1" applyAlignment="1">
      <alignment wrapText="1"/>
    </xf>
    <xf numFmtId="3" fontId="5" fillId="0" borderId="3" xfId="6" applyNumberFormat="1" applyFont="1" applyFill="1" applyBorder="1" applyAlignment="1">
      <alignment horizontal="right"/>
    </xf>
    <xf numFmtId="3" fontId="5" fillId="0" borderId="5" xfId="9" applyNumberFormat="1" applyFont="1" applyFill="1" applyBorder="1" applyAlignment="1">
      <alignment vertical="top" wrapText="1"/>
    </xf>
    <xf numFmtId="3" fontId="5" fillId="0" borderId="3" xfId="6" applyNumberFormat="1" applyFont="1" applyFill="1" applyBorder="1" applyAlignment="1">
      <alignment horizontal="left" wrapText="1"/>
    </xf>
    <xf numFmtId="3" fontId="5" fillId="0" borderId="3" xfId="8" applyNumberFormat="1" applyFont="1" applyFill="1" applyBorder="1" applyAlignment="1">
      <alignment vertical="center"/>
    </xf>
    <xf numFmtId="9" fontId="5" fillId="0" borderId="3" xfId="1" applyFont="1" applyFill="1" applyBorder="1" applyAlignment="1">
      <alignment wrapText="1"/>
    </xf>
    <xf numFmtId="9" fontId="5" fillId="0" borderId="0" xfId="1" applyFont="1" applyFill="1" applyBorder="1"/>
    <xf numFmtId="9" fontId="5" fillId="0" borderId="0" xfId="1" applyFont="1" applyFill="1"/>
    <xf numFmtId="3" fontId="3" fillId="0" borderId="3" xfId="5" applyNumberFormat="1" applyFont="1" applyFill="1" applyBorder="1" applyAlignment="1">
      <alignment wrapText="1"/>
    </xf>
    <xf numFmtId="0" fontId="3" fillId="0" borderId="0" xfId="9" applyFont="1" applyFill="1"/>
    <xf numFmtId="0" fontId="6" fillId="0" borderId="0" xfId="9" applyFont="1" applyFill="1"/>
    <xf numFmtId="0" fontId="5" fillId="0" borderId="0" xfId="8" applyFont="1" applyFill="1" applyBorder="1" applyAlignment="1">
      <alignment vertical="center" wrapText="1"/>
    </xf>
    <xf numFmtId="0" fontId="5" fillId="0" borderId="0" xfId="10" applyFont="1" applyFill="1" applyAlignment="1"/>
    <xf numFmtId="0" fontId="3" fillId="0" borderId="0" xfId="10" applyFont="1" applyFill="1" applyBorder="1" applyAlignment="1"/>
    <xf numFmtId="0" fontId="6" fillId="0" borderId="0" xfId="7" applyFont="1" applyFill="1" applyAlignment="1"/>
    <xf numFmtId="0" fontId="7" fillId="0" borderId="0" xfId="5" applyFont="1" applyFill="1" applyAlignment="1">
      <alignment horizontal="center"/>
    </xf>
    <xf numFmtId="0" fontId="7" fillId="0" borderId="0" xfId="5" applyFont="1" applyFill="1" applyAlignment="1">
      <alignment wrapText="1"/>
    </xf>
    <xf numFmtId="0" fontId="7" fillId="0" borderId="0" xfId="5" applyFont="1" applyFill="1"/>
    <xf numFmtId="0" fontId="9" fillId="0" borderId="0" xfId="5" applyFont="1" applyFill="1" applyAlignment="1">
      <alignment horizontal="right"/>
    </xf>
    <xf numFmtId="0" fontId="9" fillId="0" borderId="0" xfId="5" applyFont="1" applyFill="1" applyAlignment="1">
      <alignment horizontal="center"/>
    </xf>
    <xf numFmtId="0" fontId="8" fillId="0" borderId="0" xfId="3" applyFont="1" applyFill="1" applyBorder="1" applyAlignment="1">
      <alignment vertical="center" wrapText="1"/>
    </xf>
    <xf numFmtId="0" fontId="8" fillId="0" borderId="0" xfId="11" applyFont="1" applyFill="1"/>
    <xf numFmtId="0" fontId="9" fillId="0" borderId="0" xfId="11" applyFont="1" applyFill="1" applyAlignment="1"/>
    <xf numFmtId="0" fontId="8" fillId="0" borderId="0" xfId="11" applyFont="1" applyFill="1" applyAlignment="1">
      <alignment wrapText="1"/>
    </xf>
    <xf numFmtId="0" fontId="8" fillId="0" borderId="0" xfId="11" applyFont="1" applyFill="1" applyAlignment="1"/>
    <xf numFmtId="0" fontId="9" fillId="0" borderId="0" xfId="11" applyFont="1" applyFill="1" applyAlignment="1">
      <alignment horizontal="center"/>
    </xf>
    <xf numFmtId="0" fontId="8" fillId="0" borderId="0" xfId="11" applyFont="1" applyFill="1" applyAlignment="1">
      <alignment horizontal="center" wrapText="1"/>
    </xf>
    <xf numFmtId="0" fontId="8" fillId="0" borderId="0" xfId="11" applyFont="1" applyFill="1" applyAlignment="1">
      <alignment horizontal="center"/>
    </xf>
    <xf numFmtId="0" fontId="9" fillId="0" borderId="3" xfId="11" applyFont="1" applyFill="1" applyBorder="1" applyAlignment="1">
      <alignment horizontal="center" wrapText="1"/>
    </xf>
    <xf numFmtId="0" fontId="9" fillId="0" borderId="0" xfId="11" applyFont="1" applyFill="1" applyAlignment="1">
      <alignment horizontal="center" wrapText="1"/>
    </xf>
    <xf numFmtId="165" fontId="9" fillId="0" borderId="1" xfId="11" applyNumberFormat="1" applyFont="1" applyFill="1" applyBorder="1" applyAlignment="1">
      <alignment horizontal="center" wrapText="1"/>
    </xf>
    <xf numFmtId="165" fontId="9" fillId="0" borderId="2" xfId="11" applyNumberFormat="1" applyFont="1" applyFill="1" applyBorder="1" applyAlignment="1">
      <alignment horizontal="center" wrapText="1"/>
    </xf>
    <xf numFmtId="0" fontId="9" fillId="0" borderId="3" xfId="11" applyFont="1" applyFill="1" applyBorder="1" applyAlignment="1">
      <alignment horizontal="center"/>
    </xf>
    <xf numFmtId="0" fontId="9" fillId="0" borderId="3" xfId="11" applyFont="1" applyFill="1" applyBorder="1" applyAlignment="1">
      <alignment wrapText="1"/>
    </xf>
    <xf numFmtId="3" fontId="9" fillId="0" borderId="3" xfId="11" applyNumberFormat="1" applyFont="1" applyFill="1" applyBorder="1" applyAlignment="1">
      <alignment horizontal="center" wrapText="1"/>
    </xf>
    <xf numFmtId="0" fontId="9" fillId="0" borderId="0" xfId="11" applyFont="1" applyFill="1"/>
    <xf numFmtId="0" fontId="8" fillId="0" borderId="3" xfId="11" applyFont="1" applyFill="1" applyBorder="1" applyAlignment="1">
      <alignment horizontal="center"/>
    </xf>
    <xf numFmtId="0" fontId="8" fillId="0" borderId="3" xfId="11" applyFont="1" applyFill="1" applyBorder="1" applyAlignment="1">
      <alignment wrapText="1"/>
    </xf>
    <xf numFmtId="3" fontId="8" fillId="0" borderId="3" xfId="11" applyNumberFormat="1" applyFont="1" applyFill="1" applyBorder="1"/>
    <xf numFmtId="3" fontId="9" fillId="0" borderId="3" xfId="11" applyNumberFormat="1" applyFont="1" applyFill="1" applyBorder="1"/>
    <xf numFmtId="3" fontId="9" fillId="0" borderId="0" xfId="11" applyNumberFormat="1" applyFont="1" applyFill="1"/>
    <xf numFmtId="3" fontId="8" fillId="0" borderId="0" xfId="11" applyNumberFormat="1" applyFont="1" applyFill="1"/>
    <xf numFmtId="0" fontId="9" fillId="0" borderId="0" xfId="2" applyFont="1" applyFill="1"/>
    <xf numFmtId="0" fontId="8" fillId="0" borderId="0" xfId="2" applyFont="1" applyFill="1"/>
    <xf numFmtId="0" fontId="14" fillId="0" borderId="0" xfId="2" applyFont="1" applyFill="1"/>
    <xf numFmtId="0" fontId="7" fillId="0" borderId="0" xfId="2" applyFont="1" applyFill="1"/>
    <xf numFmtId="0" fontId="15" fillId="0" borderId="0" xfId="2" applyFont="1" applyFill="1"/>
    <xf numFmtId="0" fontId="8" fillId="0" borderId="0" xfId="3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15" fillId="0" borderId="0" xfId="5" applyFont="1" applyFill="1" applyBorder="1" applyAlignment="1">
      <alignment vertical="center"/>
    </xf>
    <xf numFmtId="0" fontId="16" fillId="0" borderId="0" xfId="2" applyFont="1" applyFill="1"/>
    <xf numFmtId="0" fontId="10" fillId="0" borderId="0" xfId="2" applyFont="1" applyFill="1" applyAlignment="1">
      <alignment wrapText="1"/>
    </xf>
    <xf numFmtId="0" fontId="8" fillId="0" borderId="0" xfId="2" applyFont="1" applyFill="1" applyAlignment="1"/>
    <xf numFmtId="0" fontId="9" fillId="0" borderId="0" xfId="5" applyFont="1" applyFill="1" applyAlignment="1"/>
    <xf numFmtId="0" fontId="14" fillId="0" borderId="0" xfId="2" applyFont="1" applyFill="1" applyAlignment="1">
      <alignment wrapText="1"/>
    </xf>
    <xf numFmtId="0" fontId="7" fillId="0" borderId="0" xfId="5" applyFont="1" applyFill="1" applyAlignment="1"/>
    <xf numFmtId="0" fontId="8" fillId="0" borderId="0" xfId="12" applyFont="1" applyFill="1" applyAlignment="1">
      <alignment horizontal="left"/>
    </xf>
    <xf numFmtId="0" fontId="7" fillId="0" borderId="0" xfId="3" applyFont="1" applyFill="1" applyBorder="1" applyAlignment="1">
      <alignment vertical="center" wrapText="1"/>
    </xf>
    <xf numFmtId="0" fontId="7" fillId="0" borderId="0" xfId="3" applyFont="1" applyFill="1" applyAlignment="1"/>
    <xf numFmtId="0" fontId="8" fillId="0" borderId="0" xfId="5" applyFont="1" applyFill="1" applyAlignment="1">
      <alignment wrapText="1"/>
    </xf>
    <xf numFmtId="0" fontId="8" fillId="0" borderId="0" xfId="5" applyFont="1" applyFill="1" applyAlignment="1"/>
    <xf numFmtId="0" fontId="8" fillId="0" borderId="0" xfId="12" applyFont="1" applyFill="1" applyAlignment="1">
      <alignment horizontal="center"/>
    </xf>
    <xf numFmtId="0" fontId="8" fillId="0" borderId="0" xfId="5" applyFont="1" applyFill="1" applyAlignment="1">
      <alignment horizontal="center"/>
    </xf>
    <xf numFmtId="14" fontId="3" fillId="0" borderId="0" xfId="7" applyNumberFormat="1" applyFont="1" applyFill="1" applyBorder="1" applyAlignment="1">
      <alignment horizontal="centerContinuous"/>
    </xf>
    <xf numFmtId="0" fontId="5" fillId="0" borderId="3" xfId="5" applyFont="1" applyFill="1" applyBorder="1" applyAlignment="1">
      <alignment wrapText="1"/>
    </xf>
    <xf numFmtId="0" fontId="9" fillId="0" borderId="0" xfId="11" applyFont="1" applyFill="1" applyAlignment="1">
      <alignment horizontal="center"/>
    </xf>
    <xf numFmtId="165" fontId="9" fillId="0" borderId="1" xfId="11" applyNumberFormat="1" applyFont="1" applyFill="1" applyBorder="1" applyAlignment="1">
      <alignment horizontal="center" wrapText="1"/>
    </xf>
    <xf numFmtId="165" fontId="9" fillId="0" borderId="2" xfId="11" applyNumberFormat="1" applyFont="1" applyFill="1" applyBorder="1" applyAlignment="1">
      <alignment horizontal="center" wrapText="1"/>
    </xf>
  </cellXfs>
  <cellStyles count="13">
    <cellStyle name="Normal_PrilDimi" xfId="11"/>
    <cellStyle name="Normal_sesiaI ot4et 2" xfId="3"/>
    <cellStyle name="Normal_Sheet1" xfId="8"/>
    <cellStyle name="Нормален" xfId="0" builtinId="0"/>
    <cellStyle name="Нормален 2" xfId="5"/>
    <cellStyle name="Нормален 3" xfId="9"/>
    <cellStyle name="Нормален 3 2" xfId="10"/>
    <cellStyle name="Нормален 3 2 2" xfId="12"/>
    <cellStyle name="Нормален 4" xfId="2"/>
    <cellStyle name="Нормален 7 2" xfId="4"/>
    <cellStyle name="Нормален_ИП-2011г-начална 2" xfId="7"/>
    <cellStyle name="Нормален_Лист1 2" xfId="6"/>
    <cellStyle name="Процент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9\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288"/>
  <sheetViews>
    <sheetView tabSelected="1" zoomScaleNormal="100" workbookViewId="0">
      <pane ySplit="7" topLeftCell="A274" activePane="bottomLeft" state="frozen"/>
      <selection activeCell="J163" sqref="J163"/>
      <selection pane="bottomLeft" activeCell="A282" sqref="A282"/>
    </sheetView>
  </sheetViews>
  <sheetFormatPr defaultColWidth="29.28515625" defaultRowHeight="15.75" x14ac:dyDescent="0.25"/>
  <cols>
    <col min="1" max="1" width="43.42578125" style="4" customWidth="1"/>
    <col min="2" max="4" width="12.5703125" style="5" customWidth="1"/>
    <col min="5" max="7" width="15.5703125" style="5" customWidth="1"/>
    <col min="8" max="10" width="17.7109375" style="5" customWidth="1"/>
    <col min="11" max="13" width="12" style="5" customWidth="1"/>
    <col min="14" max="16" width="14.7109375" style="5" customWidth="1"/>
    <col min="17" max="19" width="10.85546875" style="5" customWidth="1"/>
    <col min="20" max="22" width="16.28515625" style="5" customWidth="1"/>
    <col min="23" max="28" width="12.7109375" style="5" customWidth="1"/>
    <col min="29" max="162" width="29.28515625" style="5" customWidth="1"/>
    <col min="163" max="163" width="42.42578125" style="5" customWidth="1"/>
    <col min="164" max="166" width="12.42578125" style="5" customWidth="1"/>
    <col min="167" max="169" width="10.85546875" style="5" customWidth="1"/>
    <col min="170" max="172" width="14.5703125" style="5" bestFit="1" customWidth="1"/>
    <col min="173" max="175" width="11" style="5" customWidth="1"/>
    <col min="176" max="178" width="14.5703125" style="5" customWidth="1"/>
    <col min="179" max="181" width="15.28515625" style="5" customWidth="1"/>
    <col min="182" max="182" width="15.5703125" style="5" customWidth="1"/>
    <col min="183" max="183" width="44.5703125" style="5" customWidth="1"/>
    <col min="184" max="184" width="13.85546875" style="5" customWidth="1"/>
    <col min="185" max="185" width="10.85546875" style="5" customWidth="1"/>
    <col min="186" max="186" width="14.5703125" style="5" customWidth="1"/>
    <col min="187" max="187" width="11" style="5" customWidth="1"/>
    <col min="188" max="188" width="10.85546875" style="5" customWidth="1"/>
    <col min="189" max="189" width="14.5703125" style="5" customWidth="1"/>
    <col min="190" max="191" width="15.5703125" style="5" customWidth="1"/>
    <col min="192" max="192" width="17.7109375" style="5" customWidth="1"/>
    <col min="193" max="16384" width="29.28515625" style="5"/>
  </cols>
  <sheetData>
    <row r="1" spans="1:249" x14ac:dyDescent="0.25">
      <c r="A1" s="2"/>
      <c r="Z1" s="6"/>
      <c r="AA1" s="6"/>
      <c r="AB1" s="6" t="s">
        <v>2</v>
      </c>
    </row>
    <row r="2" spans="1:249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9"/>
      <c r="V2" s="9"/>
      <c r="W2" s="9"/>
      <c r="X2" s="9"/>
      <c r="Y2" s="9"/>
    </row>
    <row r="3" spans="1:249" x14ac:dyDescent="0.25">
      <c r="A3" s="10" t="s">
        <v>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</row>
    <row r="4" spans="1:249" x14ac:dyDescent="0.25">
      <c r="A4" s="97" t="s">
        <v>300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x14ac:dyDescent="0.25">
      <c r="A5" s="12"/>
      <c r="B5" s="10"/>
      <c r="C5" s="10"/>
      <c r="D5" s="10"/>
      <c r="E5" s="13"/>
      <c r="F5" s="13"/>
      <c r="G5" s="13"/>
      <c r="H5" s="14"/>
      <c r="I5" s="14"/>
      <c r="J5" s="14"/>
      <c r="K5" s="10"/>
      <c r="L5" s="10"/>
      <c r="M5" s="10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0"/>
      <c r="AA5" s="10"/>
      <c r="AB5" s="10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</row>
    <row r="6" spans="1:249" ht="63" x14ac:dyDescent="0.25">
      <c r="A6" s="16" t="s">
        <v>4</v>
      </c>
      <c r="B6" s="17" t="s">
        <v>5</v>
      </c>
      <c r="C6" s="17" t="s">
        <v>5</v>
      </c>
      <c r="D6" s="17" t="s">
        <v>5</v>
      </c>
      <c r="E6" s="17" t="s">
        <v>6</v>
      </c>
      <c r="F6" s="17" t="s">
        <v>6</v>
      </c>
      <c r="G6" s="17" t="s">
        <v>6</v>
      </c>
      <c r="H6" s="17" t="s">
        <v>7</v>
      </c>
      <c r="I6" s="17" t="s">
        <v>7</v>
      </c>
      <c r="J6" s="17" t="s">
        <v>7</v>
      </c>
      <c r="K6" s="17" t="s">
        <v>8</v>
      </c>
      <c r="L6" s="17" t="s">
        <v>8</v>
      </c>
      <c r="M6" s="17" t="s">
        <v>8</v>
      </c>
      <c r="N6" s="17" t="s">
        <v>9</v>
      </c>
      <c r="O6" s="17" t="s">
        <v>9</v>
      </c>
      <c r="P6" s="17" t="s">
        <v>9</v>
      </c>
      <c r="Q6" s="17" t="s">
        <v>10</v>
      </c>
      <c r="R6" s="17" t="s">
        <v>10</v>
      </c>
      <c r="S6" s="17" t="s">
        <v>10</v>
      </c>
      <c r="T6" s="17" t="s">
        <v>11</v>
      </c>
      <c r="U6" s="17" t="s">
        <v>11</v>
      </c>
      <c r="V6" s="17" t="s">
        <v>11</v>
      </c>
      <c r="W6" s="17" t="s">
        <v>12</v>
      </c>
      <c r="X6" s="17" t="s">
        <v>12</v>
      </c>
      <c r="Y6" s="17" t="s">
        <v>12</v>
      </c>
      <c r="Z6" s="17" t="s">
        <v>13</v>
      </c>
      <c r="AA6" s="17" t="s">
        <v>13</v>
      </c>
      <c r="AB6" s="17" t="s">
        <v>13</v>
      </c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</row>
    <row r="7" spans="1:249" x14ac:dyDescent="0.25">
      <c r="A7" s="18"/>
      <c r="B7" s="19" t="s">
        <v>14</v>
      </c>
      <c r="C7" s="19" t="s">
        <v>15</v>
      </c>
      <c r="D7" s="19" t="s">
        <v>16</v>
      </c>
      <c r="E7" s="19" t="s">
        <v>14</v>
      </c>
      <c r="F7" s="19" t="s">
        <v>15</v>
      </c>
      <c r="G7" s="19" t="s">
        <v>16</v>
      </c>
      <c r="H7" s="19" t="s">
        <v>14</v>
      </c>
      <c r="I7" s="19" t="s">
        <v>15</v>
      </c>
      <c r="J7" s="19" t="s">
        <v>16</v>
      </c>
      <c r="K7" s="19" t="s">
        <v>14</v>
      </c>
      <c r="L7" s="19" t="s">
        <v>15</v>
      </c>
      <c r="M7" s="19" t="s">
        <v>16</v>
      </c>
      <c r="N7" s="19" t="s">
        <v>14</v>
      </c>
      <c r="O7" s="19" t="s">
        <v>15</v>
      </c>
      <c r="P7" s="19" t="s">
        <v>16</v>
      </c>
      <c r="Q7" s="19" t="s">
        <v>14</v>
      </c>
      <c r="R7" s="19" t="s">
        <v>15</v>
      </c>
      <c r="S7" s="19" t="s">
        <v>16</v>
      </c>
      <c r="T7" s="19" t="s">
        <v>14</v>
      </c>
      <c r="U7" s="19" t="s">
        <v>15</v>
      </c>
      <c r="V7" s="19" t="s">
        <v>16</v>
      </c>
      <c r="W7" s="19" t="s">
        <v>14</v>
      </c>
      <c r="X7" s="19" t="s">
        <v>15</v>
      </c>
      <c r="Y7" s="19" t="s">
        <v>16</v>
      </c>
      <c r="Z7" s="19" t="s">
        <v>14</v>
      </c>
      <c r="AA7" s="19" t="s">
        <v>15</v>
      </c>
      <c r="AB7" s="19" t="s">
        <v>16</v>
      </c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</row>
    <row r="8" spans="1:249" x14ac:dyDescent="0.25">
      <c r="A8" s="20" t="s">
        <v>1</v>
      </c>
      <c r="B8" s="21">
        <f t="shared" ref="B8:D70" si="0">E8+H8+K8+N8+Q8+T8+W8+Z8</f>
        <v>55288017</v>
      </c>
      <c r="C8" s="21">
        <f>F8+I8+L8+O8+R8+U8+X8+AA8</f>
        <v>55663046</v>
      </c>
      <c r="D8" s="21">
        <f t="shared" ref="D8:D70" si="1">G8+J8+M8+P8+S8+V8+Y8+AB8</f>
        <v>375029</v>
      </c>
      <c r="E8" s="21">
        <f>SUM(E9,E80,E256,E268)</f>
        <v>4128600</v>
      </c>
      <c r="F8" s="21">
        <f>SUM(F9,F80,F256,F268)</f>
        <v>4128600</v>
      </c>
      <c r="G8" s="21">
        <f>F8-E8</f>
        <v>0</v>
      </c>
      <c r="H8" s="21">
        <f t="shared" ref="H8:I8" si="2">SUM(H9,H80,H256,H268)</f>
        <v>406823</v>
      </c>
      <c r="I8" s="21">
        <f t="shared" si="2"/>
        <v>406823</v>
      </c>
      <c r="J8" s="21">
        <f t="shared" ref="J8" si="3">I8-H8</f>
        <v>0</v>
      </c>
      <c r="K8" s="21">
        <f t="shared" ref="K8:L8" si="4">SUM(K9,K80,K256,K268)</f>
        <v>5696485</v>
      </c>
      <c r="L8" s="21">
        <f t="shared" si="4"/>
        <v>6530348</v>
      </c>
      <c r="M8" s="21">
        <f t="shared" ref="M8" si="5">L8-K8</f>
        <v>833863</v>
      </c>
      <c r="N8" s="21">
        <f t="shared" ref="N8:O8" si="6">SUM(N9,N80,N256,N268)</f>
        <v>2347825</v>
      </c>
      <c r="O8" s="21">
        <f t="shared" si="6"/>
        <v>2347825</v>
      </c>
      <c r="P8" s="21">
        <f t="shared" ref="P8" si="7">O8-N8</f>
        <v>0</v>
      </c>
      <c r="Q8" s="21">
        <f t="shared" ref="Q8:R8" si="8">SUM(Q9,Q80,Q256,Q268)</f>
        <v>1991030</v>
      </c>
      <c r="R8" s="21">
        <f t="shared" si="8"/>
        <v>2070462</v>
      </c>
      <c r="S8" s="21">
        <f t="shared" ref="S8" si="9">R8-Q8</f>
        <v>79432</v>
      </c>
      <c r="T8" s="21">
        <f t="shared" ref="T8:U8" si="10">SUM(T9,T80,T256,T268)</f>
        <v>7015456</v>
      </c>
      <c r="U8" s="21">
        <f t="shared" si="10"/>
        <v>7015456</v>
      </c>
      <c r="V8" s="21">
        <f t="shared" ref="V8" si="11">U8-T8</f>
        <v>0</v>
      </c>
      <c r="W8" s="21">
        <f t="shared" ref="W8:X8" si="12">SUM(W9,W80,W256,W268)</f>
        <v>538266</v>
      </c>
      <c r="X8" s="21">
        <f t="shared" si="12"/>
        <v>2179821</v>
      </c>
      <c r="Y8" s="21">
        <f t="shared" ref="Y8" si="13">X8-W8</f>
        <v>1641555</v>
      </c>
      <c r="Z8" s="21">
        <f t="shared" ref="Z8:AA8" si="14">SUM(Z9,Z80,Z256,Z268)</f>
        <v>33163532</v>
      </c>
      <c r="AA8" s="21">
        <f t="shared" si="14"/>
        <v>30983711</v>
      </c>
      <c r="AB8" s="21">
        <f t="shared" ref="AB8" si="15">AA8-Z8</f>
        <v>-2179821</v>
      </c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</row>
    <row r="9" spans="1:249" x14ac:dyDescent="0.25">
      <c r="A9" s="23" t="s">
        <v>17</v>
      </c>
      <c r="B9" s="24">
        <f t="shared" si="0"/>
        <v>28732683</v>
      </c>
      <c r="C9" s="24">
        <f t="shared" si="0"/>
        <v>31286711</v>
      </c>
      <c r="D9" s="24">
        <f t="shared" si="1"/>
        <v>2554028</v>
      </c>
      <c r="E9" s="24">
        <f>SUM(E10,E14,E26,E43,E64,E71,E35,E51)</f>
        <v>3078829</v>
      </c>
      <c r="F9" s="24">
        <f>SUM(F10,F14,F26,F43,F64,F71,F35,F51)</f>
        <v>3078829</v>
      </c>
      <c r="G9" s="24">
        <f t="shared" ref="G9:G67" si="16">F9-E9</f>
        <v>0</v>
      </c>
      <c r="H9" s="24">
        <f>SUM(H10,H14,H26,H43,H64,H71,H35,H51)</f>
        <v>154723</v>
      </c>
      <c r="I9" s="24">
        <f>SUM(I10,I14,I26,I43,I64,I71,I35,I51)</f>
        <v>154723</v>
      </c>
      <c r="J9" s="24">
        <f t="shared" ref="J9:J67" si="17">I9-H9</f>
        <v>0</v>
      </c>
      <c r="K9" s="24">
        <f>SUM(K10,K14,K26,K43,K64,K71,K35,K51)</f>
        <v>1675682</v>
      </c>
      <c r="L9" s="24">
        <f>SUM(L10,L14,L26,L43,L64,L71,L35,L51)</f>
        <v>3026919</v>
      </c>
      <c r="M9" s="24">
        <f t="shared" ref="M9:M67" si="18">L9-K9</f>
        <v>1351237</v>
      </c>
      <c r="N9" s="24">
        <f>SUM(N10,N14,N26,N43,N64,N71,N35,N51)</f>
        <v>2110804</v>
      </c>
      <c r="O9" s="24">
        <f>SUM(O10,O14,O26,O43,O64,O71,O35,O51)</f>
        <v>2110804</v>
      </c>
      <c r="P9" s="24">
        <f t="shared" ref="P9:P67" si="19">O9-N9</f>
        <v>0</v>
      </c>
      <c r="Q9" s="24">
        <f>SUM(Q10,Q14,Q26,Q43,Q64,Q71,Q35,Q51)</f>
        <v>1223031</v>
      </c>
      <c r="R9" s="24">
        <f>SUM(R10,R14,R26,R43,R64,R71,R35,R51)</f>
        <v>1223031</v>
      </c>
      <c r="S9" s="24">
        <f t="shared" ref="S9:S67" si="20">R9-Q9</f>
        <v>0</v>
      </c>
      <c r="T9" s="24">
        <f>SUM(T10,T14,T26,T43,T64,T71,T35,T51)</f>
        <v>4059480</v>
      </c>
      <c r="U9" s="24">
        <f>SUM(U10,U14,U26,U43,U64,U71,U35,U51)</f>
        <v>4059480</v>
      </c>
      <c r="V9" s="24">
        <f t="shared" ref="V9:V67" si="21">U9-T9</f>
        <v>0</v>
      </c>
      <c r="W9" s="24">
        <f>SUM(W10,W14,W26,W43,W64,W71,W35,W51)</f>
        <v>538266</v>
      </c>
      <c r="X9" s="24">
        <f>SUM(X10,X14,X26,X43,X64,X71,X35,X51)</f>
        <v>0</v>
      </c>
      <c r="Y9" s="24">
        <f t="shared" ref="Y9:Y67" si="22">X9-W9</f>
        <v>-538266</v>
      </c>
      <c r="Z9" s="24">
        <f>SUM(Z10,Z14,Z26,Z43,Z64,Z71,Z35,Z51)</f>
        <v>15891868</v>
      </c>
      <c r="AA9" s="24">
        <f>SUM(AA10,AA14,AA26,AA43,AA64,AA71,AA35,AA51)</f>
        <v>17632925</v>
      </c>
      <c r="AB9" s="24">
        <f t="shared" ref="AB9:AB67" si="23">AA9-Z9</f>
        <v>1741057</v>
      </c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</row>
    <row r="10" spans="1:249" x14ac:dyDescent="0.25">
      <c r="A10" s="23" t="s">
        <v>18</v>
      </c>
      <c r="B10" s="24">
        <f t="shared" si="0"/>
        <v>365277</v>
      </c>
      <c r="C10" s="24">
        <f t="shared" si="0"/>
        <v>365277</v>
      </c>
      <c r="D10" s="24">
        <f t="shared" si="1"/>
        <v>0</v>
      </c>
      <c r="E10" s="24">
        <f t="shared" ref="E10:AA10" si="24">SUM(E11)</f>
        <v>0</v>
      </c>
      <c r="F10" s="24">
        <f t="shared" si="24"/>
        <v>0</v>
      </c>
      <c r="G10" s="24">
        <f t="shared" si="16"/>
        <v>0</v>
      </c>
      <c r="H10" s="24">
        <f t="shared" si="24"/>
        <v>0</v>
      </c>
      <c r="I10" s="24">
        <f t="shared" si="24"/>
        <v>0</v>
      </c>
      <c r="J10" s="24">
        <f t="shared" si="17"/>
        <v>0</v>
      </c>
      <c r="K10" s="24">
        <f t="shared" si="24"/>
        <v>158917</v>
      </c>
      <c r="L10" s="24">
        <f t="shared" si="24"/>
        <v>158917</v>
      </c>
      <c r="M10" s="24">
        <f t="shared" si="18"/>
        <v>0</v>
      </c>
      <c r="N10" s="24">
        <f t="shared" si="24"/>
        <v>0</v>
      </c>
      <c r="O10" s="24">
        <f t="shared" si="24"/>
        <v>0</v>
      </c>
      <c r="P10" s="24">
        <f t="shared" si="19"/>
        <v>0</v>
      </c>
      <c r="Q10" s="24">
        <f t="shared" si="24"/>
        <v>0</v>
      </c>
      <c r="R10" s="24">
        <f t="shared" si="24"/>
        <v>0</v>
      </c>
      <c r="S10" s="24">
        <f t="shared" si="20"/>
        <v>0</v>
      </c>
      <c r="T10" s="24">
        <f t="shared" si="24"/>
        <v>0</v>
      </c>
      <c r="U10" s="24">
        <f t="shared" si="24"/>
        <v>0</v>
      </c>
      <c r="V10" s="24">
        <f t="shared" si="21"/>
        <v>0</v>
      </c>
      <c r="W10" s="24">
        <f t="shared" si="24"/>
        <v>0</v>
      </c>
      <c r="X10" s="24">
        <f t="shared" si="24"/>
        <v>0</v>
      </c>
      <c r="Y10" s="24">
        <f t="shared" si="22"/>
        <v>0</v>
      </c>
      <c r="Z10" s="24">
        <f t="shared" si="24"/>
        <v>206360</v>
      </c>
      <c r="AA10" s="24">
        <f t="shared" si="24"/>
        <v>206360</v>
      </c>
      <c r="AB10" s="24">
        <f t="shared" si="23"/>
        <v>0</v>
      </c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</row>
    <row r="11" spans="1:249" x14ac:dyDescent="0.25">
      <c r="A11" s="23" t="s">
        <v>19</v>
      </c>
      <c r="B11" s="25">
        <f t="shared" si="0"/>
        <v>365277</v>
      </c>
      <c r="C11" s="25">
        <f t="shared" si="0"/>
        <v>365277</v>
      </c>
      <c r="D11" s="25">
        <f t="shared" si="1"/>
        <v>0</v>
      </c>
      <c r="E11" s="25">
        <f t="shared" ref="E11:AA11" si="25">SUM(E12:E13)</f>
        <v>0</v>
      </c>
      <c r="F11" s="25">
        <f t="shared" si="25"/>
        <v>0</v>
      </c>
      <c r="G11" s="25">
        <f t="shared" si="16"/>
        <v>0</v>
      </c>
      <c r="H11" s="25">
        <f t="shared" si="25"/>
        <v>0</v>
      </c>
      <c r="I11" s="25">
        <f t="shared" si="25"/>
        <v>0</v>
      </c>
      <c r="J11" s="25">
        <f t="shared" si="17"/>
        <v>0</v>
      </c>
      <c r="K11" s="25">
        <f t="shared" si="25"/>
        <v>158917</v>
      </c>
      <c r="L11" s="25">
        <f t="shared" si="25"/>
        <v>158917</v>
      </c>
      <c r="M11" s="25">
        <f t="shared" si="18"/>
        <v>0</v>
      </c>
      <c r="N11" s="25">
        <f t="shared" si="25"/>
        <v>0</v>
      </c>
      <c r="O11" s="25">
        <f t="shared" si="25"/>
        <v>0</v>
      </c>
      <c r="P11" s="25">
        <f t="shared" si="19"/>
        <v>0</v>
      </c>
      <c r="Q11" s="25">
        <f t="shared" si="25"/>
        <v>0</v>
      </c>
      <c r="R11" s="25">
        <f t="shared" si="25"/>
        <v>0</v>
      </c>
      <c r="S11" s="25">
        <f t="shared" si="20"/>
        <v>0</v>
      </c>
      <c r="T11" s="25">
        <f t="shared" si="25"/>
        <v>0</v>
      </c>
      <c r="U11" s="25">
        <f t="shared" si="25"/>
        <v>0</v>
      </c>
      <c r="V11" s="25">
        <f t="shared" si="21"/>
        <v>0</v>
      </c>
      <c r="W11" s="25">
        <f t="shared" si="25"/>
        <v>0</v>
      </c>
      <c r="X11" s="25">
        <f t="shared" si="25"/>
        <v>0</v>
      </c>
      <c r="Y11" s="25">
        <f t="shared" si="22"/>
        <v>0</v>
      </c>
      <c r="Z11" s="25">
        <f t="shared" si="25"/>
        <v>206360</v>
      </c>
      <c r="AA11" s="25">
        <f t="shared" si="25"/>
        <v>206360</v>
      </c>
      <c r="AB11" s="25">
        <f t="shared" si="23"/>
        <v>0</v>
      </c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</row>
    <row r="12" spans="1:249" ht="78.75" x14ac:dyDescent="0.25">
      <c r="A12" s="26" t="s">
        <v>20</v>
      </c>
      <c r="B12" s="27">
        <f t="shared" si="0"/>
        <v>206360</v>
      </c>
      <c r="C12" s="27">
        <f t="shared" si="0"/>
        <v>206360</v>
      </c>
      <c r="D12" s="27">
        <f t="shared" si="1"/>
        <v>0</v>
      </c>
      <c r="E12" s="27">
        <v>0</v>
      </c>
      <c r="F12" s="27">
        <v>0</v>
      </c>
      <c r="G12" s="27">
        <f t="shared" si="16"/>
        <v>0</v>
      </c>
      <c r="H12" s="27">
        <v>0</v>
      </c>
      <c r="I12" s="27">
        <v>0</v>
      </c>
      <c r="J12" s="27">
        <f t="shared" si="17"/>
        <v>0</v>
      </c>
      <c r="K12" s="27"/>
      <c r="L12" s="27"/>
      <c r="M12" s="27">
        <f t="shared" si="18"/>
        <v>0</v>
      </c>
      <c r="N12" s="27">
        <v>0</v>
      </c>
      <c r="O12" s="27">
        <v>0</v>
      </c>
      <c r="P12" s="27">
        <f t="shared" si="19"/>
        <v>0</v>
      </c>
      <c r="Q12" s="27">
        <v>0</v>
      </c>
      <c r="R12" s="27">
        <v>0</v>
      </c>
      <c r="S12" s="27">
        <f t="shared" si="20"/>
        <v>0</v>
      </c>
      <c r="T12" s="27">
        <v>0</v>
      </c>
      <c r="U12" s="27">
        <v>0</v>
      </c>
      <c r="V12" s="27">
        <f t="shared" si="21"/>
        <v>0</v>
      </c>
      <c r="W12" s="27">
        <v>0</v>
      </c>
      <c r="X12" s="27">
        <v>0</v>
      </c>
      <c r="Y12" s="27">
        <f t="shared" si="22"/>
        <v>0</v>
      </c>
      <c r="Z12" s="27">
        <v>206360</v>
      </c>
      <c r="AA12" s="27">
        <v>206360</v>
      </c>
      <c r="AB12" s="27">
        <f t="shared" si="23"/>
        <v>0</v>
      </c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</row>
    <row r="13" spans="1:249" ht="47.25" x14ac:dyDescent="0.25">
      <c r="A13" s="26" t="s">
        <v>21</v>
      </c>
      <c r="B13" s="27">
        <f t="shared" si="0"/>
        <v>158917</v>
      </c>
      <c r="C13" s="27">
        <f t="shared" si="0"/>
        <v>158917</v>
      </c>
      <c r="D13" s="27">
        <f>G13+J13+M13+P13+S13+V13+Y13+AB13</f>
        <v>0</v>
      </c>
      <c r="E13" s="27">
        <v>0</v>
      </c>
      <c r="F13" s="27">
        <v>0</v>
      </c>
      <c r="G13" s="27">
        <f t="shared" si="16"/>
        <v>0</v>
      </c>
      <c r="H13" s="27">
        <v>0</v>
      </c>
      <c r="I13" s="27">
        <v>0</v>
      </c>
      <c r="J13" s="27">
        <f t="shared" si="17"/>
        <v>0</v>
      </c>
      <c r="K13" s="27">
        <f>87265+70572+1080</f>
        <v>158917</v>
      </c>
      <c r="L13" s="27">
        <f t="shared" ref="L13" si="26">87265+70572+1080</f>
        <v>158917</v>
      </c>
      <c r="M13" s="27">
        <f t="shared" si="18"/>
        <v>0</v>
      </c>
      <c r="N13" s="27">
        <v>0</v>
      </c>
      <c r="O13" s="27">
        <v>0</v>
      </c>
      <c r="P13" s="27">
        <f t="shared" si="19"/>
        <v>0</v>
      </c>
      <c r="Q13" s="27">
        <v>0</v>
      </c>
      <c r="R13" s="27">
        <v>0</v>
      </c>
      <c r="S13" s="27">
        <f t="shared" si="20"/>
        <v>0</v>
      </c>
      <c r="T13" s="27">
        <v>0</v>
      </c>
      <c r="U13" s="27">
        <v>0</v>
      </c>
      <c r="V13" s="27">
        <f t="shared" si="21"/>
        <v>0</v>
      </c>
      <c r="W13" s="27">
        <v>0</v>
      </c>
      <c r="X13" s="27">
        <v>0</v>
      </c>
      <c r="Y13" s="27">
        <f t="shared" si="22"/>
        <v>0</v>
      </c>
      <c r="Z13" s="27">
        <v>0</v>
      </c>
      <c r="AA13" s="27">
        <v>0</v>
      </c>
      <c r="AB13" s="27">
        <f t="shared" si="23"/>
        <v>0</v>
      </c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</row>
    <row r="14" spans="1:249" x14ac:dyDescent="0.25">
      <c r="A14" s="28" t="s">
        <v>22</v>
      </c>
      <c r="B14" s="25">
        <f t="shared" si="0"/>
        <v>1191146</v>
      </c>
      <c r="C14" s="25">
        <f t="shared" si="0"/>
        <v>1191146</v>
      </c>
      <c r="D14" s="25">
        <f t="shared" si="1"/>
        <v>0</v>
      </c>
      <c r="E14" s="25">
        <f t="shared" ref="E14:AA14" si="27">SUM(E15)</f>
        <v>0</v>
      </c>
      <c r="F14" s="25">
        <f t="shared" si="27"/>
        <v>0</v>
      </c>
      <c r="G14" s="25">
        <f t="shared" si="16"/>
        <v>0</v>
      </c>
      <c r="H14" s="25">
        <f t="shared" si="27"/>
        <v>0</v>
      </c>
      <c r="I14" s="25">
        <f t="shared" si="27"/>
        <v>0</v>
      </c>
      <c r="J14" s="25">
        <f t="shared" si="17"/>
        <v>0</v>
      </c>
      <c r="K14" s="25">
        <f t="shared" si="27"/>
        <v>229789</v>
      </c>
      <c r="L14" s="25">
        <f t="shared" si="27"/>
        <v>229789</v>
      </c>
      <c r="M14" s="25">
        <f t="shared" si="18"/>
        <v>0</v>
      </c>
      <c r="N14" s="25">
        <f t="shared" si="27"/>
        <v>0</v>
      </c>
      <c r="O14" s="25">
        <f t="shared" si="27"/>
        <v>0</v>
      </c>
      <c r="P14" s="25">
        <f t="shared" si="19"/>
        <v>0</v>
      </c>
      <c r="Q14" s="25">
        <f t="shared" si="27"/>
        <v>10000</v>
      </c>
      <c r="R14" s="25">
        <f t="shared" si="27"/>
        <v>10000</v>
      </c>
      <c r="S14" s="25">
        <f t="shared" si="20"/>
        <v>0</v>
      </c>
      <c r="T14" s="25">
        <f t="shared" si="27"/>
        <v>626657</v>
      </c>
      <c r="U14" s="25">
        <f t="shared" si="27"/>
        <v>626657</v>
      </c>
      <c r="V14" s="25">
        <f t="shared" si="21"/>
        <v>0</v>
      </c>
      <c r="W14" s="25">
        <f t="shared" si="27"/>
        <v>0</v>
      </c>
      <c r="X14" s="25">
        <f t="shared" si="27"/>
        <v>0</v>
      </c>
      <c r="Y14" s="25">
        <f t="shared" si="22"/>
        <v>0</v>
      </c>
      <c r="Z14" s="25">
        <f t="shared" si="27"/>
        <v>324700</v>
      </c>
      <c r="AA14" s="25">
        <f t="shared" si="27"/>
        <v>324700</v>
      </c>
      <c r="AB14" s="25">
        <f t="shared" si="23"/>
        <v>0</v>
      </c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</row>
    <row r="15" spans="1:249" x14ac:dyDescent="0.25">
      <c r="A15" s="23" t="s">
        <v>19</v>
      </c>
      <c r="B15" s="25">
        <f t="shared" si="0"/>
        <v>1191146</v>
      </c>
      <c r="C15" s="25">
        <f t="shared" si="0"/>
        <v>1191146</v>
      </c>
      <c r="D15" s="25">
        <f t="shared" si="1"/>
        <v>0</v>
      </c>
      <c r="E15" s="25">
        <f t="shared" ref="E15:Z15" si="28">SUM(E16:E25)</f>
        <v>0</v>
      </c>
      <c r="F15" s="25">
        <f t="shared" ref="F15" si="29">SUM(F16:F25)</f>
        <v>0</v>
      </c>
      <c r="G15" s="25">
        <f t="shared" si="16"/>
        <v>0</v>
      </c>
      <c r="H15" s="25">
        <f t="shared" si="28"/>
        <v>0</v>
      </c>
      <c r="I15" s="25">
        <f t="shared" ref="I15" si="30">SUM(I16:I25)</f>
        <v>0</v>
      </c>
      <c r="J15" s="25">
        <f t="shared" si="17"/>
        <v>0</v>
      </c>
      <c r="K15" s="25">
        <f t="shared" si="28"/>
        <v>229789</v>
      </c>
      <c r="L15" s="25">
        <f t="shared" ref="L15" si="31">SUM(L16:L25)</f>
        <v>229789</v>
      </c>
      <c r="M15" s="25">
        <f t="shared" si="18"/>
        <v>0</v>
      </c>
      <c r="N15" s="25">
        <f t="shared" si="28"/>
        <v>0</v>
      </c>
      <c r="O15" s="25">
        <f t="shared" ref="O15" si="32">SUM(O16:O25)</f>
        <v>0</v>
      </c>
      <c r="P15" s="25">
        <f t="shared" si="19"/>
        <v>0</v>
      </c>
      <c r="Q15" s="25">
        <f t="shared" si="28"/>
        <v>10000</v>
      </c>
      <c r="R15" s="25">
        <f t="shared" ref="R15" si="33">SUM(R16:R25)</f>
        <v>10000</v>
      </c>
      <c r="S15" s="25">
        <f t="shared" si="20"/>
        <v>0</v>
      </c>
      <c r="T15" s="25">
        <f t="shared" si="28"/>
        <v>626657</v>
      </c>
      <c r="U15" s="25">
        <f t="shared" ref="U15" si="34">SUM(U16:U25)</f>
        <v>626657</v>
      </c>
      <c r="V15" s="25">
        <f t="shared" si="21"/>
        <v>0</v>
      </c>
      <c r="W15" s="25">
        <f t="shared" si="28"/>
        <v>0</v>
      </c>
      <c r="X15" s="25">
        <f t="shared" ref="X15" si="35">SUM(X16:X25)</f>
        <v>0</v>
      </c>
      <c r="Y15" s="25">
        <f t="shared" si="22"/>
        <v>0</v>
      </c>
      <c r="Z15" s="25">
        <f t="shared" si="28"/>
        <v>324700</v>
      </c>
      <c r="AA15" s="25">
        <f t="shared" ref="AA15" si="36">SUM(AA16:AA25)</f>
        <v>324700</v>
      </c>
      <c r="AB15" s="25">
        <f t="shared" si="23"/>
        <v>0</v>
      </c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</row>
    <row r="16" spans="1:249" x14ac:dyDescent="0.25">
      <c r="A16" s="29" t="s">
        <v>23</v>
      </c>
      <c r="B16" s="30">
        <f t="shared" si="0"/>
        <v>110000</v>
      </c>
      <c r="C16" s="30">
        <f t="shared" si="0"/>
        <v>110000</v>
      </c>
      <c r="D16" s="30">
        <f t="shared" si="1"/>
        <v>0</v>
      </c>
      <c r="E16" s="30">
        <v>0</v>
      </c>
      <c r="F16" s="30">
        <v>0</v>
      </c>
      <c r="G16" s="30">
        <f t="shared" si="16"/>
        <v>0</v>
      </c>
      <c r="H16" s="30">
        <v>0</v>
      </c>
      <c r="I16" s="30">
        <v>0</v>
      </c>
      <c r="J16" s="30">
        <f t="shared" si="17"/>
        <v>0</v>
      </c>
      <c r="K16" s="30"/>
      <c r="L16" s="30"/>
      <c r="M16" s="30">
        <f t="shared" si="18"/>
        <v>0</v>
      </c>
      <c r="N16" s="30">
        <v>0</v>
      </c>
      <c r="O16" s="30">
        <v>0</v>
      </c>
      <c r="P16" s="30">
        <f t="shared" si="19"/>
        <v>0</v>
      </c>
      <c r="Q16" s="30">
        <v>0</v>
      </c>
      <c r="R16" s="30">
        <v>0</v>
      </c>
      <c r="S16" s="30">
        <f t="shared" si="20"/>
        <v>0</v>
      </c>
      <c r="T16" s="30">
        <v>0</v>
      </c>
      <c r="U16" s="30">
        <v>0</v>
      </c>
      <c r="V16" s="30">
        <f t="shared" si="21"/>
        <v>0</v>
      </c>
      <c r="W16" s="30">
        <v>0</v>
      </c>
      <c r="X16" s="30">
        <v>0</v>
      </c>
      <c r="Y16" s="30">
        <f t="shared" si="22"/>
        <v>0</v>
      </c>
      <c r="Z16" s="30">
        <v>110000</v>
      </c>
      <c r="AA16" s="30">
        <v>110000</v>
      </c>
      <c r="AB16" s="30">
        <f t="shared" si="23"/>
        <v>0</v>
      </c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</row>
    <row r="17" spans="1:251" ht="31.5" x14ac:dyDescent="0.25">
      <c r="A17" s="31" t="s">
        <v>24</v>
      </c>
      <c r="B17" s="30">
        <f t="shared" si="0"/>
        <v>88900</v>
      </c>
      <c r="C17" s="30">
        <f t="shared" si="0"/>
        <v>88900</v>
      </c>
      <c r="D17" s="30">
        <f t="shared" si="1"/>
        <v>0</v>
      </c>
      <c r="E17" s="30">
        <v>0</v>
      </c>
      <c r="F17" s="30">
        <v>0</v>
      </c>
      <c r="G17" s="30">
        <f t="shared" si="16"/>
        <v>0</v>
      </c>
      <c r="H17" s="30">
        <v>0</v>
      </c>
      <c r="I17" s="30">
        <v>0</v>
      </c>
      <c r="J17" s="30">
        <f t="shared" si="17"/>
        <v>0</v>
      </c>
      <c r="K17" s="30">
        <v>88900</v>
      </c>
      <c r="L17" s="30">
        <v>88900</v>
      </c>
      <c r="M17" s="30">
        <f t="shared" si="18"/>
        <v>0</v>
      </c>
      <c r="N17" s="30">
        <v>0</v>
      </c>
      <c r="O17" s="30">
        <v>0</v>
      </c>
      <c r="P17" s="30">
        <f t="shared" si="19"/>
        <v>0</v>
      </c>
      <c r="Q17" s="30">
        <v>0</v>
      </c>
      <c r="R17" s="30">
        <v>0</v>
      </c>
      <c r="S17" s="30">
        <f t="shared" si="20"/>
        <v>0</v>
      </c>
      <c r="T17" s="30">
        <v>0</v>
      </c>
      <c r="U17" s="30">
        <v>0</v>
      </c>
      <c r="V17" s="30">
        <f t="shared" si="21"/>
        <v>0</v>
      </c>
      <c r="W17" s="30">
        <v>0</v>
      </c>
      <c r="X17" s="30">
        <v>0</v>
      </c>
      <c r="Y17" s="30">
        <f t="shared" si="22"/>
        <v>0</v>
      </c>
      <c r="Z17" s="30"/>
      <c r="AA17" s="30"/>
      <c r="AB17" s="30">
        <f t="shared" si="23"/>
        <v>0</v>
      </c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</row>
    <row r="18" spans="1:251" ht="47.25" x14ac:dyDescent="0.25">
      <c r="A18" s="31" t="s">
        <v>25</v>
      </c>
      <c r="B18" s="30">
        <f t="shared" si="0"/>
        <v>146200</v>
      </c>
      <c r="C18" s="30">
        <f t="shared" si="0"/>
        <v>146200</v>
      </c>
      <c r="D18" s="30">
        <f t="shared" si="1"/>
        <v>0</v>
      </c>
      <c r="E18" s="30">
        <v>0</v>
      </c>
      <c r="F18" s="30">
        <v>0</v>
      </c>
      <c r="G18" s="30">
        <f t="shared" si="16"/>
        <v>0</v>
      </c>
      <c r="H18" s="30">
        <v>0</v>
      </c>
      <c r="I18" s="30">
        <v>0</v>
      </c>
      <c r="J18" s="30">
        <f t="shared" si="17"/>
        <v>0</v>
      </c>
      <c r="K18" s="30">
        <f>146200-146200</f>
        <v>0</v>
      </c>
      <c r="L18" s="30">
        <f t="shared" ref="L18" si="37">146200-146200</f>
        <v>0</v>
      </c>
      <c r="M18" s="30">
        <f t="shared" si="18"/>
        <v>0</v>
      </c>
      <c r="N18" s="30">
        <v>0</v>
      </c>
      <c r="O18" s="30">
        <v>0</v>
      </c>
      <c r="P18" s="30">
        <f t="shared" si="19"/>
        <v>0</v>
      </c>
      <c r="Q18" s="30">
        <v>0</v>
      </c>
      <c r="R18" s="30">
        <v>0</v>
      </c>
      <c r="S18" s="30">
        <f t="shared" si="20"/>
        <v>0</v>
      </c>
      <c r="T18" s="30">
        <v>0</v>
      </c>
      <c r="U18" s="30">
        <v>0</v>
      </c>
      <c r="V18" s="30">
        <f t="shared" si="21"/>
        <v>0</v>
      </c>
      <c r="W18" s="30">
        <v>0</v>
      </c>
      <c r="X18" s="30">
        <v>0</v>
      </c>
      <c r="Y18" s="30">
        <f t="shared" si="22"/>
        <v>0</v>
      </c>
      <c r="Z18" s="30">
        <f>146200</f>
        <v>146200</v>
      </c>
      <c r="AA18" s="30">
        <f t="shared" ref="AA18" si="38">146200</f>
        <v>146200</v>
      </c>
      <c r="AB18" s="30">
        <f t="shared" si="23"/>
        <v>0</v>
      </c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</row>
    <row r="19" spans="1:251" ht="31.5" x14ac:dyDescent="0.25">
      <c r="A19" s="31" t="s">
        <v>26</v>
      </c>
      <c r="B19" s="30">
        <f t="shared" si="0"/>
        <v>68500</v>
      </c>
      <c r="C19" s="30">
        <f t="shared" si="0"/>
        <v>68500</v>
      </c>
      <c r="D19" s="30">
        <f t="shared" si="1"/>
        <v>0</v>
      </c>
      <c r="E19" s="30">
        <v>0</v>
      </c>
      <c r="F19" s="30">
        <v>0</v>
      </c>
      <c r="G19" s="30">
        <f t="shared" si="16"/>
        <v>0</v>
      </c>
      <c r="H19" s="30">
        <v>0</v>
      </c>
      <c r="I19" s="30">
        <v>0</v>
      </c>
      <c r="J19" s="30">
        <f t="shared" si="17"/>
        <v>0</v>
      </c>
      <c r="K19" s="30">
        <f>68500-68500</f>
        <v>0</v>
      </c>
      <c r="L19" s="30">
        <f t="shared" ref="L19" si="39">68500-68500</f>
        <v>0</v>
      </c>
      <c r="M19" s="30">
        <f t="shared" si="18"/>
        <v>0</v>
      </c>
      <c r="N19" s="30">
        <v>0</v>
      </c>
      <c r="O19" s="30">
        <v>0</v>
      </c>
      <c r="P19" s="30">
        <f t="shared" si="19"/>
        <v>0</v>
      </c>
      <c r="Q19" s="30">
        <v>0</v>
      </c>
      <c r="R19" s="30">
        <v>0</v>
      </c>
      <c r="S19" s="30">
        <f t="shared" si="20"/>
        <v>0</v>
      </c>
      <c r="T19" s="30">
        <v>0</v>
      </c>
      <c r="U19" s="30">
        <v>0</v>
      </c>
      <c r="V19" s="30">
        <f t="shared" si="21"/>
        <v>0</v>
      </c>
      <c r="W19" s="30">
        <v>0</v>
      </c>
      <c r="X19" s="30">
        <v>0</v>
      </c>
      <c r="Y19" s="30">
        <f t="shared" si="22"/>
        <v>0</v>
      </c>
      <c r="Z19" s="30">
        <f>68500</f>
        <v>68500</v>
      </c>
      <c r="AA19" s="30">
        <f t="shared" ref="AA19" si="40">68500</f>
        <v>68500</v>
      </c>
      <c r="AB19" s="30">
        <f t="shared" si="23"/>
        <v>0</v>
      </c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</row>
    <row r="20" spans="1:251" ht="63" x14ac:dyDescent="0.25">
      <c r="A20" s="31" t="s">
        <v>27</v>
      </c>
      <c r="B20" s="30">
        <f t="shared" si="0"/>
        <v>180000</v>
      </c>
      <c r="C20" s="30">
        <f t="shared" si="0"/>
        <v>180000</v>
      </c>
      <c r="D20" s="30">
        <f t="shared" si="1"/>
        <v>0</v>
      </c>
      <c r="E20" s="30"/>
      <c r="F20" s="30"/>
      <c r="G20" s="30">
        <f t="shared" si="16"/>
        <v>0</v>
      </c>
      <c r="H20" s="30">
        <v>0</v>
      </c>
      <c r="I20" s="30">
        <v>0</v>
      </c>
      <c r="J20" s="30">
        <f t="shared" si="17"/>
        <v>0</v>
      </c>
      <c r="K20" s="30">
        <v>50000</v>
      </c>
      <c r="L20" s="30">
        <v>50000</v>
      </c>
      <c r="M20" s="30">
        <f t="shared" si="18"/>
        <v>0</v>
      </c>
      <c r="N20" s="30">
        <v>0</v>
      </c>
      <c r="O20" s="30">
        <v>0</v>
      </c>
      <c r="P20" s="30">
        <f t="shared" si="19"/>
        <v>0</v>
      </c>
      <c r="Q20" s="30">
        <v>0</v>
      </c>
      <c r="R20" s="30">
        <v>0</v>
      </c>
      <c r="S20" s="30">
        <f t="shared" si="20"/>
        <v>0</v>
      </c>
      <c r="T20" s="30">
        <v>130000</v>
      </c>
      <c r="U20" s="30">
        <v>130000</v>
      </c>
      <c r="V20" s="30">
        <f t="shared" si="21"/>
        <v>0</v>
      </c>
      <c r="W20" s="30">
        <v>0</v>
      </c>
      <c r="X20" s="30">
        <v>0</v>
      </c>
      <c r="Y20" s="30">
        <f t="shared" si="22"/>
        <v>0</v>
      </c>
      <c r="Z20" s="30"/>
      <c r="AA20" s="30"/>
      <c r="AB20" s="30">
        <f t="shared" si="23"/>
        <v>0</v>
      </c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</row>
    <row r="21" spans="1:251" ht="31.5" x14ac:dyDescent="0.25">
      <c r="A21" s="31" t="s">
        <v>28</v>
      </c>
      <c r="B21" s="30">
        <f t="shared" si="0"/>
        <v>52100</v>
      </c>
      <c r="C21" s="30">
        <f t="shared" si="0"/>
        <v>52100</v>
      </c>
      <c r="D21" s="30">
        <f t="shared" si="1"/>
        <v>0</v>
      </c>
      <c r="E21" s="30">
        <v>0</v>
      </c>
      <c r="F21" s="30">
        <v>0</v>
      </c>
      <c r="G21" s="30">
        <f t="shared" si="16"/>
        <v>0</v>
      </c>
      <c r="H21" s="30">
        <v>0</v>
      </c>
      <c r="I21" s="30">
        <v>0</v>
      </c>
      <c r="J21" s="30">
        <f t="shared" si="17"/>
        <v>0</v>
      </c>
      <c r="K21" s="30">
        <v>52100</v>
      </c>
      <c r="L21" s="30">
        <v>52100</v>
      </c>
      <c r="M21" s="30">
        <f t="shared" si="18"/>
        <v>0</v>
      </c>
      <c r="N21" s="30">
        <v>0</v>
      </c>
      <c r="O21" s="30">
        <v>0</v>
      </c>
      <c r="P21" s="30">
        <f t="shared" si="19"/>
        <v>0</v>
      </c>
      <c r="Q21" s="30">
        <v>0</v>
      </c>
      <c r="R21" s="30">
        <v>0</v>
      </c>
      <c r="S21" s="30">
        <f t="shared" si="20"/>
        <v>0</v>
      </c>
      <c r="T21" s="30">
        <v>0</v>
      </c>
      <c r="U21" s="30">
        <v>0</v>
      </c>
      <c r="V21" s="30">
        <f t="shared" si="21"/>
        <v>0</v>
      </c>
      <c r="W21" s="30">
        <v>0</v>
      </c>
      <c r="X21" s="30">
        <v>0</v>
      </c>
      <c r="Y21" s="30">
        <f t="shared" si="22"/>
        <v>0</v>
      </c>
      <c r="Z21" s="30"/>
      <c r="AA21" s="30"/>
      <c r="AB21" s="30">
        <f t="shared" si="23"/>
        <v>0</v>
      </c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</row>
    <row r="22" spans="1:251" ht="78.75" x14ac:dyDescent="0.25">
      <c r="A22" s="31" t="s">
        <v>29</v>
      </c>
      <c r="B22" s="30">
        <f t="shared" si="0"/>
        <v>416741</v>
      </c>
      <c r="C22" s="30">
        <f t="shared" si="0"/>
        <v>416741</v>
      </c>
      <c r="D22" s="30">
        <f t="shared" si="1"/>
        <v>0</v>
      </c>
      <c r="E22" s="30">
        <v>0</v>
      </c>
      <c r="F22" s="30">
        <v>0</v>
      </c>
      <c r="G22" s="30">
        <f t="shared" si="16"/>
        <v>0</v>
      </c>
      <c r="H22" s="30">
        <v>0</v>
      </c>
      <c r="I22" s="30">
        <v>0</v>
      </c>
      <c r="J22" s="30">
        <f t="shared" si="17"/>
        <v>0</v>
      </c>
      <c r="K22" s="30">
        <v>0</v>
      </c>
      <c r="L22" s="30">
        <v>0</v>
      </c>
      <c r="M22" s="30">
        <f t="shared" si="18"/>
        <v>0</v>
      </c>
      <c r="N22" s="30">
        <v>0</v>
      </c>
      <c r="O22" s="30">
        <v>0</v>
      </c>
      <c r="P22" s="30">
        <f t="shared" si="19"/>
        <v>0</v>
      </c>
      <c r="Q22" s="30">
        <v>0</v>
      </c>
      <c r="R22" s="30">
        <v>0</v>
      </c>
      <c r="S22" s="30">
        <f t="shared" si="20"/>
        <v>0</v>
      </c>
      <c r="T22" s="30">
        <v>416741</v>
      </c>
      <c r="U22" s="30">
        <v>416741</v>
      </c>
      <c r="V22" s="30">
        <f t="shared" si="21"/>
        <v>0</v>
      </c>
      <c r="W22" s="30"/>
      <c r="X22" s="30"/>
      <c r="Y22" s="30">
        <f t="shared" si="22"/>
        <v>0</v>
      </c>
      <c r="Z22" s="30">
        <v>0</v>
      </c>
      <c r="AA22" s="30">
        <v>0</v>
      </c>
      <c r="AB22" s="30">
        <f t="shared" si="23"/>
        <v>0</v>
      </c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</row>
    <row r="23" spans="1:251" x14ac:dyDescent="0.25">
      <c r="A23" s="29" t="s">
        <v>30</v>
      </c>
      <c r="B23" s="30">
        <f t="shared" si="0"/>
        <v>10000</v>
      </c>
      <c r="C23" s="30">
        <f t="shared" si="0"/>
        <v>10000</v>
      </c>
      <c r="D23" s="30">
        <f t="shared" si="1"/>
        <v>0</v>
      </c>
      <c r="E23" s="30">
        <v>0</v>
      </c>
      <c r="F23" s="30">
        <v>0</v>
      </c>
      <c r="G23" s="30">
        <f t="shared" si="16"/>
        <v>0</v>
      </c>
      <c r="H23" s="30">
        <v>0</v>
      </c>
      <c r="I23" s="30">
        <v>0</v>
      </c>
      <c r="J23" s="30">
        <f t="shared" si="17"/>
        <v>0</v>
      </c>
      <c r="K23" s="30">
        <v>0</v>
      </c>
      <c r="L23" s="30">
        <v>0</v>
      </c>
      <c r="M23" s="30">
        <f t="shared" si="18"/>
        <v>0</v>
      </c>
      <c r="N23" s="30">
        <v>0</v>
      </c>
      <c r="O23" s="30">
        <v>0</v>
      </c>
      <c r="P23" s="30">
        <f t="shared" si="19"/>
        <v>0</v>
      </c>
      <c r="Q23" s="30">
        <v>10000</v>
      </c>
      <c r="R23" s="30">
        <v>10000</v>
      </c>
      <c r="S23" s="30">
        <f t="shared" si="20"/>
        <v>0</v>
      </c>
      <c r="T23" s="30">
        <v>0</v>
      </c>
      <c r="U23" s="30">
        <v>0</v>
      </c>
      <c r="V23" s="30">
        <f t="shared" si="21"/>
        <v>0</v>
      </c>
      <c r="W23" s="30">
        <v>0</v>
      </c>
      <c r="X23" s="30">
        <v>0</v>
      </c>
      <c r="Y23" s="30">
        <f t="shared" si="22"/>
        <v>0</v>
      </c>
      <c r="Z23" s="30">
        <v>0</v>
      </c>
      <c r="AA23" s="30">
        <v>0</v>
      </c>
      <c r="AB23" s="30">
        <f t="shared" si="23"/>
        <v>0</v>
      </c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</row>
    <row r="24" spans="1:251" ht="47.25" x14ac:dyDescent="0.25">
      <c r="A24" s="32" t="s">
        <v>31</v>
      </c>
      <c r="B24" s="30">
        <f t="shared" si="0"/>
        <v>117937</v>
      </c>
      <c r="C24" s="30">
        <f t="shared" si="0"/>
        <v>117937</v>
      </c>
      <c r="D24" s="30">
        <f t="shared" si="1"/>
        <v>0</v>
      </c>
      <c r="E24" s="30">
        <v>0</v>
      </c>
      <c r="F24" s="30">
        <v>0</v>
      </c>
      <c r="G24" s="30">
        <f t="shared" si="16"/>
        <v>0</v>
      </c>
      <c r="H24" s="30">
        <v>0</v>
      </c>
      <c r="I24" s="30">
        <v>0</v>
      </c>
      <c r="J24" s="30">
        <f t="shared" si="17"/>
        <v>0</v>
      </c>
      <c r="K24" s="30">
        <v>38021</v>
      </c>
      <c r="L24" s="30">
        <v>38021</v>
      </c>
      <c r="M24" s="30">
        <f t="shared" si="18"/>
        <v>0</v>
      </c>
      <c r="N24" s="30">
        <v>0</v>
      </c>
      <c r="O24" s="30">
        <v>0</v>
      </c>
      <c r="P24" s="30">
        <f t="shared" si="19"/>
        <v>0</v>
      </c>
      <c r="Q24" s="30">
        <v>0</v>
      </c>
      <c r="R24" s="30">
        <v>0</v>
      </c>
      <c r="S24" s="30">
        <f t="shared" si="20"/>
        <v>0</v>
      </c>
      <c r="T24" s="30">
        <v>79916</v>
      </c>
      <c r="U24" s="30">
        <v>79916</v>
      </c>
      <c r="V24" s="30">
        <f t="shared" si="21"/>
        <v>0</v>
      </c>
      <c r="W24" s="30">
        <v>0</v>
      </c>
      <c r="X24" s="30">
        <v>0</v>
      </c>
      <c r="Y24" s="30">
        <f t="shared" si="22"/>
        <v>0</v>
      </c>
      <c r="Z24" s="30">
        <v>0</v>
      </c>
      <c r="AA24" s="30">
        <v>0</v>
      </c>
      <c r="AB24" s="30">
        <f t="shared" si="23"/>
        <v>0</v>
      </c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</row>
    <row r="25" spans="1:251" ht="63" x14ac:dyDescent="0.25">
      <c r="A25" s="29" t="s">
        <v>32</v>
      </c>
      <c r="B25" s="27">
        <f t="shared" si="0"/>
        <v>768</v>
      </c>
      <c r="C25" s="27">
        <f t="shared" si="0"/>
        <v>768</v>
      </c>
      <c r="D25" s="27">
        <f t="shared" si="1"/>
        <v>0</v>
      </c>
      <c r="E25" s="27">
        <v>0</v>
      </c>
      <c r="F25" s="27">
        <v>0</v>
      </c>
      <c r="G25" s="27">
        <f t="shared" si="16"/>
        <v>0</v>
      </c>
      <c r="H25" s="27">
        <v>0</v>
      </c>
      <c r="I25" s="27">
        <v>0</v>
      </c>
      <c r="J25" s="27">
        <f t="shared" si="17"/>
        <v>0</v>
      </c>
      <c r="K25" s="27">
        <v>768</v>
      </c>
      <c r="L25" s="27">
        <v>768</v>
      </c>
      <c r="M25" s="27">
        <f t="shared" si="18"/>
        <v>0</v>
      </c>
      <c r="N25" s="27">
        <v>0</v>
      </c>
      <c r="O25" s="27">
        <v>0</v>
      </c>
      <c r="P25" s="27">
        <f t="shared" si="19"/>
        <v>0</v>
      </c>
      <c r="Q25" s="27">
        <v>0</v>
      </c>
      <c r="R25" s="27">
        <v>0</v>
      </c>
      <c r="S25" s="27">
        <f t="shared" si="20"/>
        <v>0</v>
      </c>
      <c r="T25" s="27"/>
      <c r="U25" s="27"/>
      <c r="V25" s="27">
        <f t="shared" si="21"/>
        <v>0</v>
      </c>
      <c r="W25" s="27">
        <v>0</v>
      </c>
      <c r="X25" s="27">
        <v>0</v>
      </c>
      <c r="Y25" s="27">
        <f t="shared" si="22"/>
        <v>0</v>
      </c>
      <c r="Z25" s="27">
        <v>0</v>
      </c>
      <c r="AA25" s="27">
        <v>0</v>
      </c>
      <c r="AB25" s="27">
        <f t="shared" si="23"/>
        <v>0</v>
      </c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</row>
    <row r="26" spans="1:251" x14ac:dyDescent="0.25">
      <c r="A26" s="23" t="s">
        <v>33</v>
      </c>
      <c r="B26" s="24">
        <f t="shared" si="0"/>
        <v>3407001</v>
      </c>
      <c r="C26" s="24">
        <f t="shared" si="0"/>
        <v>3188949</v>
      </c>
      <c r="D26" s="24">
        <f t="shared" si="1"/>
        <v>-218052</v>
      </c>
      <c r="E26" s="24">
        <f t="shared" ref="E26:AA26" si="41">SUM(E27)</f>
        <v>0</v>
      </c>
      <c r="F26" s="24">
        <f t="shared" si="41"/>
        <v>0</v>
      </c>
      <c r="G26" s="24">
        <f t="shared" si="16"/>
        <v>0</v>
      </c>
      <c r="H26" s="24">
        <f t="shared" si="41"/>
        <v>0</v>
      </c>
      <c r="I26" s="24">
        <f t="shared" si="41"/>
        <v>0</v>
      </c>
      <c r="J26" s="24">
        <f t="shared" si="17"/>
        <v>0</v>
      </c>
      <c r="K26" s="24">
        <f t="shared" si="41"/>
        <v>130044</v>
      </c>
      <c r="L26" s="24">
        <f t="shared" si="41"/>
        <v>450258</v>
      </c>
      <c r="M26" s="24">
        <f t="shared" si="18"/>
        <v>320214</v>
      </c>
      <c r="N26" s="24">
        <f t="shared" si="41"/>
        <v>0</v>
      </c>
      <c r="O26" s="24">
        <f t="shared" si="41"/>
        <v>0</v>
      </c>
      <c r="P26" s="24">
        <f t="shared" si="19"/>
        <v>0</v>
      </c>
      <c r="Q26" s="24">
        <f t="shared" si="41"/>
        <v>126441</v>
      </c>
      <c r="R26" s="24">
        <f t="shared" si="41"/>
        <v>126441</v>
      </c>
      <c r="S26" s="24">
        <f t="shared" si="20"/>
        <v>0</v>
      </c>
      <c r="T26" s="24">
        <f t="shared" si="41"/>
        <v>438842</v>
      </c>
      <c r="U26" s="24">
        <f t="shared" si="41"/>
        <v>438842</v>
      </c>
      <c r="V26" s="24">
        <f t="shared" si="21"/>
        <v>0</v>
      </c>
      <c r="W26" s="24">
        <f t="shared" si="41"/>
        <v>538266</v>
      </c>
      <c r="X26" s="24">
        <f t="shared" si="41"/>
        <v>0</v>
      </c>
      <c r="Y26" s="24">
        <f t="shared" si="22"/>
        <v>-538266</v>
      </c>
      <c r="Z26" s="24">
        <f t="shared" si="41"/>
        <v>2173408</v>
      </c>
      <c r="AA26" s="24">
        <f t="shared" si="41"/>
        <v>2173408</v>
      </c>
      <c r="AB26" s="24">
        <f t="shared" si="23"/>
        <v>0</v>
      </c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</row>
    <row r="27" spans="1:251" x14ac:dyDescent="0.25">
      <c r="A27" s="23" t="s">
        <v>19</v>
      </c>
      <c r="B27" s="24">
        <f t="shared" si="0"/>
        <v>3407001</v>
      </c>
      <c r="C27" s="24">
        <f t="shared" si="0"/>
        <v>3188949</v>
      </c>
      <c r="D27" s="24">
        <f t="shared" si="1"/>
        <v>-218052</v>
      </c>
      <c r="E27" s="24">
        <f>SUM(E28:E34)</f>
        <v>0</v>
      </c>
      <c r="F27" s="24">
        <f>SUM(F28:F34)</f>
        <v>0</v>
      </c>
      <c r="G27" s="24">
        <f t="shared" si="16"/>
        <v>0</v>
      </c>
      <c r="H27" s="24">
        <f>SUM(H28:H34)</f>
        <v>0</v>
      </c>
      <c r="I27" s="24">
        <f>SUM(I28:I34)</f>
        <v>0</v>
      </c>
      <c r="J27" s="24">
        <f t="shared" si="17"/>
        <v>0</v>
      </c>
      <c r="K27" s="24">
        <f>SUM(K28:K34)</f>
        <v>130044</v>
      </c>
      <c r="L27" s="24">
        <f>SUM(L28:L34)</f>
        <v>450258</v>
      </c>
      <c r="M27" s="24">
        <f t="shared" si="18"/>
        <v>320214</v>
      </c>
      <c r="N27" s="24">
        <f>SUM(N28:N34)</f>
        <v>0</v>
      </c>
      <c r="O27" s="24">
        <f>SUM(O28:O34)</f>
        <v>0</v>
      </c>
      <c r="P27" s="24">
        <f t="shared" si="19"/>
        <v>0</v>
      </c>
      <c r="Q27" s="24">
        <f>SUM(Q28:Q34)</f>
        <v>126441</v>
      </c>
      <c r="R27" s="24">
        <f>SUM(R28:R34)</f>
        <v>126441</v>
      </c>
      <c r="S27" s="24">
        <f t="shared" si="20"/>
        <v>0</v>
      </c>
      <c r="T27" s="24">
        <f>SUM(T28:T34)</f>
        <v>438842</v>
      </c>
      <c r="U27" s="24">
        <f>SUM(U28:U34)</f>
        <v>438842</v>
      </c>
      <c r="V27" s="24">
        <f t="shared" si="21"/>
        <v>0</v>
      </c>
      <c r="W27" s="24">
        <f>SUM(W28:W34)</f>
        <v>538266</v>
      </c>
      <c r="X27" s="24">
        <f>SUM(X28:X34)</f>
        <v>0</v>
      </c>
      <c r="Y27" s="24">
        <f t="shared" si="22"/>
        <v>-538266</v>
      </c>
      <c r="Z27" s="24">
        <f>SUM(Z28:Z34)</f>
        <v>2173408</v>
      </c>
      <c r="AA27" s="24">
        <f>SUM(AA28:AA34)</f>
        <v>2173408</v>
      </c>
      <c r="AB27" s="24">
        <f t="shared" si="23"/>
        <v>0</v>
      </c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</row>
    <row r="28" spans="1:251" ht="47.25" x14ac:dyDescent="0.25">
      <c r="A28" s="98" t="s">
        <v>34</v>
      </c>
      <c r="B28" s="30">
        <f t="shared" si="0"/>
        <v>0</v>
      </c>
      <c r="C28" s="30">
        <f t="shared" si="0"/>
        <v>600</v>
      </c>
      <c r="D28" s="30">
        <f t="shared" si="0"/>
        <v>600</v>
      </c>
      <c r="E28" s="30">
        <v>0</v>
      </c>
      <c r="F28" s="30"/>
      <c r="G28" s="30">
        <f t="shared" si="16"/>
        <v>0</v>
      </c>
      <c r="H28" s="30">
        <v>0</v>
      </c>
      <c r="I28" s="30">
        <v>0</v>
      </c>
      <c r="J28" s="30">
        <f t="shared" si="17"/>
        <v>0</v>
      </c>
      <c r="K28" s="30">
        <v>0</v>
      </c>
      <c r="L28" s="30">
        <v>600</v>
      </c>
      <c r="M28" s="30">
        <f t="shared" si="18"/>
        <v>600</v>
      </c>
      <c r="N28" s="30">
        <v>0</v>
      </c>
      <c r="O28" s="30">
        <v>0</v>
      </c>
      <c r="P28" s="30">
        <f t="shared" si="19"/>
        <v>0</v>
      </c>
      <c r="Q28" s="30">
        <v>0</v>
      </c>
      <c r="R28" s="30">
        <v>0</v>
      </c>
      <c r="S28" s="30">
        <f t="shared" si="20"/>
        <v>0</v>
      </c>
      <c r="T28" s="30"/>
      <c r="U28" s="30"/>
      <c r="V28" s="30">
        <f t="shared" si="21"/>
        <v>0</v>
      </c>
      <c r="W28" s="30">
        <v>0</v>
      </c>
      <c r="X28" s="30">
        <v>0</v>
      </c>
      <c r="Y28" s="30">
        <f t="shared" si="22"/>
        <v>0</v>
      </c>
      <c r="Z28" s="30">
        <v>0</v>
      </c>
      <c r="AA28" s="30">
        <v>0</v>
      </c>
      <c r="AB28" s="30">
        <f t="shared" si="23"/>
        <v>0</v>
      </c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</row>
    <row r="29" spans="1:251" ht="94.5" x14ac:dyDescent="0.25">
      <c r="A29" s="98" t="s">
        <v>35</v>
      </c>
      <c r="B29" s="30">
        <f t="shared" si="0"/>
        <v>0</v>
      </c>
      <c r="C29" s="30">
        <f t="shared" si="0"/>
        <v>5400</v>
      </c>
      <c r="D29" s="30">
        <f t="shared" si="0"/>
        <v>5400</v>
      </c>
      <c r="E29" s="30">
        <v>0</v>
      </c>
      <c r="F29" s="30"/>
      <c r="G29" s="30">
        <f t="shared" si="16"/>
        <v>0</v>
      </c>
      <c r="H29" s="30">
        <v>0</v>
      </c>
      <c r="I29" s="30">
        <v>0</v>
      </c>
      <c r="J29" s="30">
        <f t="shared" si="17"/>
        <v>0</v>
      </c>
      <c r="K29" s="30">
        <v>0</v>
      </c>
      <c r="L29" s="30">
        <v>5400</v>
      </c>
      <c r="M29" s="30">
        <f t="shared" si="18"/>
        <v>5400</v>
      </c>
      <c r="N29" s="30">
        <v>0</v>
      </c>
      <c r="O29" s="30">
        <v>0</v>
      </c>
      <c r="P29" s="30">
        <f t="shared" si="19"/>
        <v>0</v>
      </c>
      <c r="Q29" s="30">
        <v>0</v>
      </c>
      <c r="R29" s="30">
        <v>0</v>
      </c>
      <c r="S29" s="30">
        <f t="shared" si="20"/>
        <v>0</v>
      </c>
      <c r="T29" s="30"/>
      <c r="U29" s="30"/>
      <c r="V29" s="30">
        <f t="shared" si="21"/>
        <v>0</v>
      </c>
      <c r="W29" s="30">
        <v>0</v>
      </c>
      <c r="X29" s="30">
        <v>0</v>
      </c>
      <c r="Y29" s="30">
        <f t="shared" si="22"/>
        <v>0</v>
      </c>
      <c r="Z29" s="30">
        <v>0</v>
      </c>
      <c r="AA29" s="30">
        <v>0</v>
      </c>
      <c r="AB29" s="30">
        <f t="shared" si="23"/>
        <v>0</v>
      </c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</row>
    <row r="30" spans="1:251" ht="47.25" x14ac:dyDescent="0.25">
      <c r="A30" s="33" t="s">
        <v>36</v>
      </c>
      <c r="B30" s="30">
        <f t="shared" si="0"/>
        <v>100000</v>
      </c>
      <c r="C30" s="30">
        <f t="shared" si="0"/>
        <v>100000</v>
      </c>
      <c r="D30" s="30">
        <f t="shared" si="1"/>
        <v>0</v>
      </c>
      <c r="E30" s="30">
        <v>0</v>
      </c>
      <c r="F30" s="30">
        <v>0</v>
      </c>
      <c r="G30" s="30">
        <f t="shared" si="16"/>
        <v>0</v>
      </c>
      <c r="H30" s="30">
        <v>0</v>
      </c>
      <c r="I30" s="30">
        <v>0</v>
      </c>
      <c r="J30" s="30">
        <f t="shared" si="17"/>
        <v>0</v>
      </c>
      <c r="K30" s="30">
        <v>0</v>
      </c>
      <c r="L30" s="30">
        <v>0</v>
      </c>
      <c r="M30" s="30">
        <f t="shared" si="18"/>
        <v>0</v>
      </c>
      <c r="N30" s="30">
        <v>0</v>
      </c>
      <c r="O30" s="30">
        <v>0</v>
      </c>
      <c r="P30" s="30">
        <f t="shared" si="19"/>
        <v>0</v>
      </c>
      <c r="Q30" s="30">
        <v>0</v>
      </c>
      <c r="R30" s="30">
        <v>0</v>
      </c>
      <c r="S30" s="30">
        <f t="shared" si="20"/>
        <v>0</v>
      </c>
      <c r="T30" s="30">
        <v>0</v>
      </c>
      <c r="U30" s="30">
        <v>0</v>
      </c>
      <c r="V30" s="30">
        <f t="shared" si="21"/>
        <v>0</v>
      </c>
      <c r="W30" s="30">
        <v>0</v>
      </c>
      <c r="X30" s="30">
        <v>0</v>
      </c>
      <c r="Y30" s="30">
        <f t="shared" si="22"/>
        <v>0</v>
      </c>
      <c r="Z30" s="30">
        <v>100000</v>
      </c>
      <c r="AA30" s="30">
        <v>100000</v>
      </c>
      <c r="AB30" s="30">
        <f t="shared" si="23"/>
        <v>0</v>
      </c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</row>
    <row r="31" spans="1:251" ht="110.25" x14ac:dyDescent="0.25">
      <c r="A31" s="33" t="s">
        <v>37</v>
      </c>
      <c r="B31" s="30">
        <f t="shared" si="0"/>
        <v>2053408</v>
      </c>
      <c r="C31" s="30">
        <f t="shared" si="0"/>
        <v>2053408</v>
      </c>
      <c r="D31" s="30">
        <f t="shared" si="1"/>
        <v>0</v>
      </c>
      <c r="E31" s="30">
        <v>0</v>
      </c>
      <c r="F31" s="30">
        <v>0</v>
      </c>
      <c r="G31" s="30">
        <f t="shared" si="16"/>
        <v>0</v>
      </c>
      <c r="H31" s="30">
        <v>0</v>
      </c>
      <c r="I31" s="30">
        <v>0</v>
      </c>
      <c r="J31" s="30">
        <f t="shared" si="17"/>
        <v>0</v>
      </c>
      <c r="K31" s="30">
        <v>0</v>
      </c>
      <c r="L31" s="30">
        <v>0</v>
      </c>
      <c r="M31" s="30">
        <f t="shared" si="18"/>
        <v>0</v>
      </c>
      <c r="N31" s="30"/>
      <c r="O31" s="30"/>
      <c r="P31" s="30">
        <f t="shared" si="19"/>
        <v>0</v>
      </c>
      <c r="Q31" s="30">
        <v>0</v>
      </c>
      <c r="R31" s="30">
        <v>0</v>
      </c>
      <c r="S31" s="30">
        <f t="shared" si="20"/>
        <v>0</v>
      </c>
      <c r="T31" s="30"/>
      <c r="U31" s="30"/>
      <c r="V31" s="30">
        <f t="shared" si="21"/>
        <v>0</v>
      </c>
      <c r="W31" s="30">
        <v>0</v>
      </c>
      <c r="X31" s="30">
        <v>0</v>
      </c>
      <c r="Y31" s="30">
        <f t="shared" si="22"/>
        <v>0</v>
      </c>
      <c r="Z31" s="30">
        <v>2053408</v>
      </c>
      <c r="AA31" s="30">
        <v>2053408</v>
      </c>
      <c r="AB31" s="30">
        <f t="shared" si="23"/>
        <v>0</v>
      </c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</row>
    <row r="32" spans="1:251" ht="47.25" x14ac:dyDescent="0.25">
      <c r="A32" s="33" t="s">
        <v>38</v>
      </c>
      <c r="B32" s="30">
        <f t="shared" si="0"/>
        <v>201852</v>
      </c>
      <c r="C32" s="30">
        <f t="shared" si="0"/>
        <v>201852</v>
      </c>
      <c r="D32" s="30">
        <f t="shared" si="1"/>
        <v>0</v>
      </c>
      <c r="E32" s="30">
        <v>0</v>
      </c>
      <c r="F32" s="30">
        <v>0</v>
      </c>
      <c r="G32" s="30">
        <f t="shared" si="16"/>
        <v>0</v>
      </c>
      <c r="H32" s="30">
        <v>0</v>
      </c>
      <c r="I32" s="30">
        <v>0</v>
      </c>
      <c r="J32" s="30">
        <f t="shared" si="17"/>
        <v>0</v>
      </c>
      <c r="K32" s="30">
        <v>0</v>
      </c>
      <c r="L32" s="30">
        <v>0</v>
      </c>
      <c r="M32" s="30">
        <f t="shared" si="18"/>
        <v>0</v>
      </c>
      <c r="N32" s="30">
        <v>0</v>
      </c>
      <c r="O32" s="30">
        <v>0</v>
      </c>
      <c r="P32" s="30">
        <f t="shared" si="19"/>
        <v>0</v>
      </c>
      <c r="Q32" s="30">
        <v>0</v>
      </c>
      <c r="R32" s="30">
        <v>0</v>
      </c>
      <c r="S32" s="30">
        <f t="shared" si="20"/>
        <v>0</v>
      </c>
      <c r="T32" s="30">
        <v>181852</v>
      </c>
      <c r="U32" s="30">
        <v>181852</v>
      </c>
      <c r="V32" s="30">
        <f t="shared" si="21"/>
        <v>0</v>
      </c>
      <c r="W32" s="30">
        <v>0</v>
      </c>
      <c r="X32" s="30">
        <v>0</v>
      </c>
      <c r="Y32" s="30">
        <f t="shared" si="22"/>
        <v>0</v>
      </c>
      <c r="Z32" s="30">
        <v>20000</v>
      </c>
      <c r="AA32" s="30">
        <v>20000</v>
      </c>
      <c r="AB32" s="30">
        <f t="shared" si="23"/>
        <v>0</v>
      </c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</row>
    <row r="33" spans="1:249" ht="78.75" x14ac:dyDescent="0.25">
      <c r="A33" s="33" t="s">
        <v>39</v>
      </c>
      <c r="B33" s="30">
        <f t="shared" si="0"/>
        <v>615285</v>
      </c>
      <c r="C33" s="30">
        <f t="shared" si="0"/>
        <v>391233</v>
      </c>
      <c r="D33" s="30">
        <f t="shared" si="1"/>
        <v>-224052</v>
      </c>
      <c r="E33" s="30"/>
      <c r="F33" s="30"/>
      <c r="G33" s="30">
        <f t="shared" si="16"/>
        <v>0</v>
      </c>
      <c r="H33" s="30">
        <v>0</v>
      </c>
      <c r="I33" s="30">
        <v>0</v>
      </c>
      <c r="J33" s="30">
        <f t="shared" si="17"/>
        <v>0</v>
      </c>
      <c r="K33" s="30"/>
      <c r="L33" s="30">
        <f>314214</f>
        <v>314214</v>
      </c>
      <c r="M33" s="30">
        <f t="shared" si="18"/>
        <v>314214</v>
      </c>
      <c r="N33" s="30">
        <v>0</v>
      </c>
      <c r="O33" s="30">
        <v>0</v>
      </c>
      <c r="P33" s="30">
        <f t="shared" si="19"/>
        <v>0</v>
      </c>
      <c r="Q33" s="30">
        <v>20029</v>
      </c>
      <c r="R33" s="30">
        <v>20029</v>
      </c>
      <c r="S33" s="30">
        <f t="shared" si="20"/>
        <v>0</v>
      </c>
      <c r="T33" s="30">
        <v>56990</v>
      </c>
      <c r="U33" s="30">
        <v>56990</v>
      </c>
      <c r="V33" s="30">
        <f t="shared" si="21"/>
        <v>0</v>
      </c>
      <c r="W33" s="30">
        <v>538266</v>
      </c>
      <c r="X33" s="30">
        <f>538266-538266</f>
        <v>0</v>
      </c>
      <c r="Y33" s="30">
        <f t="shared" si="22"/>
        <v>-538266</v>
      </c>
      <c r="Z33" s="30"/>
      <c r="AA33" s="30"/>
      <c r="AB33" s="30">
        <f t="shared" si="23"/>
        <v>0</v>
      </c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</row>
    <row r="34" spans="1:249" ht="63" x14ac:dyDescent="0.25">
      <c r="A34" s="33" t="s">
        <v>40</v>
      </c>
      <c r="B34" s="30">
        <f t="shared" si="0"/>
        <v>436456</v>
      </c>
      <c r="C34" s="30">
        <f t="shared" si="0"/>
        <v>436456</v>
      </c>
      <c r="D34" s="30">
        <f t="shared" si="1"/>
        <v>0</v>
      </c>
      <c r="E34" s="30">
        <v>0</v>
      </c>
      <c r="F34" s="30">
        <v>0</v>
      </c>
      <c r="G34" s="30">
        <f t="shared" si="16"/>
        <v>0</v>
      </c>
      <c r="H34" s="30">
        <v>0</v>
      </c>
      <c r="I34" s="30">
        <v>0</v>
      </c>
      <c r="J34" s="30">
        <f t="shared" si="17"/>
        <v>0</v>
      </c>
      <c r="K34" s="30">
        <v>130044</v>
      </c>
      <c r="L34" s="30">
        <v>130044</v>
      </c>
      <c r="M34" s="30">
        <f t="shared" si="18"/>
        <v>0</v>
      </c>
      <c r="N34" s="30">
        <v>0</v>
      </c>
      <c r="O34" s="30">
        <v>0</v>
      </c>
      <c r="P34" s="30">
        <f t="shared" si="19"/>
        <v>0</v>
      </c>
      <c r="Q34" s="30">
        <f>106412</f>
        <v>106412</v>
      </c>
      <c r="R34" s="30">
        <f t="shared" ref="R34" si="42">106412</f>
        <v>106412</v>
      </c>
      <c r="S34" s="30">
        <f t="shared" si="20"/>
        <v>0</v>
      </c>
      <c r="T34" s="30">
        <v>200000</v>
      </c>
      <c r="U34" s="30">
        <v>200000</v>
      </c>
      <c r="V34" s="30">
        <f t="shared" si="21"/>
        <v>0</v>
      </c>
      <c r="W34" s="30"/>
      <c r="X34" s="30"/>
      <c r="Y34" s="30">
        <f t="shared" si="22"/>
        <v>0</v>
      </c>
      <c r="Z34" s="30">
        <v>0</v>
      </c>
      <c r="AA34" s="30">
        <v>0</v>
      </c>
      <c r="AB34" s="30">
        <f t="shared" si="23"/>
        <v>0</v>
      </c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</row>
    <row r="35" spans="1:249" x14ac:dyDescent="0.25">
      <c r="A35" s="23" t="s">
        <v>41</v>
      </c>
      <c r="B35" s="24">
        <f t="shared" si="0"/>
        <v>1001869</v>
      </c>
      <c r="C35" s="24">
        <f t="shared" si="0"/>
        <v>1001869</v>
      </c>
      <c r="D35" s="24">
        <f t="shared" si="1"/>
        <v>0</v>
      </c>
      <c r="E35" s="24">
        <f t="shared" ref="E35:AA35" si="43">SUM(E36)</f>
        <v>0</v>
      </c>
      <c r="F35" s="24">
        <f t="shared" si="43"/>
        <v>0</v>
      </c>
      <c r="G35" s="24">
        <f t="shared" si="16"/>
        <v>0</v>
      </c>
      <c r="H35" s="24">
        <f t="shared" si="43"/>
        <v>0</v>
      </c>
      <c r="I35" s="24">
        <f t="shared" si="43"/>
        <v>0</v>
      </c>
      <c r="J35" s="24">
        <f t="shared" si="17"/>
        <v>0</v>
      </c>
      <c r="K35" s="24">
        <f t="shared" si="43"/>
        <v>0</v>
      </c>
      <c r="L35" s="24">
        <f t="shared" si="43"/>
        <v>0</v>
      </c>
      <c r="M35" s="24">
        <f t="shared" si="18"/>
        <v>0</v>
      </c>
      <c r="N35" s="24">
        <f t="shared" si="43"/>
        <v>0</v>
      </c>
      <c r="O35" s="24">
        <f t="shared" si="43"/>
        <v>0</v>
      </c>
      <c r="P35" s="24">
        <f t="shared" si="19"/>
        <v>0</v>
      </c>
      <c r="Q35" s="24">
        <f t="shared" si="43"/>
        <v>751869</v>
      </c>
      <c r="R35" s="24">
        <f t="shared" si="43"/>
        <v>751869</v>
      </c>
      <c r="S35" s="24">
        <f t="shared" si="20"/>
        <v>0</v>
      </c>
      <c r="T35" s="24">
        <f t="shared" si="43"/>
        <v>0</v>
      </c>
      <c r="U35" s="24">
        <f t="shared" si="43"/>
        <v>0</v>
      </c>
      <c r="V35" s="24">
        <f t="shared" si="21"/>
        <v>0</v>
      </c>
      <c r="W35" s="24">
        <f t="shared" si="43"/>
        <v>0</v>
      </c>
      <c r="X35" s="24">
        <f t="shared" si="43"/>
        <v>0</v>
      </c>
      <c r="Y35" s="24">
        <f t="shared" si="22"/>
        <v>0</v>
      </c>
      <c r="Z35" s="24">
        <f t="shared" si="43"/>
        <v>250000</v>
      </c>
      <c r="AA35" s="24">
        <f t="shared" si="43"/>
        <v>250000</v>
      </c>
      <c r="AB35" s="24">
        <f t="shared" si="23"/>
        <v>0</v>
      </c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</row>
    <row r="36" spans="1:249" x14ac:dyDescent="0.25">
      <c r="A36" s="23" t="s">
        <v>19</v>
      </c>
      <c r="B36" s="24">
        <f t="shared" si="0"/>
        <v>1001869</v>
      </c>
      <c r="C36" s="24">
        <f t="shared" si="0"/>
        <v>1001869</v>
      </c>
      <c r="D36" s="24">
        <f t="shared" si="1"/>
        <v>0</v>
      </c>
      <c r="E36" s="24">
        <f>SUM(E37:E42)</f>
        <v>0</v>
      </c>
      <c r="F36" s="24">
        <f>SUM(F37:F42)</f>
        <v>0</v>
      </c>
      <c r="G36" s="24">
        <f t="shared" si="16"/>
        <v>0</v>
      </c>
      <c r="H36" s="24">
        <f>SUM(H37:H42)</f>
        <v>0</v>
      </c>
      <c r="I36" s="24">
        <f>SUM(I37:I42)</f>
        <v>0</v>
      </c>
      <c r="J36" s="24">
        <f t="shared" si="17"/>
        <v>0</v>
      </c>
      <c r="K36" s="24">
        <f>SUM(K37:K42)</f>
        <v>0</v>
      </c>
      <c r="L36" s="24">
        <f>SUM(L37:L42)</f>
        <v>0</v>
      </c>
      <c r="M36" s="24">
        <f t="shared" si="18"/>
        <v>0</v>
      </c>
      <c r="N36" s="24">
        <f>SUM(N37:N42)</f>
        <v>0</v>
      </c>
      <c r="O36" s="24">
        <f>SUM(O37:O42)</f>
        <v>0</v>
      </c>
      <c r="P36" s="24">
        <f t="shared" si="19"/>
        <v>0</v>
      </c>
      <c r="Q36" s="24">
        <f>SUM(Q37:Q42)</f>
        <v>751869</v>
      </c>
      <c r="R36" s="24">
        <f>SUM(R37:R42)</f>
        <v>751869</v>
      </c>
      <c r="S36" s="24">
        <f t="shared" si="20"/>
        <v>0</v>
      </c>
      <c r="T36" s="24">
        <f>SUM(T37:T42)</f>
        <v>0</v>
      </c>
      <c r="U36" s="24">
        <f>SUM(U37:U42)</f>
        <v>0</v>
      </c>
      <c r="V36" s="24">
        <f t="shared" si="21"/>
        <v>0</v>
      </c>
      <c r="W36" s="24">
        <f>SUM(W37:W42)</f>
        <v>0</v>
      </c>
      <c r="X36" s="24">
        <f>SUM(X37:X42)</f>
        <v>0</v>
      </c>
      <c r="Y36" s="24">
        <f t="shared" si="22"/>
        <v>0</v>
      </c>
      <c r="Z36" s="24">
        <f>SUM(Z37:Z42)</f>
        <v>250000</v>
      </c>
      <c r="AA36" s="24">
        <f>SUM(AA37:AA42)</f>
        <v>250000</v>
      </c>
      <c r="AB36" s="24">
        <f t="shared" si="23"/>
        <v>0</v>
      </c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22"/>
      <c r="IN36" s="22"/>
      <c r="IO36" s="22"/>
    </row>
    <row r="37" spans="1:249" ht="31.5" x14ac:dyDescent="0.25">
      <c r="A37" s="29" t="s">
        <v>42</v>
      </c>
      <c r="B37" s="30">
        <f t="shared" si="0"/>
        <v>38331</v>
      </c>
      <c r="C37" s="30">
        <f t="shared" si="0"/>
        <v>38331</v>
      </c>
      <c r="D37" s="30">
        <f t="shared" si="1"/>
        <v>0</v>
      </c>
      <c r="E37" s="30">
        <v>0</v>
      </c>
      <c r="F37" s="30">
        <v>0</v>
      </c>
      <c r="G37" s="30">
        <f t="shared" si="16"/>
        <v>0</v>
      </c>
      <c r="H37" s="30">
        <v>0</v>
      </c>
      <c r="I37" s="30">
        <v>0</v>
      </c>
      <c r="J37" s="30">
        <f t="shared" si="17"/>
        <v>0</v>
      </c>
      <c r="K37" s="30"/>
      <c r="L37" s="30"/>
      <c r="M37" s="30">
        <f t="shared" si="18"/>
        <v>0</v>
      </c>
      <c r="N37" s="30">
        <v>0</v>
      </c>
      <c r="O37" s="30">
        <v>0</v>
      </c>
      <c r="P37" s="30">
        <f t="shared" si="19"/>
        <v>0</v>
      </c>
      <c r="Q37" s="30">
        <v>38331</v>
      </c>
      <c r="R37" s="30">
        <v>38331</v>
      </c>
      <c r="S37" s="30">
        <f t="shared" si="20"/>
        <v>0</v>
      </c>
      <c r="T37" s="30">
        <v>0</v>
      </c>
      <c r="U37" s="30">
        <v>0</v>
      </c>
      <c r="V37" s="30">
        <f t="shared" si="21"/>
        <v>0</v>
      </c>
      <c r="W37" s="30">
        <v>0</v>
      </c>
      <c r="X37" s="30">
        <v>0</v>
      </c>
      <c r="Y37" s="30">
        <f t="shared" si="22"/>
        <v>0</v>
      </c>
      <c r="Z37" s="30">
        <v>0</v>
      </c>
      <c r="AA37" s="30">
        <v>0</v>
      </c>
      <c r="AB37" s="30">
        <f t="shared" si="23"/>
        <v>0</v>
      </c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</row>
    <row r="38" spans="1:249" ht="31.5" x14ac:dyDescent="0.25">
      <c r="A38" s="29" t="s">
        <v>43</v>
      </c>
      <c r="B38" s="30">
        <f t="shared" si="0"/>
        <v>32179</v>
      </c>
      <c r="C38" s="30">
        <f t="shared" si="0"/>
        <v>32179</v>
      </c>
      <c r="D38" s="30">
        <f t="shared" si="1"/>
        <v>0</v>
      </c>
      <c r="E38" s="30">
        <v>0</v>
      </c>
      <c r="F38" s="30">
        <v>0</v>
      </c>
      <c r="G38" s="30">
        <f t="shared" si="16"/>
        <v>0</v>
      </c>
      <c r="H38" s="30">
        <v>0</v>
      </c>
      <c r="I38" s="30">
        <v>0</v>
      </c>
      <c r="J38" s="30">
        <f t="shared" si="17"/>
        <v>0</v>
      </c>
      <c r="K38" s="30"/>
      <c r="L38" s="30"/>
      <c r="M38" s="30">
        <f t="shared" si="18"/>
        <v>0</v>
      </c>
      <c r="N38" s="30">
        <v>0</v>
      </c>
      <c r="O38" s="30">
        <v>0</v>
      </c>
      <c r="P38" s="30">
        <f t="shared" si="19"/>
        <v>0</v>
      </c>
      <c r="Q38" s="30">
        <v>32179</v>
      </c>
      <c r="R38" s="30">
        <v>32179</v>
      </c>
      <c r="S38" s="30">
        <f t="shared" si="20"/>
        <v>0</v>
      </c>
      <c r="T38" s="30">
        <v>0</v>
      </c>
      <c r="U38" s="30">
        <v>0</v>
      </c>
      <c r="V38" s="30">
        <f t="shared" si="21"/>
        <v>0</v>
      </c>
      <c r="W38" s="30">
        <v>0</v>
      </c>
      <c r="X38" s="30">
        <v>0</v>
      </c>
      <c r="Y38" s="30">
        <f t="shared" si="22"/>
        <v>0</v>
      </c>
      <c r="Z38" s="30">
        <v>0</v>
      </c>
      <c r="AA38" s="30">
        <v>0</v>
      </c>
      <c r="AB38" s="30">
        <f t="shared" si="23"/>
        <v>0</v>
      </c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</row>
    <row r="39" spans="1:249" ht="63" x14ac:dyDescent="0.25">
      <c r="A39" s="29" t="s">
        <v>44</v>
      </c>
      <c r="B39" s="30">
        <f t="shared" si="0"/>
        <v>28376</v>
      </c>
      <c r="C39" s="30">
        <f t="shared" si="0"/>
        <v>28376</v>
      </c>
      <c r="D39" s="30">
        <f t="shared" si="1"/>
        <v>0</v>
      </c>
      <c r="E39" s="30">
        <v>0</v>
      </c>
      <c r="F39" s="30">
        <v>0</v>
      </c>
      <c r="G39" s="30">
        <f t="shared" si="16"/>
        <v>0</v>
      </c>
      <c r="H39" s="30">
        <v>0</v>
      </c>
      <c r="I39" s="30">
        <v>0</v>
      </c>
      <c r="J39" s="30">
        <f t="shared" si="17"/>
        <v>0</v>
      </c>
      <c r="K39" s="30"/>
      <c r="L39" s="30"/>
      <c r="M39" s="30">
        <f t="shared" si="18"/>
        <v>0</v>
      </c>
      <c r="N39" s="30">
        <v>0</v>
      </c>
      <c r="O39" s="30">
        <v>0</v>
      </c>
      <c r="P39" s="30">
        <f t="shared" si="19"/>
        <v>0</v>
      </c>
      <c r="Q39" s="30">
        <v>28376</v>
      </c>
      <c r="R39" s="30">
        <v>28376</v>
      </c>
      <c r="S39" s="30">
        <f t="shared" si="20"/>
        <v>0</v>
      </c>
      <c r="T39" s="30">
        <v>0</v>
      </c>
      <c r="U39" s="30">
        <v>0</v>
      </c>
      <c r="V39" s="30">
        <f t="shared" si="21"/>
        <v>0</v>
      </c>
      <c r="W39" s="30">
        <v>0</v>
      </c>
      <c r="X39" s="30">
        <v>0</v>
      </c>
      <c r="Y39" s="30">
        <f t="shared" si="22"/>
        <v>0</v>
      </c>
      <c r="Z39" s="30">
        <v>0</v>
      </c>
      <c r="AA39" s="30">
        <v>0</v>
      </c>
      <c r="AB39" s="30">
        <f t="shared" si="23"/>
        <v>0</v>
      </c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</row>
    <row r="40" spans="1:249" ht="47.25" x14ac:dyDescent="0.25">
      <c r="A40" s="29" t="s">
        <v>45</v>
      </c>
      <c r="B40" s="30">
        <f t="shared" si="0"/>
        <v>16218</v>
      </c>
      <c r="C40" s="30">
        <f t="shared" si="0"/>
        <v>16218</v>
      </c>
      <c r="D40" s="30">
        <f t="shared" si="1"/>
        <v>0</v>
      </c>
      <c r="E40" s="30">
        <v>0</v>
      </c>
      <c r="F40" s="30">
        <v>0</v>
      </c>
      <c r="G40" s="30">
        <f t="shared" si="16"/>
        <v>0</v>
      </c>
      <c r="H40" s="30">
        <v>0</v>
      </c>
      <c r="I40" s="30">
        <v>0</v>
      </c>
      <c r="J40" s="30">
        <f t="shared" si="17"/>
        <v>0</v>
      </c>
      <c r="K40" s="30"/>
      <c r="L40" s="30"/>
      <c r="M40" s="30">
        <f t="shared" si="18"/>
        <v>0</v>
      </c>
      <c r="N40" s="30">
        <v>0</v>
      </c>
      <c r="O40" s="30">
        <v>0</v>
      </c>
      <c r="P40" s="30">
        <f t="shared" si="19"/>
        <v>0</v>
      </c>
      <c r="Q40" s="30">
        <v>16218</v>
      </c>
      <c r="R40" s="30">
        <v>16218</v>
      </c>
      <c r="S40" s="30">
        <f t="shared" si="20"/>
        <v>0</v>
      </c>
      <c r="T40" s="30">
        <v>0</v>
      </c>
      <c r="U40" s="30">
        <v>0</v>
      </c>
      <c r="V40" s="30">
        <f t="shared" si="21"/>
        <v>0</v>
      </c>
      <c r="W40" s="30">
        <v>0</v>
      </c>
      <c r="X40" s="30">
        <v>0</v>
      </c>
      <c r="Y40" s="30">
        <f t="shared" si="22"/>
        <v>0</v>
      </c>
      <c r="Z40" s="30">
        <v>0</v>
      </c>
      <c r="AA40" s="30">
        <v>0</v>
      </c>
      <c r="AB40" s="30">
        <f t="shared" si="23"/>
        <v>0</v>
      </c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</row>
    <row r="41" spans="1:249" x14ac:dyDescent="0.25">
      <c r="A41" s="29" t="s">
        <v>46</v>
      </c>
      <c r="B41" s="30">
        <f t="shared" si="0"/>
        <v>514343</v>
      </c>
      <c r="C41" s="30">
        <f t="shared" si="0"/>
        <v>514343</v>
      </c>
      <c r="D41" s="30">
        <f t="shared" si="1"/>
        <v>0</v>
      </c>
      <c r="E41" s="30">
        <v>0</v>
      </c>
      <c r="F41" s="30">
        <v>0</v>
      </c>
      <c r="G41" s="30">
        <f t="shared" si="16"/>
        <v>0</v>
      </c>
      <c r="H41" s="30">
        <v>0</v>
      </c>
      <c r="I41" s="30">
        <v>0</v>
      </c>
      <c r="J41" s="30">
        <f t="shared" si="17"/>
        <v>0</v>
      </c>
      <c r="K41" s="30"/>
      <c r="L41" s="30"/>
      <c r="M41" s="30">
        <f t="shared" si="18"/>
        <v>0</v>
      </c>
      <c r="N41" s="30">
        <v>0</v>
      </c>
      <c r="O41" s="30">
        <v>0</v>
      </c>
      <c r="P41" s="30">
        <f t="shared" si="19"/>
        <v>0</v>
      </c>
      <c r="Q41" s="30">
        <f>2400+339913+172030</f>
        <v>514343</v>
      </c>
      <c r="R41" s="30">
        <f t="shared" ref="R41" si="44">2400+339913+172030</f>
        <v>514343</v>
      </c>
      <c r="S41" s="30">
        <f t="shared" si="20"/>
        <v>0</v>
      </c>
      <c r="T41" s="30">
        <v>0</v>
      </c>
      <c r="U41" s="30">
        <v>0</v>
      </c>
      <c r="V41" s="30">
        <f t="shared" si="21"/>
        <v>0</v>
      </c>
      <c r="W41" s="30">
        <v>0</v>
      </c>
      <c r="X41" s="30">
        <v>0</v>
      </c>
      <c r="Y41" s="30">
        <f t="shared" si="22"/>
        <v>0</v>
      </c>
      <c r="Z41" s="30">
        <v>0</v>
      </c>
      <c r="AA41" s="30">
        <v>0</v>
      </c>
      <c r="AB41" s="30">
        <f t="shared" si="23"/>
        <v>0</v>
      </c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</row>
    <row r="42" spans="1:249" ht="31.5" x14ac:dyDescent="0.25">
      <c r="A42" s="29" t="s">
        <v>47</v>
      </c>
      <c r="B42" s="30">
        <f t="shared" si="0"/>
        <v>372422</v>
      </c>
      <c r="C42" s="30">
        <f t="shared" si="0"/>
        <v>372422</v>
      </c>
      <c r="D42" s="30">
        <f t="shared" si="1"/>
        <v>0</v>
      </c>
      <c r="E42" s="30">
        <v>0</v>
      </c>
      <c r="F42" s="30">
        <v>0</v>
      </c>
      <c r="G42" s="30">
        <f t="shared" si="16"/>
        <v>0</v>
      </c>
      <c r="H42" s="30">
        <v>0</v>
      </c>
      <c r="I42" s="30">
        <v>0</v>
      </c>
      <c r="J42" s="30">
        <f t="shared" si="17"/>
        <v>0</v>
      </c>
      <c r="K42" s="30"/>
      <c r="L42" s="30"/>
      <c r="M42" s="30">
        <f t="shared" si="18"/>
        <v>0</v>
      </c>
      <c r="N42" s="30">
        <v>0</v>
      </c>
      <c r="O42" s="30">
        <v>0</v>
      </c>
      <c r="P42" s="30">
        <f t="shared" si="19"/>
        <v>0</v>
      </c>
      <c r="Q42" s="30">
        <v>122422</v>
      </c>
      <c r="R42" s="30">
        <v>122422</v>
      </c>
      <c r="S42" s="30">
        <f t="shared" si="20"/>
        <v>0</v>
      </c>
      <c r="T42" s="30">
        <v>0</v>
      </c>
      <c r="U42" s="30">
        <v>0</v>
      </c>
      <c r="V42" s="30">
        <f t="shared" si="21"/>
        <v>0</v>
      </c>
      <c r="W42" s="30">
        <v>0</v>
      </c>
      <c r="X42" s="30">
        <v>0</v>
      </c>
      <c r="Y42" s="30">
        <f t="shared" si="22"/>
        <v>0</v>
      </c>
      <c r="Z42" s="30">
        <v>250000</v>
      </c>
      <c r="AA42" s="30">
        <v>250000</v>
      </c>
      <c r="AB42" s="30">
        <f t="shared" si="23"/>
        <v>0</v>
      </c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</row>
    <row r="43" spans="1:249" ht="31.5" x14ac:dyDescent="0.25">
      <c r="A43" s="23" t="s">
        <v>48</v>
      </c>
      <c r="B43" s="24">
        <f t="shared" si="0"/>
        <v>462429</v>
      </c>
      <c r="C43" s="24">
        <f t="shared" si="0"/>
        <v>462429</v>
      </c>
      <c r="D43" s="24">
        <f t="shared" si="1"/>
        <v>0</v>
      </c>
      <c r="E43" s="24">
        <f t="shared" ref="E43:AA43" si="45">SUM(E44)</f>
        <v>0</v>
      </c>
      <c r="F43" s="24">
        <f t="shared" si="45"/>
        <v>0</v>
      </c>
      <c r="G43" s="24">
        <f t="shared" si="16"/>
        <v>0</v>
      </c>
      <c r="H43" s="24">
        <f t="shared" si="45"/>
        <v>0</v>
      </c>
      <c r="I43" s="24">
        <f t="shared" si="45"/>
        <v>0</v>
      </c>
      <c r="J43" s="24">
        <f t="shared" si="17"/>
        <v>0</v>
      </c>
      <c r="K43" s="24">
        <f t="shared" si="45"/>
        <v>127708</v>
      </c>
      <c r="L43" s="24">
        <f t="shared" si="45"/>
        <v>127708</v>
      </c>
      <c r="M43" s="24">
        <f t="shared" si="18"/>
        <v>0</v>
      </c>
      <c r="N43" s="24">
        <f t="shared" si="45"/>
        <v>0</v>
      </c>
      <c r="O43" s="24">
        <f t="shared" si="45"/>
        <v>0</v>
      </c>
      <c r="P43" s="24">
        <f t="shared" si="19"/>
        <v>0</v>
      </c>
      <c r="Q43" s="24">
        <f t="shared" si="45"/>
        <v>334721</v>
      </c>
      <c r="R43" s="24">
        <f t="shared" si="45"/>
        <v>334721</v>
      </c>
      <c r="S43" s="24">
        <f t="shared" si="20"/>
        <v>0</v>
      </c>
      <c r="T43" s="24">
        <f t="shared" si="45"/>
        <v>0</v>
      </c>
      <c r="U43" s="24">
        <f t="shared" si="45"/>
        <v>0</v>
      </c>
      <c r="V43" s="24">
        <f t="shared" si="21"/>
        <v>0</v>
      </c>
      <c r="W43" s="24">
        <f t="shared" si="45"/>
        <v>0</v>
      </c>
      <c r="X43" s="24">
        <f t="shared" si="45"/>
        <v>0</v>
      </c>
      <c r="Y43" s="24">
        <f t="shared" si="22"/>
        <v>0</v>
      </c>
      <c r="Z43" s="24">
        <f t="shared" si="45"/>
        <v>0</v>
      </c>
      <c r="AA43" s="24">
        <f t="shared" si="45"/>
        <v>0</v>
      </c>
      <c r="AB43" s="24">
        <f t="shared" si="23"/>
        <v>0</v>
      </c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</row>
    <row r="44" spans="1:249" x14ac:dyDescent="0.25">
      <c r="A44" s="23" t="s">
        <v>19</v>
      </c>
      <c r="B44" s="24">
        <f t="shared" si="0"/>
        <v>462429</v>
      </c>
      <c r="C44" s="24">
        <f t="shared" si="0"/>
        <v>462429</v>
      </c>
      <c r="D44" s="24">
        <f t="shared" si="1"/>
        <v>0</v>
      </c>
      <c r="E44" s="24">
        <f>SUM(E45:E50)</f>
        <v>0</v>
      </c>
      <c r="F44" s="24">
        <f>SUM(F45:F50)</f>
        <v>0</v>
      </c>
      <c r="G44" s="24">
        <f t="shared" si="16"/>
        <v>0</v>
      </c>
      <c r="H44" s="24">
        <f>SUM(H45:H50)</f>
        <v>0</v>
      </c>
      <c r="I44" s="24">
        <f>SUM(I45:I50)</f>
        <v>0</v>
      </c>
      <c r="J44" s="24">
        <f t="shared" si="17"/>
        <v>0</v>
      </c>
      <c r="K44" s="24">
        <f>SUM(K45:K50)</f>
        <v>127708</v>
      </c>
      <c r="L44" s="24">
        <f>SUM(L45:L50)</f>
        <v>127708</v>
      </c>
      <c r="M44" s="24">
        <f t="shared" si="18"/>
        <v>0</v>
      </c>
      <c r="N44" s="24">
        <f>SUM(N45:N50)</f>
        <v>0</v>
      </c>
      <c r="O44" s="24">
        <f>SUM(O45:O50)</f>
        <v>0</v>
      </c>
      <c r="P44" s="24">
        <f t="shared" si="19"/>
        <v>0</v>
      </c>
      <c r="Q44" s="24">
        <f>SUM(Q45:Q50)</f>
        <v>334721</v>
      </c>
      <c r="R44" s="24">
        <f>SUM(R45:R50)</f>
        <v>334721</v>
      </c>
      <c r="S44" s="24">
        <f t="shared" si="20"/>
        <v>0</v>
      </c>
      <c r="T44" s="24">
        <f>SUM(T45:T50)</f>
        <v>0</v>
      </c>
      <c r="U44" s="24">
        <f>SUM(U45:U50)</f>
        <v>0</v>
      </c>
      <c r="V44" s="24">
        <f t="shared" si="21"/>
        <v>0</v>
      </c>
      <c r="W44" s="24">
        <f>SUM(W45:W50)</f>
        <v>0</v>
      </c>
      <c r="X44" s="24">
        <f>SUM(X45:X50)</f>
        <v>0</v>
      </c>
      <c r="Y44" s="24">
        <f t="shared" si="22"/>
        <v>0</v>
      </c>
      <c r="Z44" s="24">
        <f>SUM(Z45:Z50)</f>
        <v>0</v>
      </c>
      <c r="AA44" s="24">
        <f>SUM(AA45:AA50)</f>
        <v>0</v>
      </c>
      <c r="AB44" s="24">
        <f t="shared" si="23"/>
        <v>0</v>
      </c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</row>
    <row r="45" spans="1:249" ht="31.5" x14ac:dyDescent="0.25">
      <c r="A45" s="32" t="s">
        <v>49</v>
      </c>
      <c r="B45" s="34">
        <f t="shared" si="0"/>
        <v>3832</v>
      </c>
      <c r="C45" s="34">
        <f t="shared" si="0"/>
        <v>3832</v>
      </c>
      <c r="D45" s="34">
        <f t="shared" si="1"/>
        <v>0</v>
      </c>
      <c r="E45" s="34">
        <v>0</v>
      </c>
      <c r="F45" s="34">
        <v>0</v>
      </c>
      <c r="G45" s="34">
        <f t="shared" si="16"/>
        <v>0</v>
      </c>
      <c r="H45" s="34">
        <v>0</v>
      </c>
      <c r="I45" s="34">
        <v>0</v>
      </c>
      <c r="J45" s="34">
        <f t="shared" si="17"/>
        <v>0</v>
      </c>
      <c r="K45" s="34">
        <v>3832</v>
      </c>
      <c r="L45" s="34">
        <v>3832</v>
      </c>
      <c r="M45" s="34">
        <f t="shared" si="18"/>
        <v>0</v>
      </c>
      <c r="N45" s="34">
        <v>0</v>
      </c>
      <c r="O45" s="34">
        <v>0</v>
      </c>
      <c r="P45" s="34">
        <f t="shared" si="19"/>
        <v>0</v>
      </c>
      <c r="Q45" s="34">
        <v>0</v>
      </c>
      <c r="R45" s="34">
        <v>0</v>
      </c>
      <c r="S45" s="34">
        <f t="shared" si="20"/>
        <v>0</v>
      </c>
      <c r="T45" s="34">
        <v>0</v>
      </c>
      <c r="U45" s="34">
        <v>0</v>
      </c>
      <c r="V45" s="34">
        <f t="shared" si="21"/>
        <v>0</v>
      </c>
      <c r="W45" s="34">
        <v>0</v>
      </c>
      <c r="X45" s="34">
        <v>0</v>
      </c>
      <c r="Y45" s="34">
        <f t="shared" si="22"/>
        <v>0</v>
      </c>
      <c r="Z45" s="34">
        <v>0</v>
      </c>
      <c r="AA45" s="34">
        <v>0</v>
      </c>
      <c r="AB45" s="34">
        <f t="shared" si="23"/>
        <v>0</v>
      </c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</row>
    <row r="46" spans="1:249" ht="63" x14ac:dyDescent="0.25">
      <c r="A46" s="32" t="s">
        <v>50</v>
      </c>
      <c r="B46" s="34">
        <f t="shared" si="0"/>
        <v>87512</v>
      </c>
      <c r="C46" s="34">
        <f t="shared" si="0"/>
        <v>87512</v>
      </c>
      <c r="D46" s="34">
        <f t="shared" si="1"/>
        <v>0</v>
      </c>
      <c r="E46" s="34">
        <v>0</v>
      </c>
      <c r="F46" s="34">
        <v>0</v>
      </c>
      <c r="G46" s="34">
        <f t="shared" si="16"/>
        <v>0</v>
      </c>
      <c r="H46" s="34">
        <v>0</v>
      </c>
      <c r="I46" s="34">
        <v>0</v>
      </c>
      <c r="J46" s="34">
        <f t="shared" si="17"/>
        <v>0</v>
      </c>
      <c r="K46" s="34">
        <v>87512</v>
      </c>
      <c r="L46" s="34">
        <v>87512</v>
      </c>
      <c r="M46" s="34">
        <f t="shared" si="18"/>
        <v>0</v>
      </c>
      <c r="N46" s="34">
        <v>0</v>
      </c>
      <c r="O46" s="34">
        <v>0</v>
      </c>
      <c r="P46" s="34">
        <f t="shared" si="19"/>
        <v>0</v>
      </c>
      <c r="Q46" s="34">
        <v>0</v>
      </c>
      <c r="R46" s="34">
        <v>0</v>
      </c>
      <c r="S46" s="34">
        <f t="shared" si="20"/>
        <v>0</v>
      </c>
      <c r="T46" s="34">
        <v>0</v>
      </c>
      <c r="U46" s="34">
        <v>0</v>
      </c>
      <c r="V46" s="34">
        <f t="shared" si="21"/>
        <v>0</v>
      </c>
      <c r="W46" s="34">
        <v>0</v>
      </c>
      <c r="X46" s="34">
        <v>0</v>
      </c>
      <c r="Y46" s="34">
        <f t="shared" si="22"/>
        <v>0</v>
      </c>
      <c r="Z46" s="34">
        <v>0</v>
      </c>
      <c r="AA46" s="34">
        <v>0</v>
      </c>
      <c r="AB46" s="34">
        <f t="shared" si="23"/>
        <v>0</v>
      </c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</row>
    <row r="47" spans="1:249" ht="31.5" x14ac:dyDescent="0.25">
      <c r="A47" s="32" t="s">
        <v>51</v>
      </c>
      <c r="B47" s="34">
        <f t="shared" si="0"/>
        <v>22517</v>
      </c>
      <c r="C47" s="34">
        <f t="shared" si="0"/>
        <v>22517</v>
      </c>
      <c r="D47" s="34">
        <f t="shared" si="1"/>
        <v>0</v>
      </c>
      <c r="E47" s="34">
        <v>0</v>
      </c>
      <c r="F47" s="34">
        <v>0</v>
      </c>
      <c r="G47" s="34">
        <f t="shared" si="16"/>
        <v>0</v>
      </c>
      <c r="H47" s="34">
        <v>0</v>
      </c>
      <c r="I47" s="34">
        <v>0</v>
      </c>
      <c r="J47" s="34">
        <f t="shared" si="17"/>
        <v>0</v>
      </c>
      <c r="K47" s="34">
        <v>22517</v>
      </c>
      <c r="L47" s="34">
        <v>22517</v>
      </c>
      <c r="M47" s="34">
        <f t="shared" si="18"/>
        <v>0</v>
      </c>
      <c r="N47" s="34">
        <v>0</v>
      </c>
      <c r="O47" s="34">
        <v>0</v>
      </c>
      <c r="P47" s="34">
        <f t="shared" si="19"/>
        <v>0</v>
      </c>
      <c r="Q47" s="34">
        <v>0</v>
      </c>
      <c r="R47" s="34">
        <v>0</v>
      </c>
      <c r="S47" s="34">
        <f t="shared" si="20"/>
        <v>0</v>
      </c>
      <c r="T47" s="34">
        <v>0</v>
      </c>
      <c r="U47" s="34">
        <v>0</v>
      </c>
      <c r="V47" s="34">
        <f t="shared" si="21"/>
        <v>0</v>
      </c>
      <c r="W47" s="34">
        <v>0</v>
      </c>
      <c r="X47" s="34">
        <v>0</v>
      </c>
      <c r="Y47" s="34">
        <f t="shared" si="22"/>
        <v>0</v>
      </c>
      <c r="Z47" s="34">
        <v>0</v>
      </c>
      <c r="AA47" s="34">
        <v>0</v>
      </c>
      <c r="AB47" s="34">
        <f t="shared" si="23"/>
        <v>0</v>
      </c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</row>
    <row r="48" spans="1:249" ht="47.25" x14ac:dyDescent="0.25">
      <c r="A48" s="32" t="s">
        <v>52</v>
      </c>
      <c r="B48" s="34">
        <f t="shared" si="0"/>
        <v>2721</v>
      </c>
      <c r="C48" s="34">
        <f t="shared" si="0"/>
        <v>2721</v>
      </c>
      <c r="D48" s="34">
        <f t="shared" si="1"/>
        <v>0</v>
      </c>
      <c r="E48" s="34">
        <v>0</v>
      </c>
      <c r="F48" s="34">
        <v>0</v>
      </c>
      <c r="G48" s="34">
        <f t="shared" si="16"/>
        <v>0</v>
      </c>
      <c r="H48" s="34">
        <v>0</v>
      </c>
      <c r="I48" s="34">
        <v>0</v>
      </c>
      <c r="J48" s="34">
        <f t="shared" si="17"/>
        <v>0</v>
      </c>
      <c r="K48" s="34"/>
      <c r="L48" s="34"/>
      <c r="M48" s="34">
        <f t="shared" si="18"/>
        <v>0</v>
      </c>
      <c r="N48" s="34">
        <v>0</v>
      </c>
      <c r="O48" s="34">
        <v>0</v>
      </c>
      <c r="P48" s="34">
        <f t="shared" si="19"/>
        <v>0</v>
      </c>
      <c r="Q48" s="34">
        <v>2721</v>
      </c>
      <c r="R48" s="34">
        <v>2721</v>
      </c>
      <c r="S48" s="34">
        <f t="shared" si="20"/>
        <v>0</v>
      </c>
      <c r="T48" s="34">
        <v>0</v>
      </c>
      <c r="U48" s="34">
        <v>0</v>
      </c>
      <c r="V48" s="34">
        <f t="shared" si="21"/>
        <v>0</v>
      </c>
      <c r="W48" s="34">
        <v>0</v>
      </c>
      <c r="X48" s="34">
        <v>0</v>
      </c>
      <c r="Y48" s="34">
        <f t="shared" si="22"/>
        <v>0</v>
      </c>
      <c r="Z48" s="34">
        <v>0</v>
      </c>
      <c r="AA48" s="34">
        <v>0</v>
      </c>
      <c r="AB48" s="34">
        <f t="shared" si="23"/>
        <v>0</v>
      </c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</row>
    <row r="49" spans="1:249" ht="110.25" x14ac:dyDescent="0.25">
      <c r="A49" s="32" t="s">
        <v>53</v>
      </c>
      <c r="B49" s="34">
        <f t="shared" si="0"/>
        <v>332000</v>
      </c>
      <c r="C49" s="34">
        <f t="shared" si="0"/>
        <v>332000</v>
      </c>
      <c r="D49" s="34">
        <f t="shared" si="1"/>
        <v>0</v>
      </c>
      <c r="E49" s="34">
        <v>0</v>
      </c>
      <c r="F49" s="34">
        <v>0</v>
      </c>
      <c r="G49" s="34">
        <f t="shared" si="16"/>
        <v>0</v>
      </c>
      <c r="H49" s="34">
        <v>0</v>
      </c>
      <c r="I49" s="34">
        <v>0</v>
      </c>
      <c r="J49" s="34">
        <f t="shared" si="17"/>
        <v>0</v>
      </c>
      <c r="K49" s="34"/>
      <c r="L49" s="34"/>
      <c r="M49" s="34">
        <f t="shared" si="18"/>
        <v>0</v>
      </c>
      <c r="N49" s="34">
        <v>0</v>
      </c>
      <c r="O49" s="34">
        <v>0</v>
      </c>
      <c r="P49" s="34">
        <f t="shared" si="19"/>
        <v>0</v>
      </c>
      <c r="Q49" s="34">
        <v>332000</v>
      </c>
      <c r="R49" s="34">
        <v>332000</v>
      </c>
      <c r="S49" s="34">
        <f t="shared" si="20"/>
        <v>0</v>
      </c>
      <c r="T49" s="34">
        <v>0</v>
      </c>
      <c r="U49" s="34">
        <v>0</v>
      </c>
      <c r="V49" s="34">
        <f t="shared" si="21"/>
        <v>0</v>
      </c>
      <c r="W49" s="34">
        <v>0</v>
      </c>
      <c r="X49" s="34">
        <v>0</v>
      </c>
      <c r="Y49" s="34">
        <f t="shared" si="22"/>
        <v>0</v>
      </c>
      <c r="Z49" s="34">
        <v>0</v>
      </c>
      <c r="AA49" s="34">
        <v>0</v>
      </c>
      <c r="AB49" s="34">
        <f t="shared" si="23"/>
        <v>0</v>
      </c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</row>
    <row r="50" spans="1:249" ht="31.5" x14ac:dyDescent="0.25">
      <c r="A50" s="32" t="s">
        <v>54</v>
      </c>
      <c r="B50" s="34">
        <f t="shared" si="0"/>
        <v>13847</v>
      </c>
      <c r="C50" s="34">
        <f t="shared" si="0"/>
        <v>13847</v>
      </c>
      <c r="D50" s="34">
        <f t="shared" si="1"/>
        <v>0</v>
      </c>
      <c r="E50" s="34">
        <v>0</v>
      </c>
      <c r="F50" s="34">
        <v>0</v>
      </c>
      <c r="G50" s="34">
        <f t="shared" si="16"/>
        <v>0</v>
      </c>
      <c r="H50" s="34">
        <v>0</v>
      </c>
      <c r="I50" s="34">
        <v>0</v>
      </c>
      <c r="J50" s="34">
        <f t="shared" si="17"/>
        <v>0</v>
      </c>
      <c r="K50" s="34">
        <v>13847</v>
      </c>
      <c r="L50" s="34">
        <v>13847</v>
      </c>
      <c r="M50" s="34">
        <f t="shared" si="18"/>
        <v>0</v>
      </c>
      <c r="N50" s="34">
        <v>0</v>
      </c>
      <c r="O50" s="34">
        <v>0</v>
      </c>
      <c r="P50" s="34">
        <f t="shared" si="19"/>
        <v>0</v>
      </c>
      <c r="Q50" s="34">
        <v>0</v>
      </c>
      <c r="R50" s="34">
        <v>0</v>
      </c>
      <c r="S50" s="34">
        <f t="shared" si="20"/>
        <v>0</v>
      </c>
      <c r="T50" s="34">
        <v>0</v>
      </c>
      <c r="U50" s="34">
        <v>0</v>
      </c>
      <c r="V50" s="34">
        <f t="shared" si="21"/>
        <v>0</v>
      </c>
      <c r="W50" s="34">
        <v>0</v>
      </c>
      <c r="X50" s="34">
        <v>0</v>
      </c>
      <c r="Y50" s="34">
        <f t="shared" si="22"/>
        <v>0</v>
      </c>
      <c r="Z50" s="34">
        <v>0</v>
      </c>
      <c r="AA50" s="34">
        <v>0</v>
      </c>
      <c r="AB50" s="34">
        <f t="shared" si="23"/>
        <v>0</v>
      </c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</row>
    <row r="51" spans="1:249" ht="31.5" x14ac:dyDescent="0.25">
      <c r="A51" s="23" t="s">
        <v>55</v>
      </c>
      <c r="B51" s="24">
        <f t="shared" si="0"/>
        <v>10636348</v>
      </c>
      <c r="C51" s="24">
        <f t="shared" si="0"/>
        <v>13408428</v>
      </c>
      <c r="D51" s="24">
        <f t="shared" si="1"/>
        <v>2772080</v>
      </c>
      <c r="E51" s="24">
        <f t="shared" ref="E51:AA51" si="46">SUM(E52)</f>
        <v>3078829</v>
      </c>
      <c r="F51" s="24">
        <f t="shared" si="46"/>
        <v>3078829</v>
      </c>
      <c r="G51" s="24">
        <f t="shared" si="16"/>
        <v>0</v>
      </c>
      <c r="H51" s="24">
        <f t="shared" si="46"/>
        <v>154723</v>
      </c>
      <c r="I51" s="24">
        <f t="shared" si="46"/>
        <v>154723</v>
      </c>
      <c r="J51" s="24">
        <f t="shared" si="17"/>
        <v>0</v>
      </c>
      <c r="K51" s="24">
        <f t="shared" si="46"/>
        <v>395299</v>
      </c>
      <c r="L51" s="24">
        <f t="shared" si="46"/>
        <v>1426322</v>
      </c>
      <c r="M51" s="24">
        <f t="shared" si="18"/>
        <v>1031023</v>
      </c>
      <c r="N51" s="24">
        <f t="shared" si="46"/>
        <v>2110804</v>
      </c>
      <c r="O51" s="24">
        <f t="shared" si="46"/>
        <v>2110804</v>
      </c>
      <c r="P51" s="24">
        <f t="shared" si="19"/>
        <v>0</v>
      </c>
      <c r="Q51" s="24">
        <f t="shared" si="46"/>
        <v>0</v>
      </c>
      <c r="R51" s="24">
        <f t="shared" si="46"/>
        <v>0</v>
      </c>
      <c r="S51" s="24">
        <f t="shared" si="20"/>
        <v>0</v>
      </c>
      <c r="T51" s="24">
        <f t="shared" si="46"/>
        <v>2574380</v>
      </c>
      <c r="U51" s="24">
        <f t="shared" si="46"/>
        <v>2574380</v>
      </c>
      <c r="V51" s="24">
        <f t="shared" si="21"/>
        <v>0</v>
      </c>
      <c r="W51" s="24">
        <f t="shared" si="46"/>
        <v>0</v>
      </c>
      <c r="X51" s="24">
        <f t="shared" si="46"/>
        <v>0</v>
      </c>
      <c r="Y51" s="24">
        <f t="shared" si="22"/>
        <v>0</v>
      </c>
      <c r="Z51" s="24">
        <f t="shared" si="46"/>
        <v>2322313</v>
      </c>
      <c r="AA51" s="24">
        <f t="shared" si="46"/>
        <v>4063370</v>
      </c>
      <c r="AB51" s="24">
        <f t="shared" si="23"/>
        <v>1741057</v>
      </c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</row>
    <row r="52" spans="1:249" x14ac:dyDescent="0.25">
      <c r="A52" s="23" t="s">
        <v>19</v>
      </c>
      <c r="B52" s="24">
        <f t="shared" si="0"/>
        <v>10636348</v>
      </c>
      <c r="C52" s="24">
        <f t="shared" si="0"/>
        <v>13408428</v>
      </c>
      <c r="D52" s="24">
        <f t="shared" si="1"/>
        <v>2772080</v>
      </c>
      <c r="E52" s="24">
        <f>SUM(E53:E63)</f>
        <v>3078829</v>
      </c>
      <c r="F52" s="24">
        <f>SUM(F53:F63)</f>
        <v>3078829</v>
      </c>
      <c r="G52" s="24">
        <f t="shared" si="16"/>
        <v>0</v>
      </c>
      <c r="H52" s="24">
        <f>SUM(H53:H63)</f>
        <v>154723</v>
      </c>
      <c r="I52" s="24">
        <f>SUM(I53:I63)</f>
        <v>154723</v>
      </c>
      <c r="J52" s="24">
        <f t="shared" si="17"/>
        <v>0</v>
      </c>
      <c r="K52" s="24">
        <f>SUM(K53:K63)</f>
        <v>395299</v>
      </c>
      <c r="L52" s="24">
        <f>SUM(L53:L63)</f>
        <v>1426322</v>
      </c>
      <c r="M52" s="24">
        <f t="shared" si="18"/>
        <v>1031023</v>
      </c>
      <c r="N52" s="24">
        <f>SUM(N53:N63)</f>
        <v>2110804</v>
      </c>
      <c r="O52" s="24">
        <f>SUM(O53:O63)</f>
        <v>2110804</v>
      </c>
      <c r="P52" s="24">
        <f t="shared" si="19"/>
        <v>0</v>
      </c>
      <c r="Q52" s="24">
        <f>SUM(Q53:Q63)</f>
        <v>0</v>
      </c>
      <c r="R52" s="24">
        <f>SUM(R53:R63)</f>
        <v>0</v>
      </c>
      <c r="S52" s="24">
        <f t="shared" si="20"/>
        <v>0</v>
      </c>
      <c r="T52" s="24">
        <f>SUM(T53:T63)</f>
        <v>2574380</v>
      </c>
      <c r="U52" s="24">
        <f>SUM(U53:U63)</f>
        <v>2574380</v>
      </c>
      <c r="V52" s="24">
        <f t="shared" si="21"/>
        <v>0</v>
      </c>
      <c r="W52" s="24">
        <f>SUM(W53:W63)</f>
        <v>0</v>
      </c>
      <c r="X52" s="24">
        <f>SUM(X53:X63)</f>
        <v>0</v>
      </c>
      <c r="Y52" s="24">
        <f t="shared" si="22"/>
        <v>0</v>
      </c>
      <c r="Z52" s="24">
        <f>SUM(Z53:Z63)</f>
        <v>2322313</v>
      </c>
      <c r="AA52" s="24">
        <f>SUM(AA53:AA63)</f>
        <v>4063370</v>
      </c>
      <c r="AB52" s="24">
        <f t="shared" si="23"/>
        <v>1741057</v>
      </c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</row>
    <row r="53" spans="1:249" ht="47.25" x14ac:dyDescent="0.25">
      <c r="A53" s="31" t="s">
        <v>56</v>
      </c>
      <c r="B53" s="30">
        <f t="shared" si="0"/>
        <v>46230</v>
      </c>
      <c r="C53" s="30">
        <f t="shared" si="0"/>
        <v>46230</v>
      </c>
      <c r="D53" s="30">
        <f t="shared" si="1"/>
        <v>0</v>
      </c>
      <c r="E53" s="30">
        <v>0</v>
      </c>
      <c r="F53" s="30">
        <v>0</v>
      </c>
      <c r="G53" s="30">
        <f t="shared" si="16"/>
        <v>0</v>
      </c>
      <c r="H53" s="30">
        <v>0</v>
      </c>
      <c r="I53" s="30">
        <v>0</v>
      </c>
      <c r="J53" s="30">
        <f t="shared" si="17"/>
        <v>0</v>
      </c>
      <c r="K53" s="30">
        <v>46230</v>
      </c>
      <c r="L53" s="30">
        <v>46230</v>
      </c>
      <c r="M53" s="30">
        <f t="shared" si="18"/>
        <v>0</v>
      </c>
      <c r="N53" s="30">
        <v>0</v>
      </c>
      <c r="O53" s="30">
        <v>0</v>
      </c>
      <c r="P53" s="30">
        <f t="shared" si="19"/>
        <v>0</v>
      </c>
      <c r="Q53" s="30">
        <v>0</v>
      </c>
      <c r="R53" s="30">
        <v>0</v>
      </c>
      <c r="S53" s="30">
        <f t="shared" si="20"/>
        <v>0</v>
      </c>
      <c r="T53" s="30">
        <v>0</v>
      </c>
      <c r="U53" s="30">
        <v>0</v>
      </c>
      <c r="V53" s="30">
        <f t="shared" si="21"/>
        <v>0</v>
      </c>
      <c r="W53" s="30">
        <v>0</v>
      </c>
      <c r="X53" s="30">
        <v>0</v>
      </c>
      <c r="Y53" s="30">
        <f t="shared" si="22"/>
        <v>0</v>
      </c>
      <c r="Z53" s="30">
        <v>0</v>
      </c>
      <c r="AA53" s="30">
        <v>0</v>
      </c>
      <c r="AB53" s="30">
        <f t="shared" si="23"/>
        <v>0</v>
      </c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</row>
    <row r="54" spans="1:249" ht="47.25" x14ac:dyDescent="0.25">
      <c r="A54" s="29" t="s">
        <v>57</v>
      </c>
      <c r="B54" s="30">
        <f t="shared" si="0"/>
        <v>80445</v>
      </c>
      <c r="C54" s="30">
        <f t="shared" si="0"/>
        <v>80445</v>
      </c>
      <c r="D54" s="30">
        <f t="shared" si="1"/>
        <v>0</v>
      </c>
      <c r="E54" s="30">
        <v>0</v>
      </c>
      <c r="F54" s="30">
        <v>0</v>
      </c>
      <c r="G54" s="30">
        <f t="shared" si="16"/>
        <v>0</v>
      </c>
      <c r="H54" s="30">
        <v>0</v>
      </c>
      <c r="I54" s="30">
        <v>0</v>
      </c>
      <c r="J54" s="30">
        <f t="shared" si="17"/>
        <v>0</v>
      </c>
      <c r="K54" s="30">
        <v>80445</v>
      </c>
      <c r="L54" s="30">
        <v>80445</v>
      </c>
      <c r="M54" s="30">
        <f t="shared" si="18"/>
        <v>0</v>
      </c>
      <c r="N54" s="30">
        <v>0</v>
      </c>
      <c r="O54" s="30">
        <v>0</v>
      </c>
      <c r="P54" s="30">
        <f t="shared" si="19"/>
        <v>0</v>
      </c>
      <c r="Q54" s="30">
        <v>0</v>
      </c>
      <c r="R54" s="30">
        <v>0</v>
      </c>
      <c r="S54" s="30">
        <f t="shared" si="20"/>
        <v>0</v>
      </c>
      <c r="T54" s="30"/>
      <c r="U54" s="30"/>
      <c r="V54" s="30">
        <f t="shared" si="21"/>
        <v>0</v>
      </c>
      <c r="W54" s="30">
        <v>0</v>
      </c>
      <c r="X54" s="30">
        <v>0</v>
      </c>
      <c r="Y54" s="30">
        <f t="shared" si="22"/>
        <v>0</v>
      </c>
      <c r="Z54" s="30">
        <v>0</v>
      </c>
      <c r="AA54" s="30">
        <v>0</v>
      </c>
      <c r="AB54" s="30">
        <f t="shared" si="23"/>
        <v>0</v>
      </c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</row>
    <row r="55" spans="1:249" ht="47.25" x14ac:dyDescent="0.25">
      <c r="A55" s="29" t="s">
        <v>58</v>
      </c>
      <c r="B55" s="30">
        <f t="shared" si="0"/>
        <v>0</v>
      </c>
      <c r="C55" s="30">
        <f t="shared" si="0"/>
        <v>6916</v>
      </c>
      <c r="D55" s="30">
        <f t="shared" si="1"/>
        <v>6916</v>
      </c>
      <c r="E55" s="30">
        <v>0</v>
      </c>
      <c r="F55" s="30">
        <v>0</v>
      </c>
      <c r="G55" s="30">
        <f t="shared" si="16"/>
        <v>0</v>
      </c>
      <c r="H55" s="30">
        <v>0</v>
      </c>
      <c r="I55" s="30">
        <v>0</v>
      </c>
      <c r="J55" s="30">
        <f t="shared" si="17"/>
        <v>0</v>
      </c>
      <c r="K55" s="30">
        <v>0</v>
      </c>
      <c r="L55" s="30">
        <v>6916</v>
      </c>
      <c r="M55" s="30">
        <f t="shared" si="18"/>
        <v>6916</v>
      </c>
      <c r="N55" s="30">
        <v>0</v>
      </c>
      <c r="O55" s="30">
        <v>0</v>
      </c>
      <c r="P55" s="30">
        <f t="shared" si="19"/>
        <v>0</v>
      </c>
      <c r="Q55" s="30">
        <v>0</v>
      </c>
      <c r="R55" s="30">
        <v>0</v>
      </c>
      <c r="S55" s="30">
        <f t="shared" si="20"/>
        <v>0</v>
      </c>
      <c r="T55" s="30">
        <v>0</v>
      </c>
      <c r="U55" s="30">
        <v>0</v>
      </c>
      <c r="V55" s="30">
        <f t="shared" si="21"/>
        <v>0</v>
      </c>
      <c r="W55" s="30">
        <v>0</v>
      </c>
      <c r="X55" s="30">
        <v>0</v>
      </c>
      <c r="Y55" s="30">
        <f t="shared" si="22"/>
        <v>0</v>
      </c>
      <c r="Z55" s="30">
        <v>0</v>
      </c>
      <c r="AA55" s="30">
        <v>0</v>
      </c>
      <c r="AB55" s="30">
        <f t="shared" si="23"/>
        <v>0</v>
      </c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</row>
    <row r="56" spans="1:249" ht="31.5" x14ac:dyDescent="0.25">
      <c r="A56" s="31" t="s">
        <v>59</v>
      </c>
      <c r="B56" s="30">
        <f t="shared" si="0"/>
        <v>500000</v>
      </c>
      <c r="C56" s="30">
        <f t="shared" si="0"/>
        <v>500000</v>
      </c>
      <c r="D56" s="30">
        <f t="shared" si="1"/>
        <v>0</v>
      </c>
      <c r="E56" s="30">
        <v>0</v>
      </c>
      <c r="F56" s="30">
        <v>0</v>
      </c>
      <c r="G56" s="30">
        <f t="shared" si="16"/>
        <v>0</v>
      </c>
      <c r="H56" s="30">
        <v>0</v>
      </c>
      <c r="I56" s="30">
        <v>0</v>
      </c>
      <c r="J56" s="30">
        <f t="shared" si="17"/>
        <v>0</v>
      </c>
      <c r="K56" s="30"/>
      <c r="L56" s="30"/>
      <c r="M56" s="30">
        <f t="shared" si="18"/>
        <v>0</v>
      </c>
      <c r="N56" s="30">
        <v>0</v>
      </c>
      <c r="O56" s="30">
        <v>0</v>
      </c>
      <c r="P56" s="30">
        <f t="shared" si="19"/>
        <v>0</v>
      </c>
      <c r="Q56" s="30">
        <v>0</v>
      </c>
      <c r="R56" s="30">
        <v>0</v>
      </c>
      <c r="S56" s="30">
        <f t="shared" si="20"/>
        <v>0</v>
      </c>
      <c r="T56" s="30">
        <v>0</v>
      </c>
      <c r="U56" s="30">
        <v>0</v>
      </c>
      <c r="V56" s="30">
        <f t="shared" si="21"/>
        <v>0</v>
      </c>
      <c r="W56" s="30">
        <v>0</v>
      </c>
      <c r="X56" s="30">
        <v>0</v>
      </c>
      <c r="Y56" s="30">
        <f t="shared" si="22"/>
        <v>0</v>
      </c>
      <c r="Z56" s="30">
        <v>500000</v>
      </c>
      <c r="AA56" s="30">
        <v>500000</v>
      </c>
      <c r="AB56" s="30">
        <f t="shared" si="23"/>
        <v>0</v>
      </c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</row>
    <row r="57" spans="1:249" ht="63" x14ac:dyDescent="0.25">
      <c r="A57" s="31" t="s">
        <v>60</v>
      </c>
      <c r="B57" s="30">
        <f t="shared" si="0"/>
        <v>3192072</v>
      </c>
      <c r="C57" s="30">
        <f t="shared" si="0"/>
        <v>3192072</v>
      </c>
      <c r="D57" s="30">
        <f t="shared" si="1"/>
        <v>0</v>
      </c>
      <c r="E57" s="30"/>
      <c r="F57" s="30"/>
      <c r="G57" s="30">
        <f t="shared" si="16"/>
        <v>0</v>
      </c>
      <c r="H57" s="30">
        <v>0</v>
      </c>
      <c r="I57" s="30">
        <v>0</v>
      </c>
      <c r="J57" s="30">
        <f t="shared" si="17"/>
        <v>0</v>
      </c>
      <c r="K57" s="30">
        <f>573484-573484</f>
        <v>0</v>
      </c>
      <c r="L57" s="30">
        <f t="shared" ref="L57" si="47">573484-573484</f>
        <v>0</v>
      </c>
      <c r="M57" s="30">
        <f t="shared" si="18"/>
        <v>0</v>
      </c>
      <c r="N57" s="30">
        <v>0</v>
      </c>
      <c r="O57" s="30">
        <v>0</v>
      </c>
      <c r="P57" s="30">
        <f t="shared" si="19"/>
        <v>0</v>
      </c>
      <c r="Q57" s="30">
        <v>0</v>
      </c>
      <c r="R57" s="30">
        <v>0</v>
      </c>
      <c r="S57" s="30">
        <f t="shared" si="20"/>
        <v>0</v>
      </c>
      <c r="T57" s="30">
        <f>52258+1379739</f>
        <v>1431997</v>
      </c>
      <c r="U57" s="30">
        <f t="shared" ref="U57" si="48">52258+1379739</f>
        <v>1431997</v>
      </c>
      <c r="V57" s="30">
        <f t="shared" si="21"/>
        <v>0</v>
      </c>
      <c r="W57" s="30">
        <v>0</v>
      </c>
      <c r="X57" s="30">
        <v>0</v>
      </c>
      <c r="Y57" s="30">
        <f t="shared" si="22"/>
        <v>0</v>
      </c>
      <c r="Z57" s="30">
        <f>1510075+250000</f>
        <v>1760075</v>
      </c>
      <c r="AA57" s="30">
        <f t="shared" ref="AA57" si="49">1510075+250000</f>
        <v>1760075</v>
      </c>
      <c r="AB57" s="30">
        <f t="shared" si="23"/>
        <v>0</v>
      </c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</row>
    <row r="58" spans="1:249" ht="31.5" x14ac:dyDescent="0.25">
      <c r="A58" s="32" t="s">
        <v>61</v>
      </c>
      <c r="B58" s="30">
        <f t="shared" si="0"/>
        <v>0</v>
      </c>
      <c r="C58" s="30">
        <f>F58+I58+L58+O58+R58+U58+X58+AA58</f>
        <v>2741057</v>
      </c>
      <c r="D58" s="30">
        <f t="shared" si="1"/>
        <v>2741057</v>
      </c>
      <c r="E58" s="30"/>
      <c r="F58" s="30"/>
      <c r="G58" s="30">
        <f t="shared" si="16"/>
        <v>0</v>
      </c>
      <c r="H58" s="30">
        <v>0</v>
      </c>
      <c r="I58" s="30"/>
      <c r="J58" s="30">
        <f t="shared" si="17"/>
        <v>0</v>
      </c>
      <c r="K58" s="30">
        <v>0</v>
      </c>
      <c r="L58" s="30">
        <f>2741057-1741057</f>
        <v>1000000</v>
      </c>
      <c r="M58" s="30">
        <f t="shared" si="18"/>
        <v>1000000</v>
      </c>
      <c r="N58" s="30">
        <v>0</v>
      </c>
      <c r="O58" s="30"/>
      <c r="P58" s="30">
        <f t="shared" si="19"/>
        <v>0</v>
      </c>
      <c r="Q58" s="30">
        <v>0</v>
      </c>
      <c r="R58" s="30"/>
      <c r="S58" s="30">
        <f t="shared" si="20"/>
        <v>0</v>
      </c>
      <c r="T58" s="30"/>
      <c r="U58" s="30"/>
      <c r="V58" s="30">
        <f t="shared" si="21"/>
        <v>0</v>
      </c>
      <c r="W58" s="30">
        <v>0</v>
      </c>
      <c r="X58" s="30"/>
      <c r="Y58" s="30">
        <f t="shared" si="22"/>
        <v>0</v>
      </c>
      <c r="Z58" s="30">
        <v>0</v>
      </c>
      <c r="AA58" s="30">
        <f>1741057</f>
        <v>1741057</v>
      </c>
      <c r="AB58" s="30">
        <f t="shared" si="23"/>
        <v>1741057</v>
      </c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</row>
    <row r="59" spans="1:249" ht="78.75" x14ac:dyDescent="0.25">
      <c r="A59" s="31" t="s">
        <v>62</v>
      </c>
      <c r="B59" s="30">
        <f t="shared" si="0"/>
        <v>0</v>
      </c>
      <c r="C59" s="30">
        <f t="shared" si="0"/>
        <v>16792</v>
      </c>
      <c r="D59" s="30">
        <f t="shared" si="1"/>
        <v>16792</v>
      </c>
      <c r="E59" s="30">
        <v>0</v>
      </c>
      <c r="F59" s="30">
        <v>0</v>
      </c>
      <c r="G59" s="30">
        <f t="shared" si="16"/>
        <v>0</v>
      </c>
      <c r="H59" s="30">
        <v>0</v>
      </c>
      <c r="I59" s="30">
        <v>0</v>
      </c>
      <c r="J59" s="30">
        <f t="shared" si="17"/>
        <v>0</v>
      </c>
      <c r="K59" s="30">
        <v>0</v>
      </c>
      <c r="L59" s="30">
        <v>16792</v>
      </c>
      <c r="M59" s="30">
        <f t="shared" si="18"/>
        <v>16792</v>
      </c>
      <c r="N59" s="30">
        <v>0</v>
      </c>
      <c r="O59" s="30">
        <v>0</v>
      </c>
      <c r="P59" s="30">
        <f t="shared" si="19"/>
        <v>0</v>
      </c>
      <c r="Q59" s="30">
        <v>0</v>
      </c>
      <c r="R59" s="30">
        <v>0</v>
      </c>
      <c r="S59" s="30">
        <f t="shared" si="20"/>
        <v>0</v>
      </c>
      <c r="T59" s="30"/>
      <c r="U59" s="30">
        <v>0</v>
      </c>
      <c r="V59" s="30">
        <f t="shared" si="21"/>
        <v>0</v>
      </c>
      <c r="W59" s="30">
        <v>0</v>
      </c>
      <c r="X59" s="30">
        <v>0</v>
      </c>
      <c r="Y59" s="30">
        <f t="shared" si="22"/>
        <v>0</v>
      </c>
      <c r="Z59" s="30">
        <v>0</v>
      </c>
      <c r="AA59" s="30">
        <v>0</v>
      </c>
      <c r="AB59" s="30">
        <f t="shared" si="23"/>
        <v>0</v>
      </c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</row>
    <row r="60" spans="1:249" ht="78.75" x14ac:dyDescent="0.25">
      <c r="A60" s="31" t="s">
        <v>63</v>
      </c>
      <c r="B60" s="30">
        <f t="shared" si="0"/>
        <v>76154</v>
      </c>
      <c r="C60" s="30">
        <f t="shared" si="0"/>
        <v>76154</v>
      </c>
      <c r="D60" s="30">
        <f t="shared" si="1"/>
        <v>0</v>
      </c>
      <c r="E60" s="30">
        <v>0</v>
      </c>
      <c r="F60" s="30">
        <v>0</v>
      </c>
      <c r="G60" s="30">
        <f t="shared" si="16"/>
        <v>0</v>
      </c>
      <c r="H60" s="30">
        <v>0</v>
      </c>
      <c r="I60" s="30">
        <v>0</v>
      </c>
      <c r="J60" s="30">
        <f t="shared" si="17"/>
        <v>0</v>
      </c>
      <c r="K60" s="30">
        <v>76154</v>
      </c>
      <c r="L60" s="30">
        <v>76154</v>
      </c>
      <c r="M60" s="30">
        <f t="shared" si="18"/>
        <v>0</v>
      </c>
      <c r="N60" s="30">
        <v>0</v>
      </c>
      <c r="O60" s="30">
        <v>0</v>
      </c>
      <c r="P60" s="30">
        <f t="shared" si="19"/>
        <v>0</v>
      </c>
      <c r="Q60" s="30">
        <v>0</v>
      </c>
      <c r="R60" s="30">
        <v>0</v>
      </c>
      <c r="S60" s="30">
        <f t="shared" si="20"/>
        <v>0</v>
      </c>
      <c r="T60" s="30"/>
      <c r="U60" s="30"/>
      <c r="V60" s="30">
        <f t="shared" si="21"/>
        <v>0</v>
      </c>
      <c r="W60" s="30">
        <v>0</v>
      </c>
      <c r="X60" s="30">
        <v>0</v>
      </c>
      <c r="Y60" s="30">
        <f t="shared" si="22"/>
        <v>0</v>
      </c>
      <c r="Z60" s="30">
        <v>0</v>
      </c>
      <c r="AA60" s="30">
        <v>0</v>
      </c>
      <c r="AB60" s="30">
        <f t="shared" si="23"/>
        <v>0</v>
      </c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</row>
    <row r="61" spans="1:249" ht="78.75" x14ac:dyDescent="0.25">
      <c r="A61" s="31" t="s">
        <v>64</v>
      </c>
      <c r="B61" s="30">
        <f t="shared" si="0"/>
        <v>120120</v>
      </c>
      <c r="C61" s="30">
        <f t="shared" si="0"/>
        <v>120120</v>
      </c>
      <c r="D61" s="30">
        <f t="shared" si="1"/>
        <v>0</v>
      </c>
      <c r="E61" s="30">
        <v>0</v>
      </c>
      <c r="F61" s="30">
        <v>0</v>
      </c>
      <c r="G61" s="30">
        <f t="shared" si="16"/>
        <v>0</v>
      </c>
      <c r="H61" s="30">
        <v>0</v>
      </c>
      <c r="I61" s="30">
        <v>0</v>
      </c>
      <c r="J61" s="30">
        <f t="shared" si="17"/>
        <v>0</v>
      </c>
      <c r="K61" s="30">
        <v>120120</v>
      </c>
      <c r="L61" s="30">
        <v>120120</v>
      </c>
      <c r="M61" s="30">
        <f t="shared" si="18"/>
        <v>0</v>
      </c>
      <c r="N61" s="30">
        <v>0</v>
      </c>
      <c r="O61" s="30">
        <v>0</v>
      </c>
      <c r="P61" s="30">
        <f t="shared" si="19"/>
        <v>0</v>
      </c>
      <c r="Q61" s="30">
        <v>0</v>
      </c>
      <c r="R61" s="30">
        <v>0</v>
      </c>
      <c r="S61" s="30">
        <f t="shared" si="20"/>
        <v>0</v>
      </c>
      <c r="T61" s="30"/>
      <c r="U61" s="30"/>
      <c r="V61" s="30">
        <f t="shared" si="21"/>
        <v>0</v>
      </c>
      <c r="W61" s="30">
        <v>0</v>
      </c>
      <c r="X61" s="30">
        <v>0</v>
      </c>
      <c r="Y61" s="30">
        <f t="shared" si="22"/>
        <v>0</v>
      </c>
      <c r="Z61" s="30">
        <v>0</v>
      </c>
      <c r="AA61" s="30">
        <v>0</v>
      </c>
      <c r="AB61" s="30">
        <f t="shared" si="23"/>
        <v>0</v>
      </c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</row>
    <row r="62" spans="1:249" ht="173.25" x14ac:dyDescent="0.25">
      <c r="A62" s="26" t="s">
        <v>65</v>
      </c>
      <c r="B62" s="30">
        <f t="shared" si="0"/>
        <v>1431694</v>
      </c>
      <c r="C62" s="30">
        <f t="shared" si="0"/>
        <v>1431694</v>
      </c>
      <c r="D62" s="30">
        <f t="shared" si="1"/>
        <v>0</v>
      </c>
      <c r="E62" s="30"/>
      <c r="F62" s="30"/>
      <c r="G62" s="30">
        <f t="shared" si="16"/>
        <v>0</v>
      </c>
      <c r="H62" s="30">
        <f>227073-122350+50000</f>
        <v>154723</v>
      </c>
      <c r="I62" s="30">
        <f t="shared" ref="I62" si="50">227073-122350+50000</f>
        <v>154723</v>
      </c>
      <c r="J62" s="30">
        <f t="shared" si="17"/>
        <v>0</v>
      </c>
      <c r="K62" s="30">
        <f>122350-50000</f>
        <v>72350</v>
      </c>
      <c r="L62" s="30">
        <f t="shared" ref="L62" si="51">122350-50000</f>
        <v>72350</v>
      </c>
      <c r="M62" s="30">
        <f t="shared" si="18"/>
        <v>0</v>
      </c>
      <c r="N62" s="30">
        <v>0</v>
      </c>
      <c r="O62" s="30">
        <v>0</v>
      </c>
      <c r="P62" s="30">
        <f t="shared" si="19"/>
        <v>0</v>
      </c>
      <c r="Q62" s="30">
        <v>0</v>
      </c>
      <c r="R62" s="30">
        <v>0</v>
      </c>
      <c r="S62" s="30">
        <f t="shared" si="20"/>
        <v>0</v>
      </c>
      <c r="T62" s="30">
        <f>42+69263+1073078</f>
        <v>1142383</v>
      </c>
      <c r="U62" s="30">
        <f t="shared" ref="U62" si="52">42+69263+1073078</f>
        <v>1142383</v>
      </c>
      <c r="V62" s="30">
        <f t="shared" si="21"/>
        <v>0</v>
      </c>
      <c r="W62" s="30"/>
      <c r="X62" s="30"/>
      <c r="Y62" s="30">
        <f t="shared" si="22"/>
        <v>0</v>
      </c>
      <c r="Z62" s="30">
        <f>1456246-1394008</f>
        <v>62238</v>
      </c>
      <c r="AA62" s="30">
        <f t="shared" ref="AA62" si="53">1456246-1394008</f>
        <v>62238</v>
      </c>
      <c r="AB62" s="30">
        <f t="shared" si="23"/>
        <v>0</v>
      </c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</row>
    <row r="63" spans="1:249" ht="173.25" x14ac:dyDescent="0.25">
      <c r="A63" s="26" t="s">
        <v>66</v>
      </c>
      <c r="B63" s="30">
        <f t="shared" si="0"/>
        <v>5189633</v>
      </c>
      <c r="C63" s="30">
        <f t="shared" si="0"/>
        <v>5196948</v>
      </c>
      <c r="D63" s="30">
        <f t="shared" si="1"/>
        <v>7315</v>
      </c>
      <c r="E63" s="30">
        <f>4128600-1049771</f>
        <v>3078829</v>
      </c>
      <c r="F63" s="30">
        <f t="shared" ref="F63" si="54">4128600-1049771</f>
        <v>3078829</v>
      </c>
      <c r="G63" s="30">
        <f t="shared" si="16"/>
        <v>0</v>
      </c>
      <c r="H63" s="30">
        <v>0</v>
      </c>
      <c r="I63" s="30">
        <v>0</v>
      </c>
      <c r="J63" s="30">
        <f t="shared" si="17"/>
        <v>0</v>
      </c>
      <c r="K63" s="30">
        <v>0</v>
      </c>
      <c r="L63" s="30">
        <v>7315</v>
      </c>
      <c r="M63" s="30">
        <f t="shared" si="18"/>
        <v>7315</v>
      </c>
      <c r="N63" s="30">
        <f>5189633-3078829</f>
        <v>2110804</v>
      </c>
      <c r="O63" s="30">
        <f t="shared" ref="O63" si="55">5189633-3078829</f>
        <v>2110804</v>
      </c>
      <c r="P63" s="30">
        <f t="shared" si="19"/>
        <v>0</v>
      </c>
      <c r="Q63" s="30">
        <v>0</v>
      </c>
      <c r="R63" s="30">
        <v>0</v>
      </c>
      <c r="S63" s="30">
        <f t="shared" si="20"/>
        <v>0</v>
      </c>
      <c r="T63" s="30">
        <v>0</v>
      </c>
      <c r="U63" s="30">
        <v>0</v>
      </c>
      <c r="V63" s="30">
        <f t="shared" si="21"/>
        <v>0</v>
      </c>
      <c r="W63" s="30">
        <v>0</v>
      </c>
      <c r="X63" s="30">
        <v>0</v>
      </c>
      <c r="Y63" s="30">
        <f t="shared" si="22"/>
        <v>0</v>
      </c>
      <c r="Z63" s="30">
        <v>0</v>
      </c>
      <c r="AA63" s="30">
        <v>0</v>
      </c>
      <c r="AB63" s="30">
        <f t="shared" si="23"/>
        <v>0</v>
      </c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</row>
    <row r="64" spans="1:249" ht="31.5" x14ac:dyDescent="0.25">
      <c r="A64" s="23" t="s">
        <v>67</v>
      </c>
      <c r="B64" s="24">
        <f t="shared" si="0"/>
        <v>937880</v>
      </c>
      <c r="C64" s="24">
        <f t="shared" si="0"/>
        <v>937880</v>
      </c>
      <c r="D64" s="24">
        <f t="shared" si="1"/>
        <v>0</v>
      </c>
      <c r="E64" s="24">
        <f t="shared" ref="E64:AA64" si="56">SUM(E65)</f>
        <v>0</v>
      </c>
      <c r="F64" s="24">
        <f t="shared" si="56"/>
        <v>0</v>
      </c>
      <c r="G64" s="24">
        <f t="shared" si="16"/>
        <v>0</v>
      </c>
      <c r="H64" s="24">
        <f t="shared" si="56"/>
        <v>0</v>
      </c>
      <c r="I64" s="24">
        <f t="shared" si="56"/>
        <v>0</v>
      </c>
      <c r="J64" s="24">
        <f t="shared" si="17"/>
        <v>0</v>
      </c>
      <c r="K64" s="24">
        <f t="shared" si="56"/>
        <v>598739</v>
      </c>
      <c r="L64" s="24">
        <f t="shared" si="56"/>
        <v>598739</v>
      </c>
      <c r="M64" s="24">
        <f t="shared" si="18"/>
        <v>0</v>
      </c>
      <c r="N64" s="24">
        <f t="shared" si="56"/>
        <v>0</v>
      </c>
      <c r="O64" s="24">
        <f t="shared" si="56"/>
        <v>0</v>
      </c>
      <c r="P64" s="24">
        <f t="shared" si="19"/>
        <v>0</v>
      </c>
      <c r="Q64" s="24">
        <f t="shared" si="56"/>
        <v>0</v>
      </c>
      <c r="R64" s="24">
        <f t="shared" si="56"/>
        <v>0</v>
      </c>
      <c r="S64" s="24">
        <f t="shared" si="20"/>
        <v>0</v>
      </c>
      <c r="T64" s="24">
        <f t="shared" si="56"/>
        <v>0</v>
      </c>
      <c r="U64" s="24">
        <f t="shared" si="56"/>
        <v>0</v>
      </c>
      <c r="V64" s="24">
        <f t="shared" si="21"/>
        <v>0</v>
      </c>
      <c r="W64" s="24">
        <f t="shared" si="56"/>
        <v>0</v>
      </c>
      <c r="X64" s="24">
        <f t="shared" si="56"/>
        <v>0</v>
      </c>
      <c r="Y64" s="24">
        <f t="shared" si="22"/>
        <v>0</v>
      </c>
      <c r="Z64" s="24">
        <f t="shared" si="56"/>
        <v>339141</v>
      </c>
      <c r="AA64" s="24">
        <f t="shared" si="56"/>
        <v>339141</v>
      </c>
      <c r="AB64" s="24">
        <f t="shared" si="23"/>
        <v>0</v>
      </c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22"/>
      <c r="HL64" s="22"/>
      <c r="HM64" s="22"/>
      <c r="HN64" s="22"/>
      <c r="HO64" s="22"/>
      <c r="HP64" s="22"/>
      <c r="HQ64" s="22"/>
      <c r="HR64" s="22"/>
      <c r="HS64" s="22"/>
      <c r="HT64" s="22"/>
      <c r="HU64" s="22"/>
      <c r="HV64" s="22"/>
      <c r="HW64" s="22"/>
      <c r="HX64" s="22"/>
      <c r="HY64" s="22"/>
      <c r="HZ64" s="22"/>
      <c r="IA64" s="22"/>
      <c r="IB64" s="22"/>
      <c r="IC64" s="22"/>
      <c r="ID64" s="22"/>
      <c r="IE64" s="22"/>
      <c r="IF64" s="22"/>
      <c r="IG64" s="22"/>
      <c r="IH64" s="22"/>
      <c r="II64" s="22"/>
      <c r="IJ64" s="22"/>
      <c r="IK64" s="22"/>
      <c r="IL64" s="22"/>
      <c r="IM64" s="22"/>
      <c r="IN64" s="22"/>
      <c r="IO64" s="22"/>
    </row>
    <row r="65" spans="1:249" x14ac:dyDescent="0.25">
      <c r="A65" s="23" t="s">
        <v>19</v>
      </c>
      <c r="B65" s="24">
        <f t="shared" si="0"/>
        <v>937880</v>
      </c>
      <c r="C65" s="24">
        <f t="shared" si="0"/>
        <v>937880</v>
      </c>
      <c r="D65" s="24">
        <f t="shared" si="1"/>
        <v>0</v>
      </c>
      <c r="E65" s="24">
        <f>SUM(E66:E70)</f>
        <v>0</v>
      </c>
      <c r="F65" s="24">
        <f>SUM(F66:F70)</f>
        <v>0</v>
      </c>
      <c r="G65" s="24">
        <f t="shared" si="16"/>
        <v>0</v>
      </c>
      <c r="H65" s="24">
        <f>SUM(H66:H70)</f>
        <v>0</v>
      </c>
      <c r="I65" s="24">
        <f>SUM(I66:I70)</f>
        <v>0</v>
      </c>
      <c r="J65" s="24">
        <f t="shared" si="17"/>
        <v>0</v>
      </c>
      <c r="K65" s="24">
        <f>SUM(K66:K70)</f>
        <v>598739</v>
      </c>
      <c r="L65" s="24">
        <f>SUM(L66:L70)</f>
        <v>598739</v>
      </c>
      <c r="M65" s="24">
        <f t="shared" si="18"/>
        <v>0</v>
      </c>
      <c r="N65" s="24">
        <f>SUM(N66:N70)</f>
        <v>0</v>
      </c>
      <c r="O65" s="24">
        <f>SUM(O66:O70)</f>
        <v>0</v>
      </c>
      <c r="P65" s="24">
        <f t="shared" si="19"/>
        <v>0</v>
      </c>
      <c r="Q65" s="24">
        <f>SUM(Q66:Q70)</f>
        <v>0</v>
      </c>
      <c r="R65" s="24">
        <f>SUM(R66:R70)</f>
        <v>0</v>
      </c>
      <c r="S65" s="24">
        <f t="shared" si="20"/>
        <v>0</v>
      </c>
      <c r="T65" s="24">
        <f>SUM(T66:T70)</f>
        <v>0</v>
      </c>
      <c r="U65" s="24">
        <f>SUM(U66:U70)</f>
        <v>0</v>
      </c>
      <c r="V65" s="24">
        <f t="shared" si="21"/>
        <v>0</v>
      </c>
      <c r="W65" s="24">
        <f>SUM(W66:W70)</f>
        <v>0</v>
      </c>
      <c r="X65" s="24">
        <f>SUM(X66:X70)</f>
        <v>0</v>
      </c>
      <c r="Y65" s="24">
        <f t="shared" si="22"/>
        <v>0</v>
      </c>
      <c r="Z65" s="24">
        <f>SUM(Z66:Z70)</f>
        <v>339141</v>
      </c>
      <c r="AA65" s="24">
        <f>SUM(AA66:AA70)</f>
        <v>339141</v>
      </c>
      <c r="AB65" s="24">
        <f t="shared" si="23"/>
        <v>0</v>
      </c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</row>
    <row r="66" spans="1:249" x14ac:dyDescent="0.25">
      <c r="A66" s="31" t="s">
        <v>68</v>
      </c>
      <c r="B66" s="30">
        <f t="shared" si="0"/>
        <v>47960</v>
      </c>
      <c r="C66" s="30">
        <f t="shared" si="0"/>
        <v>47960</v>
      </c>
      <c r="D66" s="30">
        <f t="shared" si="1"/>
        <v>0</v>
      </c>
      <c r="E66" s="30">
        <v>0</v>
      </c>
      <c r="F66" s="30">
        <v>0</v>
      </c>
      <c r="G66" s="30">
        <f t="shared" si="16"/>
        <v>0</v>
      </c>
      <c r="H66" s="30">
        <v>0</v>
      </c>
      <c r="I66" s="30">
        <v>0</v>
      </c>
      <c r="J66" s="30">
        <f t="shared" si="17"/>
        <v>0</v>
      </c>
      <c r="K66" s="30">
        <v>47960</v>
      </c>
      <c r="L66" s="30">
        <v>47960</v>
      </c>
      <c r="M66" s="30">
        <f t="shared" si="18"/>
        <v>0</v>
      </c>
      <c r="N66" s="30">
        <v>0</v>
      </c>
      <c r="O66" s="30">
        <v>0</v>
      </c>
      <c r="P66" s="30">
        <f t="shared" si="19"/>
        <v>0</v>
      </c>
      <c r="Q66" s="30">
        <v>0</v>
      </c>
      <c r="R66" s="30">
        <v>0</v>
      </c>
      <c r="S66" s="30">
        <f t="shared" si="20"/>
        <v>0</v>
      </c>
      <c r="T66" s="30"/>
      <c r="U66" s="30"/>
      <c r="V66" s="30">
        <f t="shared" si="21"/>
        <v>0</v>
      </c>
      <c r="W66" s="30">
        <v>0</v>
      </c>
      <c r="X66" s="30">
        <v>0</v>
      </c>
      <c r="Y66" s="30">
        <f t="shared" si="22"/>
        <v>0</v>
      </c>
      <c r="Z66" s="30">
        <v>0</v>
      </c>
      <c r="AA66" s="30">
        <v>0</v>
      </c>
      <c r="AB66" s="30">
        <f t="shared" si="23"/>
        <v>0</v>
      </c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</row>
    <row r="67" spans="1:249" s="8" customFormat="1" ht="31.5" x14ac:dyDescent="0.25">
      <c r="A67" s="31" t="s">
        <v>69</v>
      </c>
      <c r="B67" s="30">
        <f t="shared" si="0"/>
        <v>99920</v>
      </c>
      <c r="C67" s="30">
        <f t="shared" si="0"/>
        <v>99920</v>
      </c>
      <c r="D67" s="30">
        <f t="shared" si="1"/>
        <v>0</v>
      </c>
      <c r="E67" s="30">
        <v>0</v>
      </c>
      <c r="F67" s="30">
        <v>0</v>
      </c>
      <c r="G67" s="30">
        <f t="shared" si="16"/>
        <v>0</v>
      </c>
      <c r="H67" s="30">
        <v>0</v>
      </c>
      <c r="I67" s="30">
        <v>0</v>
      </c>
      <c r="J67" s="30">
        <f t="shared" si="17"/>
        <v>0</v>
      </c>
      <c r="K67" s="30">
        <f>40779</f>
        <v>40779</v>
      </c>
      <c r="L67" s="30">
        <f>40779</f>
        <v>40779</v>
      </c>
      <c r="M67" s="30">
        <f t="shared" si="18"/>
        <v>0</v>
      </c>
      <c r="N67" s="30">
        <v>0</v>
      </c>
      <c r="O67" s="30">
        <v>0</v>
      </c>
      <c r="P67" s="30">
        <f t="shared" si="19"/>
        <v>0</v>
      </c>
      <c r="Q67" s="30">
        <v>0</v>
      </c>
      <c r="R67" s="30">
        <v>0</v>
      </c>
      <c r="S67" s="30">
        <f t="shared" si="20"/>
        <v>0</v>
      </c>
      <c r="T67" s="30"/>
      <c r="U67" s="30"/>
      <c r="V67" s="30">
        <f t="shared" si="21"/>
        <v>0</v>
      </c>
      <c r="W67" s="30">
        <v>0</v>
      </c>
      <c r="X67" s="30">
        <v>0</v>
      </c>
      <c r="Y67" s="30">
        <f t="shared" si="22"/>
        <v>0</v>
      </c>
      <c r="Z67" s="30">
        <v>59141</v>
      </c>
      <c r="AA67" s="30">
        <v>59141</v>
      </c>
      <c r="AB67" s="30">
        <f t="shared" si="23"/>
        <v>0</v>
      </c>
    </row>
    <row r="68" spans="1:249" ht="31.5" x14ac:dyDescent="0.25">
      <c r="A68" s="26" t="s">
        <v>70</v>
      </c>
      <c r="B68" s="27">
        <f t="shared" si="0"/>
        <v>310000</v>
      </c>
      <c r="C68" s="27">
        <f t="shared" si="0"/>
        <v>310000</v>
      </c>
      <c r="D68" s="27">
        <f t="shared" si="1"/>
        <v>0</v>
      </c>
      <c r="E68" s="27">
        <v>0</v>
      </c>
      <c r="F68" s="27">
        <v>0</v>
      </c>
      <c r="G68" s="27">
        <f t="shared" ref="G68:G135" si="57">F68-E68</f>
        <v>0</v>
      </c>
      <c r="H68" s="27">
        <v>0</v>
      </c>
      <c r="I68" s="27">
        <v>0</v>
      </c>
      <c r="J68" s="27">
        <f t="shared" ref="J68:J135" si="58">I68-H68</f>
        <v>0</v>
      </c>
      <c r="K68" s="30">
        <v>310000</v>
      </c>
      <c r="L68" s="30">
        <v>310000</v>
      </c>
      <c r="M68" s="27">
        <f t="shared" ref="M68:M135" si="59">L68-K68</f>
        <v>0</v>
      </c>
      <c r="N68" s="27">
        <v>0</v>
      </c>
      <c r="O68" s="27">
        <v>0</v>
      </c>
      <c r="P68" s="27">
        <f t="shared" ref="P68:P135" si="60">O68-N68</f>
        <v>0</v>
      </c>
      <c r="Q68" s="27">
        <v>0</v>
      </c>
      <c r="R68" s="27">
        <v>0</v>
      </c>
      <c r="S68" s="27">
        <f t="shared" ref="S68:S135" si="61">R68-Q68</f>
        <v>0</v>
      </c>
      <c r="T68" s="27">
        <v>0</v>
      </c>
      <c r="U68" s="27">
        <v>0</v>
      </c>
      <c r="V68" s="27">
        <f t="shared" ref="V68:V135" si="62">U68-T68</f>
        <v>0</v>
      </c>
      <c r="W68" s="27">
        <v>0</v>
      </c>
      <c r="X68" s="27">
        <v>0</v>
      </c>
      <c r="Y68" s="27">
        <f t="shared" ref="Y68:Y135" si="63">X68-W68</f>
        <v>0</v>
      </c>
      <c r="Z68" s="27">
        <f>310000-310000</f>
        <v>0</v>
      </c>
      <c r="AA68" s="27">
        <f t="shared" ref="AA68" si="64">310000-310000</f>
        <v>0</v>
      </c>
      <c r="AB68" s="27">
        <f t="shared" ref="AB68:AB135" si="65">AA68-Z68</f>
        <v>0</v>
      </c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</row>
    <row r="69" spans="1:249" ht="47.25" x14ac:dyDescent="0.25">
      <c r="A69" s="29" t="s">
        <v>71</v>
      </c>
      <c r="B69" s="30">
        <f t="shared" si="0"/>
        <v>400000</v>
      </c>
      <c r="C69" s="30">
        <f t="shared" si="0"/>
        <v>400000</v>
      </c>
      <c r="D69" s="30">
        <f t="shared" si="1"/>
        <v>0</v>
      </c>
      <c r="E69" s="30">
        <v>0</v>
      </c>
      <c r="F69" s="30">
        <v>0</v>
      </c>
      <c r="G69" s="30">
        <f t="shared" si="57"/>
        <v>0</v>
      </c>
      <c r="H69" s="30">
        <v>0</v>
      </c>
      <c r="I69" s="30">
        <v>0</v>
      </c>
      <c r="J69" s="30">
        <f t="shared" si="58"/>
        <v>0</v>
      </c>
      <c r="K69" s="30">
        <v>200000</v>
      </c>
      <c r="L69" s="30">
        <v>200000</v>
      </c>
      <c r="M69" s="30">
        <f t="shared" si="59"/>
        <v>0</v>
      </c>
      <c r="N69" s="30">
        <v>0</v>
      </c>
      <c r="O69" s="30">
        <v>0</v>
      </c>
      <c r="P69" s="30">
        <f t="shared" si="60"/>
        <v>0</v>
      </c>
      <c r="Q69" s="30">
        <v>0</v>
      </c>
      <c r="R69" s="30">
        <v>0</v>
      </c>
      <c r="S69" s="30">
        <f t="shared" si="61"/>
        <v>0</v>
      </c>
      <c r="T69" s="30">
        <v>0</v>
      </c>
      <c r="U69" s="30">
        <v>0</v>
      </c>
      <c r="V69" s="30">
        <f t="shared" si="62"/>
        <v>0</v>
      </c>
      <c r="W69" s="30">
        <v>0</v>
      </c>
      <c r="X69" s="30">
        <v>0</v>
      </c>
      <c r="Y69" s="30">
        <f t="shared" si="63"/>
        <v>0</v>
      </c>
      <c r="Z69" s="30">
        <v>200000</v>
      </c>
      <c r="AA69" s="30">
        <v>200000</v>
      </c>
      <c r="AB69" s="30">
        <f t="shared" si="65"/>
        <v>0</v>
      </c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</row>
    <row r="70" spans="1:249" ht="31.5" x14ac:dyDescent="0.25">
      <c r="A70" s="26" t="s">
        <v>72</v>
      </c>
      <c r="B70" s="27">
        <f t="shared" si="0"/>
        <v>80000</v>
      </c>
      <c r="C70" s="27">
        <f t="shared" si="0"/>
        <v>80000</v>
      </c>
      <c r="D70" s="27">
        <f t="shared" si="1"/>
        <v>0</v>
      </c>
      <c r="E70" s="27">
        <v>0</v>
      </c>
      <c r="F70" s="27">
        <v>0</v>
      </c>
      <c r="G70" s="27">
        <f t="shared" si="57"/>
        <v>0</v>
      </c>
      <c r="H70" s="27">
        <v>0</v>
      </c>
      <c r="I70" s="27">
        <v>0</v>
      </c>
      <c r="J70" s="27">
        <f t="shared" si="58"/>
        <v>0</v>
      </c>
      <c r="K70" s="27">
        <f>80000-80000</f>
        <v>0</v>
      </c>
      <c r="L70" s="27">
        <f t="shared" ref="L70" si="66">80000-80000</f>
        <v>0</v>
      </c>
      <c r="M70" s="27">
        <f t="shared" si="59"/>
        <v>0</v>
      </c>
      <c r="N70" s="27">
        <v>0</v>
      </c>
      <c r="O70" s="27">
        <v>0</v>
      </c>
      <c r="P70" s="27">
        <f t="shared" si="60"/>
        <v>0</v>
      </c>
      <c r="Q70" s="27">
        <v>0</v>
      </c>
      <c r="R70" s="27">
        <v>0</v>
      </c>
      <c r="S70" s="27">
        <f t="shared" si="61"/>
        <v>0</v>
      </c>
      <c r="T70" s="27">
        <v>0</v>
      </c>
      <c r="U70" s="27">
        <v>0</v>
      </c>
      <c r="V70" s="27">
        <f t="shared" si="62"/>
        <v>0</v>
      </c>
      <c r="W70" s="27">
        <v>0</v>
      </c>
      <c r="X70" s="27">
        <v>0</v>
      </c>
      <c r="Y70" s="27">
        <f t="shared" si="63"/>
        <v>0</v>
      </c>
      <c r="Z70" s="27">
        <f>0+80000</f>
        <v>80000</v>
      </c>
      <c r="AA70" s="27">
        <f t="shared" ref="AA70" si="67">0+80000</f>
        <v>80000</v>
      </c>
      <c r="AB70" s="27">
        <f t="shared" si="65"/>
        <v>0</v>
      </c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</row>
    <row r="71" spans="1:249" ht="31.5" x14ac:dyDescent="0.25">
      <c r="A71" s="23" t="s">
        <v>73</v>
      </c>
      <c r="B71" s="24">
        <f t="shared" ref="B71:D139" si="68">E71+H71+K71+N71+Q71+T71+W71+Z71</f>
        <v>10730733</v>
      </c>
      <c r="C71" s="24">
        <f t="shared" si="68"/>
        <v>10730733</v>
      </c>
      <c r="D71" s="24">
        <f t="shared" si="68"/>
        <v>0</v>
      </c>
      <c r="E71" s="24">
        <f t="shared" ref="E71:AA71" si="69">SUM(E72)</f>
        <v>0</v>
      </c>
      <c r="F71" s="24">
        <f t="shared" si="69"/>
        <v>0</v>
      </c>
      <c r="G71" s="24">
        <f t="shared" si="57"/>
        <v>0</v>
      </c>
      <c r="H71" s="24">
        <f t="shared" si="69"/>
        <v>0</v>
      </c>
      <c r="I71" s="24">
        <f t="shared" si="69"/>
        <v>0</v>
      </c>
      <c r="J71" s="24">
        <f t="shared" si="58"/>
        <v>0</v>
      </c>
      <c r="K71" s="24">
        <f t="shared" si="69"/>
        <v>35186</v>
      </c>
      <c r="L71" s="24">
        <f t="shared" si="69"/>
        <v>35186</v>
      </c>
      <c r="M71" s="24">
        <f t="shared" si="59"/>
        <v>0</v>
      </c>
      <c r="N71" s="24">
        <f t="shared" si="69"/>
        <v>0</v>
      </c>
      <c r="O71" s="24">
        <f t="shared" si="69"/>
        <v>0</v>
      </c>
      <c r="P71" s="24">
        <f t="shared" si="60"/>
        <v>0</v>
      </c>
      <c r="Q71" s="24">
        <f t="shared" si="69"/>
        <v>0</v>
      </c>
      <c r="R71" s="24">
        <f t="shared" si="69"/>
        <v>0</v>
      </c>
      <c r="S71" s="24">
        <f t="shared" si="61"/>
        <v>0</v>
      </c>
      <c r="T71" s="24">
        <f t="shared" si="69"/>
        <v>419601</v>
      </c>
      <c r="U71" s="24">
        <f t="shared" si="69"/>
        <v>419601</v>
      </c>
      <c r="V71" s="24">
        <f t="shared" si="62"/>
        <v>0</v>
      </c>
      <c r="W71" s="24">
        <f t="shared" si="69"/>
        <v>0</v>
      </c>
      <c r="X71" s="24">
        <f t="shared" si="69"/>
        <v>0</v>
      </c>
      <c r="Y71" s="24">
        <f t="shared" si="63"/>
        <v>0</v>
      </c>
      <c r="Z71" s="24">
        <f t="shared" si="69"/>
        <v>10275946</v>
      </c>
      <c r="AA71" s="24">
        <f t="shared" si="69"/>
        <v>10275946</v>
      </c>
      <c r="AB71" s="24">
        <f t="shared" si="65"/>
        <v>0</v>
      </c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</row>
    <row r="72" spans="1:249" x14ac:dyDescent="0.25">
      <c r="A72" s="23" t="s">
        <v>19</v>
      </c>
      <c r="B72" s="24">
        <f t="shared" si="68"/>
        <v>10730733</v>
      </c>
      <c r="C72" s="24">
        <f t="shared" si="68"/>
        <v>10730733</v>
      </c>
      <c r="D72" s="24">
        <f t="shared" si="68"/>
        <v>0</v>
      </c>
      <c r="E72" s="24">
        <f t="shared" ref="E72:AA72" si="70">SUM(E73:E79)</f>
        <v>0</v>
      </c>
      <c r="F72" s="24">
        <f t="shared" si="70"/>
        <v>0</v>
      </c>
      <c r="G72" s="24">
        <f t="shared" si="57"/>
        <v>0</v>
      </c>
      <c r="H72" s="24">
        <f t="shared" si="70"/>
        <v>0</v>
      </c>
      <c r="I72" s="24">
        <f t="shared" si="70"/>
        <v>0</v>
      </c>
      <c r="J72" s="24">
        <f t="shared" si="58"/>
        <v>0</v>
      </c>
      <c r="K72" s="24">
        <f t="shared" si="70"/>
        <v>35186</v>
      </c>
      <c r="L72" s="24">
        <f t="shared" si="70"/>
        <v>35186</v>
      </c>
      <c r="M72" s="24">
        <f t="shared" si="59"/>
        <v>0</v>
      </c>
      <c r="N72" s="24">
        <f t="shared" si="70"/>
        <v>0</v>
      </c>
      <c r="O72" s="24">
        <f t="shared" si="70"/>
        <v>0</v>
      </c>
      <c r="P72" s="24">
        <f t="shared" si="60"/>
        <v>0</v>
      </c>
      <c r="Q72" s="24">
        <f t="shared" si="70"/>
        <v>0</v>
      </c>
      <c r="R72" s="24">
        <f t="shared" si="70"/>
        <v>0</v>
      </c>
      <c r="S72" s="24">
        <f t="shared" si="61"/>
        <v>0</v>
      </c>
      <c r="T72" s="24">
        <f t="shared" si="70"/>
        <v>419601</v>
      </c>
      <c r="U72" s="24">
        <f t="shared" si="70"/>
        <v>419601</v>
      </c>
      <c r="V72" s="24">
        <f t="shared" si="62"/>
        <v>0</v>
      </c>
      <c r="W72" s="24">
        <f t="shared" si="70"/>
        <v>0</v>
      </c>
      <c r="X72" s="24">
        <f t="shared" si="70"/>
        <v>0</v>
      </c>
      <c r="Y72" s="24">
        <f t="shared" si="63"/>
        <v>0</v>
      </c>
      <c r="Z72" s="24">
        <f t="shared" si="70"/>
        <v>10275946</v>
      </c>
      <c r="AA72" s="24">
        <f t="shared" si="70"/>
        <v>10275946</v>
      </c>
      <c r="AB72" s="24">
        <f t="shared" si="65"/>
        <v>0</v>
      </c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22"/>
      <c r="ED72" s="22"/>
      <c r="EE72" s="22"/>
      <c r="EF72" s="22"/>
      <c r="EG72" s="22"/>
      <c r="EH72" s="22"/>
      <c r="EI72" s="22"/>
      <c r="EJ72" s="22"/>
      <c r="EK72" s="22"/>
      <c r="EL72" s="22"/>
      <c r="EM72" s="22"/>
      <c r="EN72" s="22"/>
      <c r="EO72" s="22"/>
      <c r="EP72" s="22"/>
      <c r="EQ72" s="22"/>
      <c r="ER72" s="22"/>
      <c r="ES72" s="22"/>
      <c r="ET72" s="22"/>
      <c r="EU72" s="22"/>
      <c r="EV72" s="22"/>
      <c r="EW72" s="22"/>
      <c r="EX72" s="22"/>
      <c r="EY72" s="22"/>
      <c r="EZ72" s="22"/>
      <c r="FA72" s="22"/>
      <c r="FB72" s="22"/>
      <c r="FC72" s="22"/>
      <c r="FD72" s="22"/>
      <c r="FE72" s="22"/>
      <c r="FF72" s="22"/>
      <c r="FG72" s="22"/>
      <c r="FH72" s="22"/>
      <c r="FI72" s="22"/>
      <c r="FJ72" s="22"/>
      <c r="FK72" s="22"/>
      <c r="FL72" s="22"/>
      <c r="FM72" s="22"/>
      <c r="FN72" s="22"/>
      <c r="FO72" s="22"/>
      <c r="FP72" s="22"/>
      <c r="FQ72" s="22"/>
      <c r="FR72" s="22"/>
      <c r="FS72" s="22"/>
      <c r="FT72" s="22"/>
      <c r="FU72" s="22"/>
      <c r="FV72" s="22"/>
      <c r="FW72" s="22"/>
      <c r="FX72" s="22"/>
      <c r="FY72" s="22"/>
      <c r="FZ72" s="22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</row>
    <row r="73" spans="1:249" ht="63" x14ac:dyDescent="0.25">
      <c r="A73" s="29" t="s">
        <v>74</v>
      </c>
      <c r="B73" s="30">
        <f t="shared" si="68"/>
        <v>419601</v>
      </c>
      <c r="C73" s="30">
        <f t="shared" si="68"/>
        <v>419601</v>
      </c>
      <c r="D73" s="30">
        <f t="shared" si="68"/>
        <v>0</v>
      </c>
      <c r="E73" s="30"/>
      <c r="F73" s="30"/>
      <c r="G73" s="30">
        <f t="shared" si="57"/>
        <v>0</v>
      </c>
      <c r="H73" s="30">
        <v>0</v>
      </c>
      <c r="I73" s="30">
        <v>0</v>
      </c>
      <c r="J73" s="30">
        <f t="shared" si="58"/>
        <v>0</v>
      </c>
      <c r="K73" s="30">
        <f>150000-55072+22779+5719+3434+37713+197761-317600-44734</f>
        <v>0</v>
      </c>
      <c r="L73" s="30">
        <f t="shared" ref="L73" si="71">150000-55072+22779+5719+3434+37713+197761-317600-44734</f>
        <v>0</v>
      </c>
      <c r="M73" s="30">
        <f t="shared" si="59"/>
        <v>0</v>
      </c>
      <c r="N73" s="30">
        <v>0</v>
      </c>
      <c r="O73" s="30">
        <v>0</v>
      </c>
      <c r="P73" s="30">
        <f t="shared" si="60"/>
        <v>0</v>
      </c>
      <c r="Q73" s="30">
        <v>0</v>
      </c>
      <c r="R73" s="30">
        <v>0</v>
      </c>
      <c r="S73" s="30">
        <f t="shared" si="61"/>
        <v>0</v>
      </c>
      <c r="T73" s="30">
        <v>419601</v>
      </c>
      <c r="U73" s="30">
        <v>419601</v>
      </c>
      <c r="V73" s="30">
        <f t="shared" si="62"/>
        <v>0</v>
      </c>
      <c r="W73" s="30">
        <v>0</v>
      </c>
      <c r="X73" s="30">
        <v>0</v>
      </c>
      <c r="Y73" s="30">
        <f t="shared" si="63"/>
        <v>0</v>
      </c>
      <c r="Z73" s="30">
        <f>288400-288400</f>
        <v>0</v>
      </c>
      <c r="AA73" s="30">
        <f t="shared" ref="AA73" si="72">288400-288400</f>
        <v>0</v>
      </c>
      <c r="AB73" s="30">
        <f t="shared" si="65"/>
        <v>0</v>
      </c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</row>
    <row r="74" spans="1:249" ht="31.5" x14ac:dyDescent="0.25">
      <c r="A74" s="32" t="s">
        <v>75</v>
      </c>
      <c r="B74" s="30">
        <f t="shared" si="68"/>
        <v>4329200</v>
      </c>
      <c r="C74" s="30">
        <f t="shared" si="68"/>
        <v>4329200</v>
      </c>
      <c r="D74" s="30">
        <f t="shared" si="68"/>
        <v>0</v>
      </c>
      <c r="E74" s="30">
        <v>0</v>
      </c>
      <c r="F74" s="30">
        <v>0</v>
      </c>
      <c r="G74" s="30">
        <f t="shared" si="57"/>
        <v>0</v>
      </c>
      <c r="H74" s="30">
        <v>0</v>
      </c>
      <c r="I74" s="30">
        <v>0</v>
      </c>
      <c r="J74" s="30">
        <f t="shared" si="58"/>
        <v>0</v>
      </c>
      <c r="K74" s="30">
        <v>0</v>
      </c>
      <c r="L74" s="30">
        <v>0</v>
      </c>
      <c r="M74" s="30">
        <f t="shared" si="59"/>
        <v>0</v>
      </c>
      <c r="N74" s="30">
        <v>0</v>
      </c>
      <c r="O74" s="30">
        <v>0</v>
      </c>
      <c r="P74" s="30">
        <f t="shared" si="60"/>
        <v>0</v>
      </c>
      <c r="Q74" s="30">
        <v>0</v>
      </c>
      <c r="R74" s="30">
        <v>0</v>
      </c>
      <c r="S74" s="30">
        <f t="shared" si="61"/>
        <v>0</v>
      </c>
      <c r="T74" s="30">
        <v>0</v>
      </c>
      <c r="U74" s="30">
        <v>0</v>
      </c>
      <c r="V74" s="30">
        <f t="shared" si="62"/>
        <v>0</v>
      </c>
      <c r="W74" s="30">
        <v>0</v>
      </c>
      <c r="X74" s="30">
        <v>0</v>
      </c>
      <c r="Y74" s="30">
        <f t="shared" si="63"/>
        <v>0</v>
      </c>
      <c r="Z74" s="30">
        <v>4329200</v>
      </c>
      <c r="AA74" s="30">
        <v>4329200</v>
      </c>
      <c r="AB74" s="30">
        <f t="shared" si="65"/>
        <v>0</v>
      </c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</row>
    <row r="75" spans="1:249" ht="47.25" x14ac:dyDescent="0.25">
      <c r="A75" s="32" t="s">
        <v>76</v>
      </c>
      <c r="B75" s="30">
        <f t="shared" si="68"/>
        <v>1617566</v>
      </c>
      <c r="C75" s="30">
        <f t="shared" si="68"/>
        <v>1617566</v>
      </c>
      <c r="D75" s="30">
        <f t="shared" si="68"/>
        <v>0</v>
      </c>
      <c r="E75" s="30">
        <v>0</v>
      </c>
      <c r="F75" s="30">
        <v>0</v>
      </c>
      <c r="G75" s="30">
        <f t="shared" si="57"/>
        <v>0</v>
      </c>
      <c r="H75" s="30">
        <v>0</v>
      </c>
      <c r="I75" s="30">
        <v>0</v>
      </c>
      <c r="J75" s="30">
        <f t="shared" si="58"/>
        <v>0</v>
      </c>
      <c r="K75" s="30">
        <v>0</v>
      </c>
      <c r="L75" s="30">
        <v>0</v>
      </c>
      <c r="M75" s="30">
        <f t="shared" si="59"/>
        <v>0</v>
      </c>
      <c r="N75" s="30">
        <v>0</v>
      </c>
      <c r="O75" s="30">
        <v>0</v>
      </c>
      <c r="P75" s="30">
        <f t="shared" si="60"/>
        <v>0</v>
      </c>
      <c r="Q75" s="30">
        <v>0</v>
      </c>
      <c r="R75" s="30">
        <v>0</v>
      </c>
      <c r="S75" s="30">
        <f t="shared" si="61"/>
        <v>0</v>
      </c>
      <c r="T75" s="30">
        <v>0</v>
      </c>
      <c r="U75" s="30">
        <v>0</v>
      </c>
      <c r="V75" s="30">
        <f t="shared" si="62"/>
        <v>0</v>
      </c>
      <c r="W75" s="30">
        <v>0</v>
      </c>
      <c r="X75" s="30">
        <v>0</v>
      </c>
      <c r="Y75" s="30">
        <f t="shared" si="63"/>
        <v>0</v>
      </c>
      <c r="Z75" s="30">
        <v>1617566</v>
      </c>
      <c r="AA75" s="30">
        <v>1617566</v>
      </c>
      <c r="AB75" s="30">
        <f t="shared" si="65"/>
        <v>0</v>
      </c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</row>
    <row r="76" spans="1:249" ht="63" x14ac:dyDescent="0.25">
      <c r="A76" s="32" t="s">
        <v>77</v>
      </c>
      <c r="B76" s="30">
        <f t="shared" si="68"/>
        <v>2109980</v>
      </c>
      <c r="C76" s="30">
        <f t="shared" si="68"/>
        <v>2109980</v>
      </c>
      <c r="D76" s="30">
        <f t="shared" si="68"/>
        <v>0</v>
      </c>
      <c r="E76" s="30">
        <v>0</v>
      </c>
      <c r="F76" s="30">
        <v>0</v>
      </c>
      <c r="G76" s="30">
        <f t="shared" si="57"/>
        <v>0</v>
      </c>
      <c r="H76" s="30">
        <v>0</v>
      </c>
      <c r="I76" s="30">
        <v>0</v>
      </c>
      <c r="J76" s="30">
        <f t="shared" si="58"/>
        <v>0</v>
      </c>
      <c r="K76" s="30">
        <v>0</v>
      </c>
      <c r="L76" s="30">
        <v>0</v>
      </c>
      <c r="M76" s="30">
        <f t="shared" si="59"/>
        <v>0</v>
      </c>
      <c r="N76" s="30">
        <v>0</v>
      </c>
      <c r="O76" s="30">
        <v>0</v>
      </c>
      <c r="P76" s="30">
        <f t="shared" si="60"/>
        <v>0</v>
      </c>
      <c r="Q76" s="30">
        <v>0</v>
      </c>
      <c r="R76" s="30">
        <v>0</v>
      </c>
      <c r="S76" s="30">
        <f t="shared" si="61"/>
        <v>0</v>
      </c>
      <c r="T76" s="30">
        <v>0</v>
      </c>
      <c r="U76" s="30">
        <v>0</v>
      </c>
      <c r="V76" s="30">
        <f t="shared" si="62"/>
        <v>0</v>
      </c>
      <c r="W76" s="30">
        <v>0</v>
      </c>
      <c r="X76" s="30">
        <v>0</v>
      </c>
      <c r="Y76" s="30">
        <f t="shared" si="63"/>
        <v>0</v>
      </c>
      <c r="Z76" s="30">
        <v>2109980</v>
      </c>
      <c r="AA76" s="30">
        <v>2109980</v>
      </c>
      <c r="AB76" s="30">
        <f t="shared" si="65"/>
        <v>0</v>
      </c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</row>
    <row r="77" spans="1:249" ht="31.5" x14ac:dyDescent="0.25">
      <c r="A77" s="32" t="s">
        <v>78</v>
      </c>
      <c r="B77" s="30">
        <f t="shared" si="68"/>
        <v>2219200</v>
      </c>
      <c r="C77" s="30">
        <f t="shared" si="68"/>
        <v>2219200</v>
      </c>
      <c r="D77" s="30">
        <f t="shared" si="68"/>
        <v>0</v>
      </c>
      <c r="E77" s="30">
        <v>0</v>
      </c>
      <c r="F77" s="30">
        <v>0</v>
      </c>
      <c r="G77" s="30">
        <f t="shared" si="57"/>
        <v>0</v>
      </c>
      <c r="H77" s="30">
        <v>0</v>
      </c>
      <c r="I77" s="30">
        <v>0</v>
      </c>
      <c r="J77" s="30">
        <f t="shared" si="58"/>
        <v>0</v>
      </c>
      <c r="K77" s="30">
        <v>0</v>
      </c>
      <c r="L77" s="30">
        <v>0</v>
      </c>
      <c r="M77" s="30">
        <f t="shared" si="59"/>
        <v>0</v>
      </c>
      <c r="N77" s="30">
        <v>0</v>
      </c>
      <c r="O77" s="30">
        <v>0</v>
      </c>
      <c r="P77" s="30">
        <f t="shared" si="60"/>
        <v>0</v>
      </c>
      <c r="Q77" s="30">
        <v>0</v>
      </c>
      <c r="R77" s="30">
        <v>0</v>
      </c>
      <c r="S77" s="30">
        <f t="shared" si="61"/>
        <v>0</v>
      </c>
      <c r="T77" s="30">
        <v>0</v>
      </c>
      <c r="U77" s="30">
        <v>0</v>
      </c>
      <c r="V77" s="30">
        <f t="shared" si="62"/>
        <v>0</v>
      </c>
      <c r="W77" s="30">
        <v>0</v>
      </c>
      <c r="X77" s="30">
        <v>0</v>
      </c>
      <c r="Y77" s="30">
        <f t="shared" si="63"/>
        <v>0</v>
      </c>
      <c r="Z77" s="30">
        <v>2219200</v>
      </c>
      <c r="AA77" s="30">
        <v>2219200</v>
      </c>
      <c r="AB77" s="30">
        <f t="shared" si="65"/>
        <v>0</v>
      </c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</row>
    <row r="78" spans="1:249" ht="63" x14ac:dyDescent="0.25">
      <c r="A78" s="35" t="s">
        <v>79</v>
      </c>
      <c r="B78" s="30">
        <f t="shared" si="68"/>
        <v>26436</v>
      </c>
      <c r="C78" s="30">
        <f t="shared" si="68"/>
        <v>26436</v>
      </c>
      <c r="D78" s="30">
        <f t="shared" si="68"/>
        <v>0</v>
      </c>
      <c r="E78" s="30"/>
      <c r="F78" s="30"/>
      <c r="G78" s="30">
        <f t="shared" si="57"/>
        <v>0</v>
      </c>
      <c r="H78" s="30">
        <v>0</v>
      </c>
      <c r="I78" s="30">
        <v>0</v>
      </c>
      <c r="J78" s="30">
        <f t="shared" si="58"/>
        <v>0</v>
      </c>
      <c r="K78" s="30">
        <v>26436</v>
      </c>
      <c r="L78" s="30">
        <v>26436</v>
      </c>
      <c r="M78" s="30">
        <f t="shared" si="59"/>
        <v>0</v>
      </c>
      <c r="N78" s="30"/>
      <c r="O78" s="30"/>
      <c r="P78" s="30">
        <f t="shared" si="60"/>
        <v>0</v>
      </c>
      <c r="Q78" s="30">
        <v>0</v>
      </c>
      <c r="R78" s="30">
        <v>0</v>
      </c>
      <c r="S78" s="30">
        <f t="shared" si="61"/>
        <v>0</v>
      </c>
      <c r="T78" s="30">
        <v>0</v>
      </c>
      <c r="U78" s="30">
        <v>0</v>
      </c>
      <c r="V78" s="30">
        <f t="shared" si="62"/>
        <v>0</v>
      </c>
      <c r="W78" s="30">
        <v>0</v>
      </c>
      <c r="X78" s="30">
        <v>0</v>
      </c>
      <c r="Y78" s="30">
        <f t="shared" si="63"/>
        <v>0</v>
      </c>
      <c r="Z78" s="30">
        <v>0</v>
      </c>
      <c r="AA78" s="30">
        <v>0</v>
      </c>
      <c r="AB78" s="30">
        <f t="shared" si="65"/>
        <v>0</v>
      </c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22"/>
      <c r="FH78" s="22"/>
      <c r="FI78" s="22"/>
      <c r="FJ78" s="22"/>
      <c r="FK78" s="22"/>
      <c r="FL78" s="22"/>
      <c r="FM78" s="22"/>
      <c r="FN78" s="22"/>
      <c r="FO78" s="22"/>
      <c r="FP78" s="22"/>
      <c r="FQ78" s="22"/>
      <c r="FR78" s="22"/>
      <c r="FS78" s="22"/>
      <c r="FT78" s="22"/>
      <c r="FU78" s="22"/>
      <c r="FV78" s="22"/>
      <c r="FW78" s="22"/>
      <c r="FX78" s="22"/>
      <c r="FY78" s="22"/>
      <c r="FZ78" s="22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</row>
    <row r="79" spans="1:249" ht="47.25" x14ac:dyDescent="0.25">
      <c r="A79" s="35" t="s">
        <v>80</v>
      </c>
      <c r="B79" s="30">
        <f t="shared" si="68"/>
        <v>8750</v>
      </c>
      <c r="C79" s="30">
        <f t="shared" si="68"/>
        <v>8750</v>
      </c>
      <c r="D79" s="30">
        <f t="shared" si="68"/>
        <v>0</v>
      </c>
      <c r="E79" s="30"/>
      <c r="F79" s="30"/>
      <c r="G79" s="30">
        <f t="shared" si="57"/>
        <v>0</v>
      </c>
      <c r="H79" s="30">
        <v>0</v>
      </c>
      <c r="I79" s="30">
        <v>0</v>
      </c>
      <c r="J79" s="30">
        <f t="shared" si="58"/>
        <v>0</v>
      </c>
      <c r="K79" s="30">
        <v>8750</v>
      </c>
      <c r="L79" s="30">
        <v>8750</v>
      </c>
      <c r="M79" s="30">
        <f t="shared" si="59"/>
        <v>0</v>
      </c>
      <c r="N79" s="30"/>
      <c r="O79" s="30"/>
      <c r="P79" s="30">
        <f t="shared" si="60"/>
        <v>0</v>
      </c>
      <c r="Q79" s="30">
        <v>0</v>
      </c>
      <c r="R79" s="30">
        <v>0</v>
      </c>
      <c r="S79" s="30">
        <f t="shared" si="61"/>
        <v>0</v>
      </c>
      <c r="T79" s="30">
        <v>0</v>
      </c>
      <c r="U79" s="30">
        <v>0</v>
      </c>
      <c r="V79" s="30">
        <f t="shared" si="62"/>
        <v>0</v>
      </c>
      <c r="W79" s="30">
        <v>0</v>
      </c>
      <c r="X79" s="30">
        <v>0</v>
      </c>
      <c r="Y79" s="30">
        <f t="shared" si="63"/>
        <v>0</v>
      </c>
      <c r="Z79" s="30">
        <v>0</v>
      </c>
      <c r="AA79" s="30">
        <v>0</v>
      </c>
      <c r="AB79" s="30">
        <f t="shared" si="65"/>
        <v>0</v>
      </c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</row>
    <row r="80" spans="1:249" x14ac:dyDescent="0.25">
      <c r="A80" s="23" t="s">
        <v>81</v>
      </c>
      <c r="B80" s="24">
        <f t="shared" si="68"/>
        <v>26380734</v>
      </c>
      <c r="C80" s="24">
        <f t="shared" si="68"/>
        <v>24138597</v>
      </c>
      <c r="D80" s="24">
        <f t="shared" si="68"/>
        <v>-2242137</v>
      </c>
      <c r="E80" s="24">
        <f>SUM(E81,E98,E103,E142,E158,E217,E245,E135)</f>
        <v>1049771</v>
      </c>
      <c r="F80" s="24">
        <f>SUM(F81,F98,F103,F142,F158,F217,F245,F135)</f>
        <v>1049771</v>
      </c>
      <c r="G80" s="24">
        <f t="shared" si="57"/>
        <v>0</v>
      </c>
      <c r="H80" s="24">
        <f>SUM(H81,H98,H103,H142,H158,H217,H245,H135)</f>
        <v>252100</v>
      </c>
      <c r="I80" s="24">
        <f>SUM(I81,I98,I103,I142,I158,I217,I245,I135)</f>
        <v>252100</v>
      </c>
      <c r="J80" s="24">
        <f t="shared" si="58"/>
        <v>0</v>
      </c>
      <c r="K80" s="24">
        <f>SUM(K81,K98,K103,K142,K158,K217,K245,K135)</f>
        <v>3848303</v>
      </c>
      <c r="L80" s="24">
        <f>SUM(L81,L98,L103,L142,L158,L217,L245,L135)</f>
        <v>3267971</v>
      </c>
      <c r="M80" s="24">
        <f t="shared" si="59"/>
        <v>-580332</v>
      </c>
      <c r="N80" s="24">
        <f>SUM(N81,N98,N103,N142,N158,N217,N245,N135)</f>
        <v>237021</v>
      </c>
      <c r="O80" s="24">
        <f>SUM(O81,O98,O103,O142,O158,O217,O245,O135)</f>
        <v>237021</v>
      </c>
      <c r="P80" s="24">
        <f t="shared" si="60"/>
        <v>0</v>
      </c>
      <c r="Q80" s="24">
        <f>SUM(Q81,Q98,Q103,Q142,Q158,Q217,Q245,Q135)</f>
        <v>765899</v>
      </c>
      <c r="R80" s="24">
        <f>SUM(R81,R98,R103,R142,R158,R217,R245,R135)</f>
        <v>845151</v>
      </c>
      <c r="S80" s="24">
        <f t="shared" si="61"/>
        <v>79252</v>
      </c>
      <c r="T80" s="24">
        <f>SUM(T81,T98,T103,T142,T158,T217,T245,T135)</f>
        <v>2955976</v>
      </c>
      <c r="U80" s="24">
        <f>SUM(U81,U98,U103,U142,U158,U217,U245,U135)</f>
        <v>2955976</v>
      </c>
      <c r="V80" s="24">
        <f t="shared" si="62"/>
        <v>0</v>
      </c>
      <c r="W80" s="24">
        <f>SUM(W81,W98,W103,W142,W158,W217,W245,W135)</f>
        <v>0</v>
      </c>
      <c r="X80" s="24">
        <f>SUM(X81,X98,X103,X142,X158,X217,X245,X135)</f>
        <v>2179821</v>
      </c>
      <c r="Y80" s="24">
        <f t="shared" si="63"/>
        <v>2179821</v>
      </c>
      <c r="Z80" s="24">
        <f>SUM(Z81,Z98,Z103,Z142,Z158,Z217,Z245,Z135)</f>
        <v>17271664</v>
      </c>
      <c r="AA80" s="24">
        <f>SUM(AA81,AA98,AA103,AA142,AA158,AA217,AA245,AA135)</f>
        <v>13350786</v>
      </c>
      <c r="AB80" s="24">
        <f t="shared" si="65"/>
        <v>-3920878</v>
      </c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</row>
    <row r="81" spans="1:249" x14ac:dyDescent="0.25">
      <c r="A81" s="23" t="s">
        <v>18</v>
      </c>
      <c r="B81" s="24">
        <f t="shared" si="68"/>
        <v>302134</v>
      </c>
      <c r="C81" s="24">
        <f t="shared" si="68"/>
        <v>355686</v>
      </c>
      <c r="D81" s="24">
        <f t="shared" si="68"/>
        <v>53552</v>
      </c>
      <c r="E81" s="24">
        <f>SUM(E82,E90,E92,E96)</f>
        <v>0</v>
      </c>
      <c r="F81" s="24">
        <f>SUM(F82,F90,F92,F96)</f>
        <v>0</v>
      </c>
      <c r="G81" s="24">
        <f t="shared" si="57"/>
        <v>0</v>
      </c>
      <c r="H81" s="24">
        <f t="shared" ref="H81:I81" si="73">SUM(H82,H90,H92,H96)</f>
        <v>0</v>
      </c>
      <c r="I81" s="24">
        <f t="shared" si="73"/>
        <v>0</v>
      </c>
      <c r="J81" s="24">
        <f t="shared" si="58"/>
        <v>0</v>
      </c>
      <c r="K81" s="24">
        <f t="shared" ref="K81:L81" si="74">SUM(K82,K90,K92,K96)</f>
        <v>302134</v>
      </c>
      <c r="L81" s="24">
        <f t="shared" si="74"/>
        <v>355686</v>
      </c>
      <c r="M81" s="24">
        <f t="shared" si="59"/>
        <v>53552</v>
      </c>
      <c r="N81" s="24">
        <f t="shared" ref="N81:O81" si="75">SUM(N82,N90,N92,N96)</f>
        <v>0</v>
      </c>
      <c r="O81" s="24">
        <f t="shared" si="75"/>
        <v>0</v>
      </c>
      <c r="P81" s="24">
        <f t="shared" si="60"/>
        <v>0</v>
      </c>
      <c r="Q81" s="24">
        <f t="shared" ref="Q81:R81" si="76">SUM(Q82,Q90,Q92,Q96)</f>
        <v>0</v>
      </c>
      <c r="R81" s="24">
        <f t="shared" si="76"/>
        <v>0</v>
      </c>
      <c r="S81" s="24">
        <f t="shared" si="61"/>
        <v>0</v>
      </c>
      <c r="T81" s="24">
        <f t="shared" ref="T81:U81" si="77">SUM(T82,T90,T92,T96)</f>
        <v>0</v>
      </c>
      <c r="U81" s="24">
        <f t="shared" si="77"/>
        <v>0</v>
      </c>
      <c r="V81" s="24">
        <f t="shared" si="62"/>
        <v>0</v>
      </c>
      <c r="W81" s="24">
        <f t="shared" ref="W81:X81" si="78">SUM(W82,W90,W92,W96)</f>
        <v>0</v>
      </c>
      <c r="X81" s="24">
        <f t="shared" si="78"/>
        <v>0</v>
      </c>
      <c r="Y81" s="24">
        <f t="shared" si="63"/>
        <v>0</v>
      </c>
      <c r="Z81" s="24">
        <f t="shared" ref="Z81:AA81" si="79">SUM(Z82,Z90,Z92,Z96)</f>
        <v>0</v>
      </c>
      <c r="AA81" s="24">
        <f t="shared" si="79"/>
        <v>0</v>
      </c>
      <c r="AB81" s="24">
        <f t="shared" si="65"/>
        <v>0</v>
      </c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</row>
    <row r="82" spans="1:249" ht="31.5" x14ac:dyDescent="0.25">
      <c r="A82" s="23" t="s">
        <v>82</v>
      </c>
      <c r="B82" s="24">
        <f t="shared" si="68"/>
        <v>198710</v>
      </c>
      <c r="C82" s="24">
        <f t="shared" si="68"/>
        <v>232262</v>
      </c>
      <c r="D82" s="24">
        <f t="shared" si="68"/>
        <v>33552</v>
      </c>
      <c r="E82" s="24">
        <f t="shared" ref="E82:AA82" si="80">SUM(E83:E89)</f>
        <v>0</v>
      </c>
      <c r="F82" s="24">
        <f t="shared" si="80"/>
        <v>0</v>
      </c>
      <c r="G82" s="24">
        <f t="shared" si="57"/>
        <v>0</v>
      </c>
      <c r="H82" s="24">
        <f t="shared" si="80"/>
        <v>0</v>
      </c>
      <c r="I82" s="24">
        <f t="shared" si="80"/>
        <v>0</v>
      </c>
      <c r="J82" s="24">
        <f t="shared" si="58"/>
        <v>0</v>
      </c>
      <c r="K82" s="24">
        <f t="shared" si="80"/>
        <v>198710</v>
      </c>
      <c r="L82" s="24">
        <f t="shared" si="80"/>
        <v>232262</v>
      </c>
      <c r="M82" s="24">
        <f t="shared" si="59"/>
        <v>33552</v>
      </c>
      <c r="N82" s="24">
        <f t="shared" si="80"/>
        <v>0</v>
      </c>
      <c r="O82" s="24">
        <f t="shared" si="80"/>
        <v>0</v>
      </c>
      <c r="P82" s="24">
        <f t="shared" si="60"/>
        <v>0</v>
      </c>
      <c r="Q82" s="24">
        <f t="shared" si="80"/>
        <v>0</v>
      </c>
      <c r="R82" s="24">
        <f t="shared" si="80"/>
        <v>0</v>
      </c>
      <c r="S82" s="24">
        <f t="shared" si="61"/>
        <v>0</v>
      </c>
      <c r="T82" s="24">
        <f t="shared" si="80"/>
        <v>0</v>
      </c>
      <c r="U82" s="24">
        <f t="shared" si="80"/>
        <v>0</v>
      </c>
      <c r="V82" s="24">
        <f t="shared" si="62"/>
        <v>0</v>
      </c>
      <c r="W82" s="24">
        <f t="shared" si="80"/>
        <v>0</v>
      </c>
      <c r="X82" s="24">
        <f t="shared" si="80"/>
        <v>0</v>
      </c>
      <c r="Y82" s="24">
        <f t="shared" si="63"/>
        <v>0</v>
      </c>
      <c r="Z82" s="24">
        <f t="shared" si="80"/>
        <v>0</v>
      </c>
      <c r="AA82" s="24">
        <f t="shared" si="80"/>
        <v>0</v>
      </c>
      <c r="AB82" s="24">
        <f t="shared" si="65"/>
        <v>0</v>
      </c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</row>
    <row r="83" spans="1:249" ht="47.25" x14ac:dyDescent="0.25">
      <c r="A83" s="29" t="s">
        <v>83</v>
      </c>
      <c r="B83" s="30">
        <f t="shared" si="68"/>
        <v>70000</v>
      </c>
      <c r="C83" s="30">
        <f t="shared" si="68"/>
        <v>70000</v>
      </c>
      <c r="D83" s="30">
        <f t="shared" si="68"/>
        <v>0</v>
      </c>
      <c r="E83" s="30">
        <v>0</v>
      </c>
      <c r="F83" s="30">
        <v>0</v>
      </c>
      <c r="G83" s="30">
        <f t="shared" si="57"/>
        <v>0</v>
      </c>
      <c r="H83" s="30">
        <v>0</v>
      </c>
      <c r="I83" s="30">
        <v>0</v>
      </c>
      <c r="J83" s="30">
        <f t="shared" si="58"/>
        <v>0</v>
      </c>
      <c r="K83" s="30">
        <v>70000</v>
      </c>
      <c r="L83" s="30">
        <v>70000</v>
      </c>
      <c r="M83" s="30">
        <f t="shared" si="59"/>
        <v>0</v>
      </c>
      <c r="N83" s="30">
        <v>0</v>
      </c>
      <c r="O83" s="30">
        <v>0</v>
      </c>
      <c r="P83" s="30">
        <f t="shared" si="60"/>
        <v>0</v>
      </c>
      <c r="Q83" s="30">
        <v>0</v>
      </c>
      <c r="R83" s="30">
        <v>0</v>
      </c>
      <c r="S83" s="30">
        <f t="shared" si="61"/>
        <v>0</v>
      </c>
      <c r="T83" s="30">
        <v>0</v>
      </c>
      <c r="U83" s="30">
        <v>0</v>
      </c>
      <c r="V83" s="30">
        <f t="shared" si="62"/>
        <v>0</v>
      </c>
      <c r="W83" s="30">
        <v>0</v>
      </c>
      <c r="X83" s="30">
        <v>0</v>
      </c>
      <c r="Y83" s="30">
        <f t="shared" si="63"/>
        <v>0</v>
      </c>
      <c r="Z83" s="30">
        <v>0</v>
      </c>
      <c r="AA83" s="30">
        <v>0</v>
      </c>
      <c r="AB83" s="30">
        <f t="shared" si="65"/>
        <v>0</v>
      </c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</row>
    <row r="84" spans="1:249" ht="31.5" x14ac:dyDescent="0.25">
      <c r="A84" s="29" t="s">
        <v>84</v>
      </c>
      <c r="B84" s="30">
        <f t="shared" si="68"/>
        <v>0</v>
      </c>
      <c r="C84" s="30">
        <f t="shared" si="68"/>
        <v>33552</v>
      </c>
      <c r="D84" s="30">
        <f t="shared" si="68"/>
        <v>33552</v>
      </c>
      <c r="E84" s="30">
        <v>0</v>
      </c>
      <c r="F84" s="30">
        <v>0</v>
      </c>
      <c r="G84" s="30">
        <f t="shared" si="57"/>
        <v>0</v>
      </c>
      <c r="H84" s="30">
        <v>0</v>
      </c>
      <c r="I84" s="30">
        <v>0</v>
      </c>
      <c r="J84" s="30">
        <f t="shared" si="58"/>
        <v>0</v>
      </c>
      <c r="K84" s="30">
        <v>0</v>
      </c>
      <c r="L84" s="30">
        <v>33552</v>
      </c>
      <c r="M84" s="30">
        <f t="shared" si="59"/>
        <v>33552</v>
      </c>
      <c r="N84" s="30">
        <v>0</v>
      </c>
      <c r="O84" s="30">
        <v>0</v>
      </c>
      <c r="P84" s="30">
        <f t="shared" si="60"/>
        <v>0</v>
      </c>
      <c r="Q84" s="30">
        <v>0</v>
      </c>
      <c r="R84" s="30">
        <v>0</v>
      </c>
      <c r="S84" s="30">
        <f t="shared" si="61"/>
        <v>0</v>
      </c>
      <c r="T84" s="30">
        <v>0</v>
      </c>
      <c r="U84" s="30">
        <v>0</v>
      </c>
      <c r="V84" s="30">
        <f t="shared" si="62"/>
        <v>0</v>
      </c>
      <c r="W84" s="30">
        <v>0</v>
      </c>
      <c r="X84" s="30">
        <v>0</v>
      </c>
      <c r="Y84" s="30">
        <f t="shared" si="63"/>
        <v>0</v>
      </c>
      <c r="Z84" s="30">
        <v>0</v>
      </c>
      <c r="AA84" s="30">
        <v>0</v>
      </c>
      <c r="AB84" s="30">
        <f t="shared" si="65"/>
        <v>0</v>
      </c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8"/>
    </row>
    <row r="85" spans="1:249" ht="47.25" x14ac:dyDescent="0.25">
      <c r="A85" s="29" t="s">
        <v>85</v>
      </c>
      <c r="B85" s="30">
        <f t="shared" si="68"/>
        <v>120000</v>
      </c>
      <c r="C85" s="30">
        <f t="shared" si="68"/>
        <v>120000</v>
      </c>
      <c r="D85" s="30">
        <f t="shared" si="68"/>
        <v>0</v>
      </c>
      <c r="E85" s="30"/>
      <c r="F85" s="30"/>
      <c r="G85" s="30">
        <f t="shared" si="57"/>
        <v>0</v>
      </c>
      <c r="H85" s="30"/>
      <c r="I85" s="30"/>
      <c r="J85" s="30">
        <f t="shared" si="58"/>
        <v>0</v>
      </c>
      <c r="K85" s="30">
        <v>120000</v>
      </c>
      <c r="L85" s="30">
        <v>120000</v>
      </c>
      <c r="M85" s="30">
        <f t="shared" si="59"/>
        <v>0</v>
      </c>
      <c r="N85" s="30"/>
      <c r="O85" s="30"/>
      <c r="P85" s="30">
        <f t="shared" si="60"/>
        <v>0</v>
      </c>
      <c r="Q85" s="30"/>
      <c r="R85" s="30"/>
      <c r="S85" s="30">
        <f t="shared" si="61"/>
        <v>0</v>
      </c>
      <c r="T85" s="30"/>
      <c r="U85" s="30"/>
      <c r="V85" s="30">
        <f t="shared" si="62"/>
        <v>0</v>
      </c>
      <c r="W85" s="30"/>
      <c r="X85" s="30"/>
      <c r="Y85" s="30">
        <f t="shared" si="63"/>
        <v>0</v>
      </c>
      <c r="Z85" s="30"/>
      <c r="AA85" s="30"/>
      <c r="AB85" s="30">
        <f t="shared" si="65"/>
        <v>0</v>
      </c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</row>
    <row r="86" spans="1:249" ht="31.5" x14ac:dyDescent="0.25">
      <c r="A86" s="29" t="s">
        <v>86</v>
      </c>
      <c r="B86" s="30">
        <f t="shared" si="68"/>
        <v>1550</v>
      </c>
      <c r="C86" s="30">
        <f t="shared" si="68"/>
        <v>1550</v>
      </c>
      <c r="D86" s="30">
        <f t="shared" si="68"/>
        <v>0</v>
      </c>
      <c r="E86" s="30">
        <v>0</v>
      </c>
      <c r="F86" s="30">
        <v>0</v>
      </c>
      <c r="G86" s="30">
        <f t="shared" si="57"/>
        <v>0</v>
      </c>
      <c r="H86" s="30">
        <v>0</v>
      </c>
      <c r="I86" s="30">
        <v>0</v>
      </c>
      <c r="J86" s="30">
        <f t="shared" si="58"/>
        <v>0</v>
      </c>
      <c r="K86" s="30">
        <v>1550</v>
      </c>
      <c r="L86" s="30">
        <v>1550</v>
      </c>
      <c r="M86" s="30">
        <f t="shared" si="59"/>
        <v>0</v>
      </c>
      <c r="N86" s="30">
        <v>0</v>
      </c>
      <c r="O86" s="30">
        <v>0</v>
      </c>
      <c r="P86" s="30">
        <f t="shared" si="60"/>
        <v>0</v>
      </c>
      <c r="Q86" s="30">
        <v>0</v>
      </c>
      <c r="R86" s="30">
        <v>0</v>
      </c>
      <c r="S86" s="30">
        <f t="shared" si="61"/>
        <v>0</v>
      </c>
      <c r="T86" s="30">
        <v>0</v>
      </c>
      <c r="U86" s="30">
        <v>0</v>
      </c>
      <c r="V86" s="30">
        <f t="shared" si="62"/>
        <v>0</v>
      </c>
      <c r="W86" s="30">
        <v>0</v>
      </c>
      <c r="X86" s="30">
        <v>0</v>
      </c>
      <c r="Y86" s="30">
        <f t="shared" si="63"/>
        <v>0</v>
      </c>
      <c r="Z86" s="30">
        <v>0</v>
      </c>
      <c r="AA86" s="30">
        <v>0</v>
      </c>
      <c r="AB86" s="30">
        <f t="shared" si="65"/>
        <v>0</v>
      </c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</row>
    <row r="87" spans="1:249" ht="31.5" x14ac:dyDescent="0.25">
      <c r="A87" s="29" t="s">
        <v>87</v>
      </c>
      <c r="B87" s="30">
        <f t="shared" si="68"/>
        <v>1600</v>
      </c>
      <c r="C87" s="30">
        <f t="shared" si="68"/>
        <v>1600</v>
      </c>
      <c r="D87" s="30">
        <f t="shared" si="68"/>
        <v>0</v>
      </c>
      <c r="E87" s="30">
        <v>0</v>
      </c>
      <c r="F87" s="30">
        <v>0</v>
      </c>
      <c r="G87" s="30">
        <f t="shared" si="57"/>
        <v>0</v>
      </c>
      <c r="H87" s="30">
        <v>0</v>
      </c>
      <c r="I87" s="30">
        <v>0</v>
      </c>
      <c r="J87" s="30">
        <f t="shared" si="58"/>
        <v>0</v>
      </c>
      <c r="K87" s="30">
        <v>1600</v>
      </c>
      <c r="L87" s="30">
        <v>1600</v>
      </c>
      <c r="M87" s="30">
        <f t="shared" si="59"/>
        <v>0</v>
      </c>
      <c r="N87" s="30">
        <v>0</v>
      </c>
      <c r="O87" s="30">
        <v>0</v>
      </c>
      <c r="P87" s="30">
        <f t="shared" si="60"/>
        <v>0</v>
      </c>
      <c r="Q87" s="30">
        <v>0</v>
      </c>
      <c r="R87" s="30">
        <v>0</v>
      </c>
      <c r="S87" s="30">
        <f t="shared" si="61"/>
        <v>0</v>
      </c>
      <c r="T87" s="30">
        <v>0</v>
      </c>
      <c r="U87" s="30">
        <v>0</v>
      </c>
      <c r="V87" s="30">
        <f t="shared" si="62"/>
        <v>0</v>
      </c>
      <c r="W87" s="30">
        <v>0</v>
      </c>
      <c r="X87" s="30">
        <v>0</v>
      </c>
      <c r="Y87" s="30">
        <f t="shared" si="63"/>
        <v>0</v>
      </c>
      <c r="Z87" s="30">
        <v>0</v>
      </c>
      <c r="AA87" s="30">
        <v>0</v>
      </c>
      <c r="AB87" s="30">
        <f t="shared" si="65"/>
        <v>0</v>
      </c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/>
      <c r="IA87" s="8"/>
      <c r="IB87" s="8"/>
      <c r="IC87" s="8"/>
      <c r="ID87" s="8"/>
      <c r="IE87" s="8"/>
      <c r="IF87" s="8"/>
      <c r="IG87" s="8"/>
      <c r="IH87" s="8"/>
      <c r="II87" s="8"/>
      <c r="IJ87" s="8"/>
      <c r="IK87" s="8"/>
      <c r="IL87" s="8"/>
      <c r="IM87" s="8"/>
      <c r="IN87" s="8"/>
      <c r="IO87" s="8"/>
    </row>
    <row r="88" spans="1:249" ht="31.5" x14ac:dyDescent="0.25">
      <c r="A88" s="29" t="s">
        <v>88</v>
      </c>
      <c r="B88" s="30">
        <f t="shared" si="68"/>
        <v>3970</v>
      </c>
      <c r="C88" s="30">
        <f t="shared" si="68"/>
        <v>3970</v>
      </c>
      <c r="D88" s="30">
        <f t="shared" si="68"/>
        <v>0</v>
      </c>
      <c r="E88" s="30">
        <v>0</v>
      </c>
      <c r="F88" s="30">
        <v>0</v>
      </c>
      <c r="G88" s="30">
        <f t="shared" si="57"/>
        <v>0</v>
      </c>
      <c r="H88" s="30">
        <v>0</v>
      </c>
      <c r="I88" s="30">
        <v>0</v>
      </c>
      <c r="J88" s="30">
        <f t="shared" si="58"/>
        <v>0</v>
      </c>
      <c r="K88" s="30">
        <v>3970</v>
      </c>
      <c r="L88" s="30">
        <v>3970</v>
      </c>
      <c r="M88" s="30">
        <f t="shared" si="59"/>
        <v>0</v>
      </c>
      <c r="N88" s="30">
        <v>0</v>
      </c>
      <c r="O88" s="30">
        <v>0</v>
      </c>
      <c r="P88" s="30">
        <f t="shared" si="60"/>
        <v>0</v>
      </c>
      <c r="Q88" s="30">
        <v>0</v>
      </c>
      <c r="R88" s="30">
        <v>0</v>
      </c>
      <c r="S88" s="30">
        <f t="shared" si="61"/>
        <v>0</v>
      </c>
      <c r="T88" s="30">
        <v>0</v>
      </c>
      <c r="U88" s="30">
        <v>0</v>
      </c>
      <c r="V88" s="30">
        <f t="shared" si="62"/>
        <v>0</v>
      </c>
      <c r="W88" s="30">
        <v>0</v>
      </c>
      <c r="X88" s="30">
        <v>0</v>
      </c>
      <c r="Y88" s="30">
        <f t="shared" si="63"/>
        <v>0</v>
      </c>
      <c r="Z88" s="30">
        <v>0</v>
      </c>
      <c r="AA88" s="30">
        <v>0</v>
      </c>
      <c r="AB88" s="30">
        <f t="shared" si="65"/>
        <v>0</v>
      </c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</row>
    <row r="89" spans="1:249" ht="31.5" x14ac:dyDescent="0.25">
      <c r="A89" s="29" t="s">
        <v>89</v>
      </c>
      <c r="B89" s="30">
        <f t="shared" si="68"/>
        <v>1590</v>
      </c>
      <c r="C89" s="30">
        <f t="shared" si="68"/>
        <v>1590</v>
      </c>
      <c r="D89" s="30">
        <f t="shared" si="68"/>
        <v>0</v>
      </c>
      <c r="E89" s="30">
        <v>0</v>
      </c>
      <c r="F89" s="30">
        <v>0</v>
      </c>
      <c r="G89" s="30">
        <f t="shared" si="57"/>
        <v>0</v>
      </c>
      <c r="H89" s="30">
        <v>0</v>
      </c>
      <c r="I89" s="30">
        <v>0</v>
      </c>
      <c r="J89" s="30">
        <f t="shared" si="58"/>
        <v>0</v>
      </c>
      <c r="K89" s="30">
        <v>1590</v>
      </c>
      <c r="L89" s="30">
        <v>1590</v>
      </c>
      <c r="M89" s="30">
        <f t="shared" si="59"/>
        <v>0</v>
      </c>
      <c r="N89" s="30">
        <v>0</v>
      </c>
      <c r="O89" s="30">
        <v>0</v>
      </c>
      <c r="P89" s="30">
        <f t="shared" si="60"/>
        <v>0</v>
      </c>
      <c r="Q89" s="30">
        <v>0</v>
      </c>
      <c r="R89" s="30">
        <v>0</v>
      </c>
      <c r="S89" s="30">
        <f t="shared" si="61"/>
        <v>0</v>
      </c>
      <c r="T89" s="30">
        <v>0</v>
      </c>
      <c r="U89" s="30">
        <v>0</v>
      </c>
      <c r="V89" s="30">
        <f t="shared" si="62"/>
        <v>0</v>
      </c>
      <c r="W89" s="30">
        <v>0</v>
      </c>
      <c r="X89" s="30">
        <v>0</v>
      </c>
      <c r="Y89" s="30">
        <f t="shared" si="63"/>
        <v>0</v>
      </c>
      <c r="Z89" s="30">
        <v>0</v>
      </c>
      <c r="AA89" s="30">
        <v>0</v>
      </c>
      <c r="AB89" s="30">
        <f t="shared" si="65"/>
        <v>0</v>
      </c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  <c r="HG89" s="8"/>
      <c r="HH89" s="8"/>
      <c r="HI89" s="8"/>
      <c r="HJ89" s="8"/>
      <c r="HK89" s="8"/>
      <c r="HL89" s="8"/>
      <c r="HM89" s="8"/>
      <c r="HN89" s="8"/>
      <c r="HO89" s="8"/>
      <c r="HP89" s="8"/>
      <c r="HQ89" s="8"/>
      <c r="HR89" s="8"/>
      <c r="HS89" s="8"/>
      <c r="HT89" s="8"/>
      <c r="HU89" s="8"/>
      <c r="HV89" s="8"/>
      <c r="HW89" s="8"/>
      <c r="HX89" s="8"/>
      <c r="HY89" s="8"/>
      <c r="HZ89" s="8"/>
      <c r="IA89" s="8"/>
      <c r="IB89" s="8"/>
      <c r="IC89" s="8"/>
      <c r="ID89" s="8"/>
      <c r="IE89" s="8"/>
      <c r="IF89" s="8"/>
      <c r="IG89" s="8"/>
      <c r="IH89" s="8"/>
      <c r="II89" s="8"/>
      <c r="IJ89" s="8"/>
      <c r="IK89" s="8"/>
      <c r="IL89" s="8"/>
      <c r="IM89" s="8"/>
      <c r="IN89" s="8"/>
      <c r="IO89" s="8"/>
    </row>
    <row r="90" spans="1:249" x14ac:dyDescent="0.25">
      <c r="A90" s="23" t="s">
        <v>90</v>
      </c>
      <c r="B90" s="24">
        <f t="shared" si="68"/>
        <v>44144</v>
      </c>
      <c r="C90" s="24">
        <f t="shared" si="68"/>
        <v>44144</v>
      </c>
      <c r="D90" s="24">
        <f t="shared" si="68"/>
        <v>0</v>
      </c>
      <c r="E90" s="24">
        <f t="shared" ref="E90:AA90" si="81">SUM(E91:E91)</f>
        <v>0</v>
      </c>
      <c r="F90" s="24">
        <f t="shared" si="81"/>
        <v>0</v>
      </c>
      <c r="G90" s="24">
        <f t="shared" si="57"/>
        <v>0</v>
      </c>
      <c r="H90" s="24">
        <f t="shared" si="81"/>
        <v>0</v>
      </c>
      <c r="I90" s="24">
        <f t="shared" si="81"/>
        <v>0</v>
      </c>
      <c r="J90" s="24">
        <f t="shared" si="58"/>
        <v>0</v>
      </c>
      <c r="K90" s="24">
        <f t="shared" si="81"/>
        <v>44144</v>
      </c>
      <c r="L90" s="24">
        <f t="shared" si="81"/>
        <v>44144</v>
      </c>
      <c r="M90" s="24">
        <f t="shared" si="59"/>
        <v>0</v>
      </c>
      <c r="N90" s="24">
        <f t="shared" si="81"/>
        <v>0</v>
      </c>
      <c r="O90" s="24">
        <f t="shared" si="81"/>
        <v>0</v>
      </c>
      <c r="P90" s="24">
        <f t="shared" si="60"/>
        <v>0</v>
      </c>
      <c r="Q90" s="24">
        <f t="shared" si="81"/>
        <v>0</v>
      </c>
      <c r="R90" s="24">
        <f t="shared" si="81"/>
        <v>0</v>
      </c>
      <c r="S90" s="24">
        <f t="shared" si="61"/>
        <v>0</v>
      </c>
      <c r="T90" s="24">
        <f t="shared" si="81"/>
        <v>0</v>
      </c>
      <c r="U90" s="24">
        <f t="shared" si="81"/>
        <v>0</v>
      </c>
      <c r="V90" s="24">
        <f t="shared" si="62"/>
        <v>0</v>
      </c>
      <c r="W90" s="24">
        <f t="shared" si="81"/>
        <v>0</v>
      </c>
      <c r="X90" s="24">
        <f t="shared" si="81"/>
        <v>0</v>
      </c>
      <c r="Y90" s="24">
        <f t="shared" si="63"/>
        <v>0</v>
      </c>
      <c r="Z90" s="24">
        <f t="shared" si="81"/>
        <v>0</v>
      </c>
      <c r="AA90" s="24">
        <f t="shared" si="81"/>
        <v>0</v>
      </c>
      <c r="AB90" s="24">
        <f t="shared" si="65"/>
        <v>0</v>
      </c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22"/>
      <c r="GB90" s="22"/>
      <c r="GC90" s="22"/>
      <c r="GD90" s="22"/>
      <c r="GE90" s="22"/>
      <c r="GF90" s="22"/>
      <c r="GG90" s="22"/>
      <c r="GH90" s="22"/>
      <c r="GI90" s="22"/>
      <c r="GJ90" s="22"/>
      <c r="GK90" s="22"/>
      <c r="GL90" s="22"/>
      <c r="GM90" s="22"/>
      <c r="GN90" s="22"/>
      <c r="GO90" s="22"/>
      <c r="GP90" s="22"/>
      <c r="GQ90" s="22"/>
      <c r="GR90" s="22"/>
      <c r="GS90" s="22"/>
      <c r="GT90" s="22"/>
      <c r="GU90" s="22"/>
      <c r="GV90" s="22"/>
      <c r="GW90" s="22"/>
      <c r="GX90" s="22"/>
      <c r="GY90" s="22"/>
      <c r="GZ90" s="22"/>
      <c r="HA90" s="22"/>
      <c r="HB90" s="22"/>
      <c r="HC90" s="22"/>
      <c r="HD90" s="22"/>
      <c r="HE90" s="22"/>
      <c r="HF90" s="22"/>
      <c r="HG90" s="22"/>
      <c r="HH90" s="22"/>
      <c r="HI90" s="22"/>
      <c r="HJ90" s="22"/>
      <c r="HK90" s="22"/>
      <c r="HL90" s="22"/>
      <c r="HM90" s="22"/>
      <c r="HN90" s="22"/>
      <c r="HO90" s="22"/>
      <c r="HP90" s="22"/>
      <c r="HQ90" s="22"/>
      <c r="HR90" s="22"/>
      <c r="HS90" s="22"/>
      <c r="HT90" s="22"/>
      <c r="HU90" s="22"/>
      <c r="HV90" s="22"/>
      <c r="HW90" s="22"/>
      <c r="HX90" s="22"/>
      <c r="HY90" s="22"/>
      <c r="HZ90" s="22"/>
      <c r="IA90" s="22"/>
      <c r="IB90" s="22"/>
      <c r="IC90" s="22"/>
      <c r="ID90" s="22"/>
      <c r="IE90" s="22"/>
      <c r="IF90" s="22"/>
      <c r="IG90" s="22"/>
      <c r="IH90" s="22"/>
      <c r="II90" s="22"/>
      <c r="IJ90" s="22"/>
      <c r="IK90" s="22"/>
      <c r="IL90" s="22"/>
      <c r="IM90" s="22"/>
      <c r="IN90" s="22"/>
      <c r="IO90" s="22"/>
    </row>
    <row r="91" spans="1:249" ht="47.25" x14ac:dyDescent="0.25">
      <c r="A91" s="31" t="s">
        <v>91</v>
      </c>
      <c r="B91" s="30">
        <f t="shared" si="68"/>
        <v>44144</v>
      </c>
      <c r="C91" s="30">
        <f t="shared" si="68"/>
        <v>44144</v>
      </c>
      <c r="D91" s="30">
        <f t="shared" si="68"/>
        <v>0</v>
      </c>
      <c r="E91" s="30">
        <v>0</v>
      </c>
      <c r="F91" s="30">
        <v>0</v>
      </c>
      <c r="G91" s="30">
        <f t="shared" si="57"/>
        <v>0</v>
      </c>
      <c r="H91" s="30">
        <v>0</v>
      </c>
      <c r="I91" s="30">
        <v>0</v>
      </c>
      <c r="J91" s="30">
        <f t="shared" si="58"/>
        <v>0</v>
      </c>
      <c r="K91" s="30">
        <v>44144</v>
      </c>
      <c r="L91" s="30">
        <v>44144</v>
      </c>
      <c r="M91" s="30">
        <f t="shared" si="59"/>
        <v>0</v>
      </c>
      <c r="N91" s="30">
        <v>0</v>
      </c>
      <c r="O91" s="30">
        <v>0</v>
      </c>
      <c r="P91" s="30">
        <f t="shared" si="60"/>
        <v>0</v>
      </c>
      <c r="Q91" s="30">
        <v>0</v>
      </c>
      <c r="R91" s="30">
        <v>0</v>
      </c>
      <c r="S91" s="30">
        <f t="shared" si="61"/>
        <v>0</v>
      </c>
      <c r="T91" s="30">
        <v>0</v>
      </c>
      <c r="U91" s="30">
        <v>0</v>
      </c>
      <c r="V91" s="30">
        <f t="shared" si="62"/>
        <v>0</v>
      </c>
      <c r="W91" s="30">
        <v>0</v>
      </c>
      <c r="X91" s="30">
        <v>0</v>
      </c>
      <c r="Y91" s="30">
        <f t="shared" si="63"/>
        <v>0</v>
      </c>
      <c r="Z91" s="30"/>
      <c r="AA91" s="30"/>
      <c r="AB91" s="30">
        <f t="shared" si="65"/>
        <v>0</v>
      </c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22"/>
      <c r="FH91" s="22"/>
      <c r="FI91" s="22"/>
      <c r="FJ91" s="22"/>
      <c r="FK91" s="22"/>
      <c r="FL91" s="22"/>
      <c r="FM91" s="22"/>
      <c r="FN91" s="22"/>
      <c r="FO91" s="22"/>
      <c r="FP91" s="22"/>
      <c r="FQ91" s="22"/>
      <c r="FR91" s="22"/>
      <c r="FS91" s="22"/>
      <c r="FT91" s="22"/>
      <c r="FU91" s="22"/>
      <c r="FV91" s="22"/>
      <c r="FW91" s="22"/>
      <c r="FX91" s="22"/>
      <c r="FY91" s="22"/>
      <c r="FZ91" s="22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  <c r="GS91" s="8"/>
      <c r="GT91" s="8"/>
      <c r="GU91" s="8"/>
      <c r="GV91" s="8"/>
      <c r="GW91" s="8"/>
      <c r="GX91" s="8"/>
      <c r="GY91" s="8"/>
      <c r="GZ91" s="8"/>
      <c r="HA91" s="8"/>
      <c r="HB91" s="8"/>
      <c r="HC91" s="8"/>
      <c r="HD91" s="8"/>
      <c r="HE91" s="8"/>
      <c r="HF91" s="8"/>
      <c r="HG91" s="8"/>
      <c r="HH91" s="8"/>
      <c r="HI91" s="8"/>
      <c r="HJ91" s="8"/>
      <c r="HK91" s="8"/>
      <c r="HL91" s="8"/>
      <c r="HM91" s="8"/>
      <c r="HN91" s="8"/>
      <c r="HO91" s="8"/>
      <c r="HP91" s="8"/>
      <c r="HQ91" s="8"/>
      <c r="HR91" s="8"/>
      <c r="HS91" s="8"/>
      <c r="HT91" s="8"/>
      <c r="HU91" s="8"/>
      <c r="HV91" s="8"/>
      <c r="HW91" s="8"/>
      <c r="HX91" s="8"/>
      <c r="HY91" s="8"/>
      <c r="HZ91" s="8"/>
      <c r="IA91" s="8"/>
      <c r="IB91" s="8"/>
      <c r="IC91" s="8"/>
      <c r="ID91" s="8"/>
      <c r="IE91" s="8"/>
      <c r="IF91" s="8"/>
      <c r="IG91" s="8"/>
      <c r="IH91" s="8"/>
      <c r="II91" s="8"/>
      <c r="IJ91" s="8"/>
      <c r="IK91" s="8"/>
      <c r="IL91" s="8"/>
      <c r="IM91" s="8"/>
      <c r="IN91" s="8"/>
      <c r="IO91" s="8"/>
    </row>
    <row r="92" spans="1:249" ht="31.5" x14ac:dyDescent="0.25">
      <c r="A92" s="23" t="s">
        <v>92</v>
      </c>
      <c r="B92" s="24">
        <f t="shared" si="68"/>
        <v>33780</v>
      </c>
      <c r="C92" s="24">
        <f>F92+I92+L92+O92+R92+U92+X92+AA92</f>
        <v>53780</v>
      </c>
      <c r="D92" s="24">
        <f t="shared" si="68"/>
        <v>20000</v>
      </c>
      <c r="E92" s="24">
        <f>SUM(E93:E95)</f>
        <v>0</v>
      </c>
      <c r="F92" s="24">
        <f>SUM(F93:F95)</f>
        <v>0</v>
      </c>
      <c r="G92" s="24">
        <f t="shared" si="57"/>
        <v>0</v>
      </c>
      <c r="H92" s="24">
        <f t="shared" ref="H92:AA92" si="82">SUM(H93:H95)</f>
        <v>0</v>
      </c>
      <c r="I92" s="24">
        <f t="shared" si="82"/>
        <v>0</v>
      </c>
      <c r="J92" s="24">
        <f t="shared" si="58"/>
        <v>0</v>
      </c>
      <c r="K92" s="24">
        <f t="shared" si="82"/>
        <v>33780</v>
      </c>
      <c r="L92" s="24">
        <f t="shared" si="82"/>
        <v>53780</v>
      </c>
      <c r="M92" s="24">
        <f t="shared" si="59"/>
        <v>20000</v>
      </c>
      <c r="N92" s="24">
        <f t="shared" si="82"/>
        <v>0</v>
      </c>
      <c r="O92" s="24">
        <f t="shared" si="82"/>
        <v>0</v>
      </c>
      <c r="P92" s="24">
        <f t="shared" si="60"/>
        <v>0</v>
      </c>
      <c r="Q92" s="24">
        <f t="shared" si="82"/>
        <v>0</v>
      </c>
      <c r="R92" s="24">
        <f t="shared" si="82"/>
        <v>0</v>
      </c>
      <c r="S92" s="24">
        <f t="shared" si="61"/>
        <v>0</v>
      </c>
      <c r="T92" s="24">
        <f t="shared" si="82"/>
        <v>0</v>
      </c>
      <c r="U92" s="24">
        <f t="shared" si="82"/>
        <v>0</v>
      </c>
      <c r="V92" s="24">
        <f t="shared" si="62"/>
        <v>0</v>
      </c>
      <c r="W92" s="24">
        <f t="shared" si="82"/>
        <v>0</v>
      </c>
      <c r="X92" s="24">
        <f t="shared" si="82"/>
        <v>0</v>
      </c>
      <c r="Y92" s="24">
        <f t="shared" si="63"/>
        <v>0</v>
      </c>
      <c r="Z92" s="24">
        <f t="shared" si="82"/>
        <v>0</v>
      </c>
      <c r="AA92" s="24">
        <f t="shared" si="82"/>
        <v>0</v>
      </c>
      <c r="AB92" s="24">
        <f t="shared" si="65"/>
        <v>0</v>
      </c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  <c r="GS92" s="8"/>
      <c r="GT92" s="8"/>
      <c r="GU92" s="8"/>
      <c r="GV92" s="8"/>
      <c r="GW92" s="8"/>
      <c r="GX92" s="8"/>
      <c r="GY92" s="8"/>
      <c r="GZ92" s="8"/>
      <c r="HA92" s="8"/>
      <c r="HB92" s="8"/>
      <c r="HC92" s="8"/>
      <c r="HD92" s="8"/>
      <c r="HE92" s="8"/>
      <c r="HF92" s="8"/>
      <c r="HG92" s="8"/>
      <c r="HH92" s="8"/>
      <c r="HI92" s="8"/>
      <c r="HJ92" s="8"/>
      <c r="HK92" s="8"/>
      <c r="HL92" s="8"/>
      <c r="HM92" s="8"/>
      <c r="HN92" s="8"/>
      <c r="HO92" s="8"/>
      <c r="HP92" s="8"/>
      <c r="HQ92" s="8"/>
      <c r="HR92" s="8"/>
      <c r="HS92" s="8"/>
      <c r="HT92" s="8"/>
      <c r="HU92" s="8"/>
      <c r="HV92" s="8"/>
      <c r="HW92" s="8"/>
      <c r="HX92" s="8"/>
      <c r="HY92" s="8"/>
      <c r="HZ92" s="8"/>
      <c r="IA92" s="8"/>
      <c r="IB92" s="8"/>
      <c r="IC92" s="8"/>
      <c r="ID92" s="8"/>
      <c r="IE92" s="8"/>
      <c r="IF92" s="8"/>
      <c r="IG92" s="8"/>
      <c r="IH92" s="8"/>
      <c r="II92" s="8"/>
      <c r="IJ92" s="8"/>
      <c r="IK92" s="8"/>
      <c r="IL92" s="8"/>
      <c r="IM92" s="8"/>
      <c r="IN92" s="8"/>
      <c r="IO92" s="8"/>
    </row>
    <row r="93" spans="1:249" ht="47.25" x14ac:dyDescent="0.25">
      <c r="A93" s="36" t="s">
        <v>93</v>
      </c>
      <c r="B93" s="30">
        <f t="shared" si="68"/>
        <v>30000</v>
      </c>
      <c r="C93" s="30">
        <f t="shared" si="68"/>
        <v>30000</v>
      </c>
      <c r="D93" s="30">
        <f t="shared" si="68"/>
        <v>0</v>
      </c>
      <c r="E93" s="30">
        <v>0</v>
      </c>
      <c r="F93" s="30">
        <v>0</v>
      </c>
      <c r="G93" s="30">
        <f t="shared" si="57"/>
        <v>0</v>
      </c>
      <c r="H93" s="30">
        <v>0</v>
      </c>
      <c r="I93" s="30">
        <v>0</v>
      </c>
      <c r="J93" s="30">
        <f t="shared" si="58"/>
        <v>0</v>
      </c>
      <c r="K93" s="30">
        <v>30000</v>
      </c>
      <c r="L93" s="30">
        <v>30000</v>
      </c>
      <c r="M93" s="30">
        <f t="shared" si="59"/>
        <v>0</v>
      </c>
      <c r="N93" s="30">
        <v>0</v>
      </c>
      <c r="O93" s="30">
        <v>0</v>
      </c>
      <c r="P93" s="30">
        <f t="shared" si="60"/>
        <v>0</v>
      </c>
      <c r="Q93" s="30">
        <v>0</v>
      </c>
      <c r="R93" s="30">
        <v>0</v>
      </c>
      <c r="S93" s="30">
        <f t="shared" si="61"/>
        <v>0</v>
      </c>
      <c r="T93" s="30">
        <v>0</v>
      </c>
      <c r="U93" s="30">
        <v>0</v>
      </c>
      <c r="V93" s="30">
        <f t="shared" si="62"/>
        <v>0</v>
      </c>
      <c r="W93" s="30">
        <v>0</v>
      </c>
      <c r="X93" s="30">
        <v>0</v>
      </c>
      <c r="Y93" s="30">
        <f t="shared" si="63"/>
        <v>0</v>
      </c>
      <c r="Z93" s="30">
        <v>0</v>
      </c>
      <c r="AA93" s="30">
        <v>0</v>
      </c>
      <c r="AB93" s="30">
        <f t="shared" si="65"/>
        <v>0</v>
      </c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  <c r="GS93" s="8"/>
      <c r="GT93" s="8"/>
      <c r="GU93" s="8"/>
      <c r="GV93" s="8"/>
      <c r="GW93" s="8"/>
      <c r="GX93" s="8"/>
      <c r="GY93" s="8"/>
      <c r="GZ93" s="8"/>
      <c r="HA93" s="8"/>
      <c r="HB93" s="8"/>
      <c r="HC93" s="8"/>
      <c r="HD93" s="8"/>
      <c r="HE93" s="8"/>
      <c r="HF93" s="8"/>
      <c r="HG93" s="8"/>
      <c r="HH93" s="8"/>
      <c r="HI93" s="8"/>
      <c r="HJ93" s="8"/>
      <c r="HK93" s="8"/>
      <c r="HL93" s="8"/>
      <c r="HM93" s="8"/>
      <c r="HN93" s="8"/>
      <c r="HO93" s="8"/>
      <c r="HP93" s="8"/>
      <c r="HQ93" s="8"/>
      <c r="HR93" s="8"/>
      <c r="HS93" s="8"/>
      <c r="HT93" s="8"/>
      <c r="HU93" s="8"/>
      <c r="HV93" s="8"/>
      <c r="HW93" s="8"/>
      <c r="HX93" s="8"/>
      <c r="HY93" s="8"/>
      <c r="HZ93" s="8"/>
      <c r="IA93" s="8"/>
      <c r="IB93" s="8"/>
      <c r="IC93" s="8"/>
      <c r="ID93" s="8"/>
      <c r="IE93" s="8"/>
      <c r="IF93" s="8"/>
      <c r="IG93" s="8"/>
      <c r="IH93" s="8"/>
      <c r="II93" s="8"/>
      <c r="IJ93" s="8"/>
      <c r="IK93" s="8"/>
      <c r="IL93" s="8"/>
      <c r="IM93" s="8"/>
      <c r="IN93" s="8"/>
      <c r="IO93" s="8"/>
    </row>
    <row r="94" spans="1:249" ht="31.5" x14ac:dyDescent="0.25">
      <c r="A94" s="36" t="s">
        <v>94</v>
      </c>
      <c r="B94" s="30">
        <f t="shared" si="68"/>
        <v>3780</v>
      </c>
      <c r="C94" s="30">
        <f t="shared" si="68"/>
        <v>3780</v>
      </c>
      <c r="D94" s="30">
        <f t="shared" si="68"/>
        <v>0</v>
      </c>
      <c r="E94" s="30">
        <v>0</v>
      </c>
      <c r="F94" s="30">
        <v>0</v>
      </c>
      <c r="G94" s="30">
        <f t="shared" si="57"/>
        <v>0</v>
      </c>
      <c r="H94" s="30">
        <v>0</v>
      </c>
      <c r="I94" s="30">
        <v>0</v>
      </c>
      <c r="J94" s="30">
        <f t="shared" si="58"/>
        <v>0</v>
      </c>
      <c r="K94" s="30">
        <v>3780</v>
      </c>
      <c r="L94" s="30">
        <v>3780</v>
      </c>
      <c r="M94" s="30">
        <f t="shared" si="59"/>
        <v>0</v>
      </c>
      <c r="N94" s="30">
        <v>0</v>
      </c>
      <c r="O94" s="30">
        <v>0</v>
      </c>
      <c r="P94" s="30">
        <f t="shared" si="60"/>
        <v>0</v>
      </c>
      <c r="Q94" s="30">
        <v>0</v>
      </c>
      <c r="R94" s="30">
        <v>0</v>
      </c>
      <c r="S94" s="30">
        <f t="shared" si="61"/>
        <v>0</v>
      </c>
      <c r="T94" s="30">
        <v>0</v>
      </c>
      <c r="U94" s="30">
        <v>0</v>
      </c>
      <c r="V94" s="30">
        <f t="shared" si="62"/>
        <v>0</v>
      </c>
      <c r="W94" s="30">
        <v>0</v>
      </c>
      <c r="X94" s="30">
        <v>0</v>
      </c>
      <c r="Y94" s="30">
        <f t="shared" si="63"/>
        <v>0</v>
      </c>
      <c r="Z94" s="30">
        <v>0</v>
      </c>
      <c r="AA94" s="30">
        <v>0</v>
      </c>
      <c r="AB94" s="30">
        <f t="shared" si="65"/>
        <v>0</v>
      </c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  <c r="GS94" s="8"/>
      <c r="GT94" s="8"/>
      <c r="GU94" s="8"/>
      <c r="GV94" s="8"/>
      <c r="GW94" s="8"/>
      <c r="GX94" s="8"/>
      <c r="GY94" s="8"/>
      <c r="GZ94" s="8"/>
      <c r="HA94" s="8"/>
      <c r="HB94" s="8"/>
      <c r="HC94" s="8"/>
      <c r="HD94" s="8"/>
      <c r="HE94" s="8"/>
      <c r="HF94" s="8"/>
      <c r="HG94" s="8"/>
      <c r="HH94" s="8"/>
      <c r="HI94" s="8"/>
      <c r="HJ94" s="8"/>
      <c r="HK94" s="8"/>
      <c r="HL94" s="8"/>
      <c r="HM94" s="8"/>
      <c r="HN94" s="8"/>
      <c r="HO94" s="8"/>
      <c r="HP94" s="8"/>
      <c r="HQ94" s="8"/>
      <c r="HR94" s="8"/>
      <c r="HS94" s="8"/>
      <c r="HT94" s="8"/>
      <c r="HU94" s="8"/>
      <c r="HV94" s="8"/>
      <c r="HW94" s="8"/>
      <c r="HX94" s="8"/>
      <c r="HY94" s="8"/>
      <c r="HZ94" s="8"/>
      <c r="IA94" s="8"/>
      <c r="IB94" s="8"/>
      <c r="IC94" s="8"/>
      <c r="ID94" s="8"/>
      <c r="IE94" s="8"/>
      <c r="IF94" s="8"/>
      <c r="IG94" s="8"/>
      <c r="IH94" s="8"/>
      <c r="II94" s="8"/>
      <c r="IJ94" s="8"/>
      <c r="IK94" s="8"/>
      <c r="IL94" s="8"/>
      <c r="IM94" s="8"/>
      <c r="IN94" s="8"/>
      <c r="IO94" s="8"/>
    </row>
    <row r="95" spans="1:249" ht="31.5" x14ac:dyDescent="0.25">
      <c r="A95" s="36" t="s">
        <v>95</v>
      </c>
      <c r="B95" s="30">
        <f t="shared" si="68"/>
        <v>0</v>
      </c>
      <c r="C95" s="30">
        <f t="shared" si="68"/>
        <v>20000</v>
      </c>
      <c r="D95" s="30">
        <f t="shared" si="68"/>
        <v>20000</v>
      </c>
      <c r="E95" s="30">
        <v>0</v>
      </c>
      <c r="F95" s="30">
        <v>0</v>
      </c>
      <c r="G95" s="30">
        <f t="shared" si="57"/>
        <v>0</v>
      </c>
      <c r="H95" s="30">
        <v>0</v>
      </c>
      <c r="I95" s="30">
        <v>0</v>
      </c>
      <c r="J95" s="30">
        <f t="shared" si="58"/>
        <v>0</v>
      </c>
      <c r="K95" s="30">
        <v>0</v>
      </c>
      <c r="L95" s="30">
        <v>20000</v>
      </c>
      <c r="M95" s="30">
        <f t="shared" si="59"/>
        <v>20000</v>
      </c>
      <c r="N95" s="30">
        <v>0</v>
      </c>
      <c r="O95" s="30">
        <v>0</v>
      </c>
      <c r="P95" s="30">
        <f t="shared" si="60"/>
        <v>0</v>
      </c>
      <c r="Q95" s="30">
        <v>0</v>
      </c>
      <c r="R95" s="30">
        <v>0</v>
      </c>
      <c r="S95" s="30">
        <f t="shared" si="61"/>
        <v>0</v>
      </c>
      <c r="T95" s="30">
        <v>0</v>
      </c>
      <c r="U95" s="30">
        <v>0</v>
      </c>
      <c r="V95" s="30">
        <f t="shared" si="62"/>
        <v>0</v>
      </c>
      <c r="W95" s="30">
        <v>0</v>
      </c>
      <c r="X95" s="30">
        <v>0</v>
      </c>
      <c r="Y95" s="30">
        <f t="shared" si="63"/>
        <v>0</v>
      </c>
      <c r="Z95" s="30">
        <v>0</v>
      </c>
      <c r="AA95" s="30">
        <v>0</v>
      </c>
      <c r="AB95" s="30">
        <f t="shared" si="65"/>
        <v>0</v>
      </c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  <c r="GS95" s="8"/>
      <c r="GT95" s="8"/>
      <c r="GU95" s="8"/>
      <c r="GV95" s="8"/>
      <c r="GW95" s="8"/>
      <c r="GX95" s="8"/>
      <c r="GY95" s="8"/>
      <c r="GZ95" s="8"/>
      <c r="HA95" s="8"/>
      <c r="HB95" s="8"/>
      <c r="HC95" s="8"/>
      <c r="HD95" s="8"/>
      <c r="HE95" s="8"/>
      <c r="HF95" s="8"/>
      <c r="HG95" s="8"/>
      <c r="HH95" s="8"/>
      <c r="HI95" s="8"/>
      <c r="HJ95" s="8"/>
      <c r="HK95" s="8"/>
      <c r="HL95" s="8"/>
      <c r="HM95" s="8"/>
      <c r="HN95" s="8"/>
      <c r="HO95" s="8"/>
      <c r="HP95" s="8"/>
      <c r="HQ95" s="8"/>
      <c r="HR95" s="8"/>
      <c r="HS95" s="8"/>
      <c r="HT95" s="8"/>
      <c r="HU95" s="8"/>
      <c r="HV95" s="8"/>
      <c r="HW95" s="8"/>
      <c r="HX95" s="8"/>
      <c r="HY95" s="8"/>
      <c r="HZ95" s="8"/>
      <c r="IA95" s="8"/>
      <c r="IB95" s="8"/>
      <c r="IC95" s="8"/>
      <c r="ID95" s="8"/>
      <c r="IE95" s="8"/>
      <c r="IF95" s="8"/>
      <c r="IG95" s="8"/>
      <c r="IH95" s="8"/>
      <c r="II95" s="8"/>
      <c r="IJ95" s="8"/>
      <c r="IK95" s="8"/>
      <c r="IL95" s="8"/>
      <c r="IM95" s="8"/>
    </row>
    <row r="96" spans="1:249" ht="31.5" x14ac:dyDescent="0.25">
      <c r="A96" s="23" t="s">
        <v>96</v>
      </c>
      <c r="B96" s="24">
        <f t="shared" si="68"/>
        <v>25500</v>
      </c>
      <c r="C96" s="24">
        <f t="shared" si="68"/>
        <v>25500</v>
      </c>
      <c r="D96" s="24">
        <f t="shared" si="68"/>
        <v>0</v>
      </c>
      <c r="E96" s="24">
        <f t="shared" ref="E96:AA96" si="83">SUM(E97:E97)</f>
        <v>0</v>
      </c>
      <c r="F96" s="24">
        <f t="shared" si="83"/>
        <v>0</v>
      </c>
      <c r="G96" s="24">
        <f t="shared" si="57"/>
        <v>0</v>
      </c>
      <c r="H96" s="24">
        <f t="shared" si="83"/>
        <v>0</v>
      </c>
      <c r="I96" s="24">
        <f t="shared" si="83"/>
        <v>0</v>
      </c>
      <c r="J96" s="24">
        <f t="shared" si="58"/>
        <v>0</v>
      </c>
      <c r="K96" s="24">
        <f t="shared" si="83"/>
        <v>25500</v>
      </c>
      <c r="L96" s="24">
        <f t="shared" si="83"/>
        <v>25500</v>
      </c>
      <c r="M96" s="24">
        <f t="shared" si="59"/>
        <v>0</v>
      </c>
      <c r="N96" s="24">
        <f t="shared" si="83"/>
        <v>0</v>
      </c>
      <c r="O96" s="24">
        <f t="shared" si="83"/>
        <v>0</v>
      </c>
      <c r="P96" s="24">
        <f t="shared" si="60"/>
        <v>0</v>
      </c>
      <c r="Q96" s="24">
        <f t="shared" si="83"/>
        <v>0</v>
      </c>
      <c r="R96" s="24">
        <f t="shared" si="83"/>
        <v>0</v>
      </c>
      <c r="S96" s="24">
        <f t="shared" si="61"/>
        <v>0</v>
      </c>
      <c r="T96" s="24">
        <f t="shared" si="83"/>
        <v>0</v>
      </c>
      <c r="U96" s="24">
        <f t="shared" si="83"/>
        <v>0</v>
      </c>
      <c r="V96" s="24">
        <f t="shared" si="62"/>
        <v>0</v>
      </c>
      <c r="W96" s="24">
        <f t="shared" si="83"/>
        <v>0</v>
      </c>
      <c r="X96" s="24">
        <f t="shared" si="83"/>
        <v>0</v>
      </c>
      <c r="Y96" s="24">
        <f t="shared" si="63"/>
        <v>0</v>
      </c>
      <c r="Z96" s="24">
        <f t="shared" si="83"/>
        <v>0</v>
      </c>
      <c r="AA96" s="24">
        <f t="shared" si="83"/>
        <v>0</v>
      </c>
      <c r="AB96" s="24">
        <f t="shared" si="65"/>
        <v>0</v>
      </c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  <c r="HE96" s="8"/>
      <c r="HF96" s="8"/>
      <c r="HG96" s="8"/>
      <c r="HH96" s="8"/>
      <c r="HI96" s="8"/>
      <c r="HJ96" s="8"/>
      <c r="HK96" s="8"/>
      <c r="HL96" s="8"/>
      <c r="HM96" s="8"/>
      <c r="HN96" s="8"/>
      <c r="HO96" s="8"/>
      <c r="HP96" s="8"/>
      <c r="HQ96" s="8"/>
      <c r="HR96" s="8"/>
      <c r="HS96" s="8"/>
      <c r="HT96" s="8"/>
      <c r="HU96" s="8"/>
      <c r="HV96" s="8"/>
      <c r="HW96" s="8"/>
      <c r="HX96" s="8"/>
      <c r="HY96" s="8"/>
      <c r="HZ96" s="8"/>
      <c r="IA96" s="8"/>
      <c r="IB96" s="8"/>
      <c r="IC96" s="8"/>
      <c r="ID96" s="8"/>
      <c r="IE96" s="8"/>
      <c r="IF96" s="8"/>
      <c r="IG96" s="8"/>
      <c r="IH96" s="8"/>
      <c r="II96" s="8"/>
      <c r="IJ96" s="8"/>
      <c r="IK96" s="8"/>
      <c r="IL96" s="8"/>
      <c r="IM96" s="8"/>
      <c r="IN96" s="8"/>
      <c r="IO96" s="8"/>
    </row>
    <row r="97" spans="1:249" ht="31.5" x14ac:dyDescent="0.25">
      <c r="A97" s="29" t="s">
        <v>97</v>
      </c>
      <c r="B97" s="34">
        <f t="shared" si="68"/>
        <v>25500</v>
      </c>
      <c r="C97" s="34">
        <f t="shared" si="68"/>
        <v>25500</v>
      </c>
      <c r="D97" s="34">
        <f t="shared" si="68"/>
        <v>0</v>
      </c>
      <c r="E97" s="34">
        <v>0</v>
      </c>
      <c r="F97" s="34">
        <v>0</v>
      </c>
      <c r="G97" s="34">
        <f t="shared" si="57"/>
        <v>0</v>
      </c>
      <c r="H97" s="34">
        <v>0</v>
      </c>
      <c r="I97" s="34">
        <v>0</v>
      </c>
      <c r="J97" s="34">
        <f t="shared" si="58"/>
        <v>0</v>
      </c>
      <c r="K97" s="34">
        <v>25500</v>
      </c>
      <c r="L97" s="34">
        <v>25500</v>
      </c>
      <c r="M97" s="34">
        <f t="shared" si="59"/>
        <v>0</v>
      </c>
      <c r="N97" s="34">
        <v>0</v>
      </c>
      <c r="O97" s="34">
        <v>0</v>
      </c>
      <c r="P97" s="34">
        <f t="shared" si="60"/>
        <v>0</v>
      </c>
      <c r="Q97" s="34">
        <v>0</v>
      </c>
      <c r="R97" s="34">
        <v>0</v>
      </c>
      <c r="S97" s="34">
        <f t="shared" si="61"/>
        <v>0</v>
      </c>
      <c r="T97" s="34">
        <v>0</v>
      </c>
      <c r="U97" s="34">
        <v>0</v>
      </c>
      <c r="V97" s="34">
        <f t="shared" si="62"/>
        <v>0</v>
      </c>
      <c r="W97" s="34">
        <v>0</v>
      </c>
      <c r="X97" s="34">
        <v>0</v>
      </c>
      <c r="Y97" s="34">
        <f t="shared" si="63"/>
        <v>0</v>
      </c>
      <c r="Z97" s="34">
        <v>0</v>
      </c>
      <c r="AA97" s="34">
        <v>0</v>
      </c>
      <c r="AB97" s="34">
        <f t="shared" si="65"/>
        <v>0</v>
      </c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22"/>
      <c r="GB97" s="22"/>
      <c r="GC97" s="22"/>
      <c r="GD97" s="22"/>
      <c r="GE97" s="22"/>
      <c r="GF97" s="22"/>
      <c r="GG97" s="22"/>
      <c r="GH97" s="22"/>
      <c r="GI97" s="22"/>
      <c r="GJ97" s="22"/>
      <c r="GK97" s="22"/>
      <c r="GL97" s="22"/>
      <c r="GM97" s="22"/>
      <c r="GN97" s="22"/>
      <c r="GO97" s="22"/>
      <c r="GP97" s="22"/>
      <c r="GQ97" s="22"/>
      <c r="GR97" s="22"/>
      <c r="GS97" s="22"/>
      <c r="GT97" s="22"/>
      <c r="GU97" s="22"/>
      <c r="GV97" s="22"/>
      <c r="GW97" s="22"/>
      <c r="GX97" s="22"/>
      <c r="GY97" s="22"/>
      <c r="GZ97" s="22"/>
      <c r="HA97" s="22"/>
      <c r="HB97" s="22"/>
      <c r="HC97" s="22"/>
      <c r="HD97" s="22"/>
      <c r="HE97" s="22"/>
      <c r="HF97" s="22"/>
      <c r="HG97" s="22"/>
      <c r="HH97" s="22"/>
      <c r="HI97" s="22"/>
      <c r="HJ97" s="22"/>
      <c r="HK97" s="22"/>
      <c r="HL97" s="22"/>
      <c r="HM97" s="22"/>
      <c r="HN97" s="22"/>
      <c r="HO97" s="22"/>
      <c r="HP97" s="22"/>
      <c r="HQ97" s="22"/>
      <c r="HR97" s="22"/>
      <c r="HS97" s="22"/>
      <c r="HT97" s="22"/>
      <c r="HU97" s="22"/>
      <c r="HV97" s="22"/>
      <c r="HW97" s="22"/>
      <c r="HX97" s="22"/>
      <c r="HY97" s="22"/>
      <c r="HZ97" s="22"/>
      <c r="IA97" s="22"/>
      <c r="IB97" s="22"/>
      <c r="IC97" s="22"/>
      <c r="ID97" s="22"/>
      <c r="IE97" s="22"/>
      <c r="IF97" s="22"/>
      <c r="IG97" s="22"/>
      <c r="IH97" s="22"/>
      <c r="II97" s="22"/>
      <c r="IJ97" s="22"/>
      <c r="IK97" s="22"/>
      <c r="IL97" s="22"/>
      <c r="IM97" s="22"/>
      <c r="IN97" s="22"/>
      <c r="IO97" s="22"/>
    </row>
    <row r="98" spans="1:249" x14ac:dyDescent="0.25">
      <c r="A98" s="28" t="s">
        <v>22</v>
      </c>
      <c r="B98" s="25">
        <f t="shared" si="68"/>
        <v>20000</v>
      </c>
      <c r="C98" s="25">
        <f t="shared" si="68"/>
        <v>26334</v>
      </c>
      <c r="D98" s="25">
        <f t="shared" si="68"/>
        <v>6334</v>
      </c>
      <c r="E98" s="25">
        <f>SUM(E99)</f>
        <v>0</v>
      </c>
      <c r="F98" s="25">
        <f>SUM(F99)</f>
        <v>0</v>
      </c>
      <c r="G98" s="25">
        <f t="shared" si="57"/>
        <v>0</v>
      </c>
      <c r="H98" s="25">
        <f t="shared" ref="H98:I98" si="84">SUM(H99)</f>
        <v>0</v>
      </c>
      <c r="I98" s="25">
        <f t="shared" si="84"/>
        <v>0</v>
      </c>
      <c r="J98" s="25">
        <f t="shared" si="58"/>
        <v>0</v>
      </c>
      <c r="K98" s="25">
        <f t="shared" ref="K98:L98" si="85">SUM(K99)</f>
        <v>0</v>
      </c>
      <c r="L98" s="25">
        <f t="shared" si="85"/>
        <v>3810</v>
      </c>
      <c r="M98" s="25">
        <f t="shared" si="59"/>
        <v>3810</v>
      </c>
      <c r="N98" s="25">
        <f t="shared" ref="N98:O98" si="86">SUM(N99)</f>
        <v>0</v>
      </c>
      <c r="O98" s="25">
        <f t="shared" si="86"/>
        <v>0</v>
      </c>
      <c r="P98" s="25">
        <f t="shared" si="60"/>
        <v>0</v>
      </c>
      <c r="Q98" s="25">
        <f t="shared" ref="Q98:R98" si="87">SUM(Q99)</f>
        <v>20000</v>
      </c>
      <c r="R98" s="25">
        <f t="shared" si="87"/>
        <v>22524</v>
      </c>
      <c r="S98" s="25">
        <f t="shared" si="61"/>
        <v>2524</v>
      </c>
      <c r="T98" s="25">
        <f t="shared" ref="T98:U98" si="88">SUM(T99)</f>
        <v>0</v>
      </c>
      <c r="U98" s="25">
        <f t="shared" si="88"/>
        <v>0</v>
      </c>
      <c r="V98" s="25">
        <f t="shared" si="62"/>
        <v>0</v>
      </c>
      <c r="W98" s="25">
        <f t="shared" ref="W98:X98" si="89">SUM(W99)</f>
        <v>0</v>
      </c>
      <c r="X98" s="25">
        <f t="shared" si="89"/>
        <v>0</v>
      </c>
      <c r="Y98" s="25">
        <f t="shared" si="63"/>
        <v>0</v>
      </c>
      <c r="Z98" s="25">
        <f t="shared" ref="Z98:AA98" si="90">SUM(Z99)</f>
        <v>0</v>
      </c>
      <c r="AA98" s="25">
        <f t="shared" si="90"/>
        <v>0</v>
      </c>
      <c r="AB98" s="25">
        <f t="shared" si="65"/>
        <v>0</v>
      </c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  <c r="HE98" s="8"/>
      <c r="HF98" s="8"/>
      <c r="HG98" s="8"/>
      <c r="HH98" s="8"/>
      <c r="HI98" s="8"/>
      <c r="HJ98" s="8"/>
      <c r="HK98" s="8"/>
      <c r="HL98" s="8"/>
      <c r="HM98" s="8"/>
      <c r="HN98" s="8"/>
      <c r="HO98" s="8"/>
      <c r="HP98" s="8"/>
      <c r="HQ98" s="8"/>
      <c r="HR98" s="8"/>
      <c r="HS98" s="8"/>
      <c r="HT98" s="8"/>
      <c r="HU98" s="8"/>
      <c r="HV98" s="8"/>
      <c r="HW98" s="8"/>
      <c r="HX98" s="8"/>
      <c r="HY98" s="8"/>
      <c r="HZ98" s="8"/>
      <c r="IA98" s="8"/>
      <c r="IB98" s="8"/>
      <c r="IC98" s="8"/>
      <c r="ID98" s="8"/>
      <c r="IE98" s="8"/>
      <c r="IF98" s="8"/>
      <c r="IG98" s="8"/>
      <c r="IH98" s="8"/>
      <c r="II98" s="8"/>
      <c r="IJ98" s="8"/>
      <c r="IK98" s="8"/>
      <c r="IL98" s="8"/>
      <c r="IM98" s="8"/>
      <c r="IN98" s="8"/>
      <c r="IO98" s="8"/>
    </row>
    <row r="99" spans="1:249" ht="31.5" x14ac:dyDescent="0.25">
      <c r="A99" s="23" t="s">
        <v>92</v>
      </c>
      <c r="B99" s="25">
        <f t="shared" si="68"/>
        <v>20000</v>
      </c>
      <c r="C99" s="25">
        <f t="shared" si="68"/>
        <v>26334</v>
      </c>
      <c r="D99" s="25">
        <f t="shared" si="68"/>
        <v>6334</v>
      </c>
      <c r="E99" s="25">
        <f>SUM(E100:E102)</f>
        <v>0</v>
      </c>
      <c r="F99" s="25">
        <f>SUM(F100:F102)</f>
        <v>0</v>
      </c>
      <c r="G99" s="25">
        <f t="shared" si="57"/>
        <v>0</v>
      </c>
      <c r="H99" s="25">
        <f t="shared" ref="H99:I99" si="91">SUM(H100:H102)</f>
        <v>0</v>
      </c>
      <c r="I99" s="25">
        <f t="shared" si="91"/>
        <v>0</v>
      </c>
      <c r="J99" s="25">
        <f t="shared" si="58"/>
        <v>0</v>
      </c>
      <c r="K99" s="25">
        <f t="shared" ref="K99:L99" si="92">SUM(K100:K102)</f>
        <v>0</v>
      </c>
      <c r="L99" s="25">
        <f t="shared" si="92"/>
        <v>3810</v>
      </c>
      <c r="M99" s="25">
        <f t="shared" si="59"/>
        <v>3810</v>
      </c>
      <c r="N99" s="25">
        <f t="shared" ref="N99:O99" si="93">SUM(N100:N102)</f>
        <v>0</v>
      </c>
      <c r="O99" s="25">
        <f t="shared" si="93"/>
        <v>0</v>
      </c>
      <c r="P99" s="25">
        <f t="shared" si="60"/>
        <v>0</v>
      </c>
      <c r="Q99" s="25">
        <f t="shared" ref="Q99:R99" si="94">SUM(Q100:Q102)</f>
        <v>20000</v>
      </c>
      <c r="R99" s="25">
        <f t="shared" si="94"/>
        <v>22524</v>
      </c>
      <c r="S99" s="25">
        <f t="shared" si="61"/>
        <v>2524</v>
      </c>
      <c r="T99" s="25">
        <f t="shared" ref="T99:U99" si="95">SUM(T100:T102)</f>
        <v>0</v>
      </c>
      <c r="U99" s="25">
        <f t="shared" si="95"/>
        <v>0</v>
      </c>
      <c r="V99" s="25">
        <f t="shared" si="62"/>
        <v>0</v>
      </c>
      <c r="W99" s="25">
        <f t="shared" ref="W99:X99" si="96">SUM(W100:W102)</f>
        <v>0</v>
      </c>
      <c r="X99" s="25">
        <f t="shared" si="96"/>
        <v>0</v>
      </c>
      <c r="Y99" s="25">
        <f t="shared" si="63"/>
        <v>0</v>
      </c>
      <c r="Z99" s="25">
        <f t="shared" ref="Z99:AA99" si="97">SUM(Z100:Z102)</f>
        <v>0</v>
      </c>
      <c r="AA99" s="25">
        <f t="shared" si="97"/>
        <v>0</v>
      </c>
      <c r="AB99" s="25">
        <f t="shared" si="65"/>
        <v>0</v>
      </c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  <c r="HE99" s="8"/>
      <c r="HF99" s="8"/>
      <c r="HG99" s="8"/>
      <c r="HH99" s="8"/>
      <c r="HI99" s="8"/>
      <c r="HJ99" s="8"/>
      <c r="HK99" s="8"/>
      <c r="HL99" s="8"/>
      <c r="HM99" s="8"/>
      <c r="HN99" s="8"/>
      <c r="HO99" s="8"/>
      <c r="HP99" s="8"/>
      <c r="HQ99" s="8"/>
      <c r="HR99" s="8"/>
      <c r="HS99" s="8"/>
      <c r="HT99" s="8"/>
      <c r="HU99" s="8"/>
      <c r="HV99" s="8"/>
      <c r="HW99" s="8"/>
      <c r="HX99" s="8"/>
      <c r="HY99" s="8"/>
      <c r="HZ99" s="8"/>
      <c r="IA99" s="8"/>
      <c r="IB99" s="8"/>
      <c r="IC99" s="8"/>
      <c r="ID99" s="8"/>
      <c r="IE99" s="8"/>
      <c r="IF99" s="8"/>
      <c r="IG99" s="8"/>
      <c r="IH99" s="8"/>
      <c r="II99" s="8"/>
      <c r="IJ99" s="8"/>
      <c r="IK99" s="8"/>
      <c r="IL99" s="8"/>
      <c r="IM99" s="8"/>
      <c r="IN99" s="8"/>
      <c r="IO99" s="8"/>
    </row>
    <row r="100" spans="1:249" ht="31.5" x14ac:dyDescent="0.25">
      <c r="A100" s="36" t="s">
        <v>99</v>
      </c>
      <c r="B100" s="30">
        <f t="shared" si="68"/>
        <v>0</v>
      </c>
      <c r="C100" s="30">
        <f t="shared" si="68"/>
        <v>2524</v>
      </c>
      <c r="D100" s="30">
        <f t="shared" si="68"/>
        <v>2524</v>
      </c>
      <c r="E100" s="30">
        <v>0</v>
      </c>
      <c r="F100" s="30">
        <v>0</v>
      </c>
      <c r="G100" s="30">
        <f t="shared" si="57"/>
        <v>0</v>
      </c>
      <c r="H100" s="30">
        <v>0</v>
      </c>
      <c r="I100" s="30">
        <v>0</v>
      </c>
      <c r="J100" s="30">
        <f t="shared" si="58"/>
        <v>0</v>
      </c>
      <c r="K100" s="30">
        <v>0</v>
      </c>
      <c r="L100" s="30">
        <v>0</v>
      </c>
      <c r="M100" s="30">
        <f t="shared" si="59"/>
        <v>0</v>
      </c>
      <c r="N100" s="30">
        <v>0</v>
      </c>
      <c r="O100" s="30">
        <v>0</v>
      </c>
      <c r="P100" s="30">
        <f t="shared" si="60"/>
        <v>0</v>
      </c>
      <c r="Q100" s="30">
        <v>0</v>
      </c>
      <c r="R100" s="30">
        <v>2524</v>
      </c>
      <c r="S100" s="30">
        <f t="shared" si="61"/>
        <v>2524</v>
      </c>
      <c r="T100" s="30">
        <v>0</v>
      </c>
      <c r="U100" s="30">
        <v>0</v>
      </c>
      <c r="V100" s="30">
        <f t="shared" si="62"/>
        <v>0</v>
      </c>
      <c r="W100" s="30">
        <v>0</v>
      </c>
      <c r="X100" s="30">
        <v>0</v>
      </c>
      <c r="Y100" s="30">
        <f t="shared" si="63"/>
        <v>0</v>
      </c>
      <c r="Z100" s="30">
        <v>0</v>
      </c>
      <c r="AA100" s="30">
        <v>0</v>
      </c>
      <c r="AB100" s="30">
        <f t="shared" si="65"/>
        <v>0</v>
      </c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  <c r="GW100" s="8"/>
      <c r="GX100" s="8"/>
      <c r="GY100" s="8"/>
      <c r="GZ100" s="8"/>
      <c r="HA100" s="8"/>
      <c r="HB100" s="8"/>
      <c r="HC100" s="8"/>
      <c r="HD100" s="8"/>
      <c r="HE100" s="8"/>
      <c r="HF100" s="8"/>
      <c r="HG100" s="8"/>
      <c r="HH100" s="8"/>
      <c r="HI100" s="8"/>
      <c r="HJ100" s="8"/>
      <c r="HK100" s="8"/>
      <c r="HL100" s="8"/>
      <c r="HM100" s="8"/>
      <c r="HN100" s="8"/>
      <c r="HO100" s="8"/>
      <c r="HP100" s="8"/>
      <c r="HQ100" s="8"/>
      <c r="HR100" s="8"/>
      <c r="HS100" s="8"/>
      <c r="HT100" s="8"/>
      <c r="HU100" s="8"/>
      <c r="HV100" s="8"/>
      <c r="HW100" s="8"/>
      <c r="HX100" s="8"/>
      <c r="HY100" s="8"/>
      <c r="HZ100" s="8"/>
      <c r="IA100" s="8"/>
      <c r="IB100" s="8"/>
      <c r="IC100" s="8"/>
      <c r="ID100" s="8"/>
      <c r="IE100" s="8"/>
      <c r="IF100" s="8"/>
      <c r="IG100" s="8"/>
      <c r="IH100" s="8"/>
      <c r="II100" s="8"/>
      <c r="IJ100" s="8"/>
      <c r="IK100" s="8"/>
      <c r="IL100" s="8"/>
      <c r="IM100" s="8"/>
    </row>
    <row r="101" spans="1:249" x14ac:dyDescent="0.25">
      <c r="A101" s="36" t="s">
        <v>100</v>
      </c>
      <c r="B101" s="30">
        <f t="shared" si="68"/>
        <v>20000</v>
      </c>
      <c r="C101" s="30">
        <f t="shared" si="68"/>
        <v>20000</v>
      </c>
      <c r="D101" s="30">
        <f t="shared" si="68"/>
        <v>0</v>
      </c>
      <c r="E101" s="30">
        <v>0</v>
      </c>
      <c r="F101" s="30">
        <v>0</v>
      </c>
      <c r="G101" s="30">
        <f t="shared" si="57"/>
        <v>0</v>
      </c>
      <c r="H101" s="30">
        <v>0</v>
      </c>
      <c r="I101" s="30">
        <v>0</v>
      </c>
      <c r="J101" s="30">
        <f t="shared" si="58"/>
        <v>0</v>
      </c>
      <c r="K101" s="30">
        <v>0</v>
      </c>
      <c r="L101" s="30">
        <v>0</v>
      </c>
      <c r="M101" s="30">
        <f t="shared" si="59"/>
        <v>0</v>
      </c>
      <c r="N101" s="30">
        <v>0</v>
      </c>
      <c r="O101" s="30">
        <v>0</v>
      </c>
      <c r="P101" s="30">
        <f t="shared" si="60"/>
        <v>0</v>
      </c>
      <c r="Q101" s="30">
        <v>20000</v>
      </c>
      <c r="R101" s="30">
        <v>20000</v>
      </c>
      <c r="S101" s="30">
        <f t="shared" si="61"/>
        <v>0</v>
      </c>
      <c r="T101" s="30">
        <v>0</v>
      </c>
      <c r="U101" s="30">
        <v>0</v>
      </c>
      <c r="V101" s="30">
        <f t="shared" si="62"/>
        <v>0</v>
      </c>
      <c r="W101" s="30">
        <v>0</v>
      </c>
      <c r="X101" s="30">
        <v>0</v>
      </c>
      <c r="Y101" s="30">
        <f t="shared" si="63"/>
        <v>0</v>
      </c>
      <c r="Z101" s="30">
        <v>0</v>
      </c>
      <c r="AA101" s="30">
        <v>0</v>
      </c>
      <c r="AB101" s="30">
        <f t="shared" si="65"/>
        <v>0</v>
      </c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  <c r="HE101" s="8"/>
      <c r="HF101" s="8"/>
      <c r="HG101" s="8"/>
      <c r="HH101" s="8"/>
      <c r="HI101" s="8"/>
      <c r="HJ101" s="8"/>
      <c r="HK101" s="8"/>
      <c r="HL101" s="8"/>
      <c r="HM101" s="8"/>
      <c r="HN101" s="8"/>
      <c r="HO101" s="8"/>
      <c r="HP101" s="8"/>
      <c r="HQ101" s="8"/>
      <c r="HR101" s="8"/>
      <c r="HS101" s="8"/>
      <c r="HT101" s="8"/>
      <c r="HU101" s="8"/>
      <c r="HV101" s="8"/>
      <c r="HW101" s="8"/>
      <c r="HX101" s="8"/>
      <c r="HY101" s="8"/>
      <c r="HZ101" s="8"/>
      <c r="IA101" s="8"/>
      <c r="IB101" s="8"/>
      <c r="IC101" s="8"/>
      <c r="ID101" s="8"/>
      <c r="IE101" s="8"/>
      <c r="IF101" s="8"/>
      <c r="IG101" s="8"/>
      <c r="IH101" s="8"/>
      <c r="II101" s="8"/>
      <c r="IJ101" s="8"/>
      <c r="IK101" s="8"/>
      <c r="IL101" s="8"/>
      <c r="IM101" s="8"/>
      <c r="IN101" s="8"/>
      <c r="IO101" s="8"/>
    </row>
    <row r="102" spans="1:249" ht="31.5" x14ac:dyDescent="0.25">
      <c r="A102" s="36" t="s">
        <v>101</v>
      </c>
      <c r="B102" s="30">
        <f t="shared" si="68"/>
        <v>0</v>
      </c>
      <c r="C102" s="30">
        <f t="shared" si="68"/>
        <v>3810</v>
      </c>
      <c r="D102" s="30">
        <f t="shared" si="68"/>
        <v>3810</v>
      </c>
      <c r="E102" s="30">
        <v>0</v>
      </c>
      <c r="F102" s="30">
        <v>0</v>
      </c>
      <c r="G102" s="30">
        <f t="shared" si="57"/>
        <v>0</v>
      </c>
      <c r="H102" s="30">
        <v>0</v>
      </c>
      <c r="I102" s="30">
        <v>0</v>
      </c>
      <c r="J102" s="30">
        <f t="shared" si="58"/>
        <v>0</v>
      </c>
      <c r="K102" s="30">
        <v>0</v>
      </c>
      <c r="L102" s="30">
        <v>3810</v>
      </c>
      <c r="M102" s="30">
        <f t="shared" si="59"/>
        <v>3810</v>
      </c>
      <c r="N102" s="30">
        <v>0</v>
      </c>
      <c r="O102" s="30">
        <v>0</v>
      </c>
      <c r="P102" s="30">
        <f t="shared" si="60"/>
        <v>0</v>
      </c>
      <c r="Q102" s="30">
        <v>0</v>
      </c>
      <c r="R102" s="30">
        <v>0</v>
      </c>
      <c r="S102" s="30">
        <f t="shared" si="61"/>
        <v>0</v>
      </c>
      <c r="T102" s="30">
        <v>0</v>
      </c>
      <c r="U102" s="30">
        <v>0</v>
      </c>
      <c r="V102" s="30">
        <f t="shared" si="62"/>
        <v>0</v>
      </c>
      <c r="W102" s="30">
        <v>0</v>
      </c>
      <c r="X102" s="30">
        <v>0</v>
      </c>
      <c r="Y102" s="30">
        <f t="shared" si="63"/>
        <v>0</v>
      </c>
      <c r="Z102" s="30">
        <v>0</v>
      </c>
      <c r="AA102" s="30">
        <v>0</v>
      </c>
      <c r="AB102" s="30">
        <f t="shared" si="65"/>
        <v>0</v>
      </c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/>
      <c r="HE102" s="8"/>
      <c r="HF102" s="8"/>
      <c r="HG102" s="8"/>
      <c r="HH102" s="8"/>
      <c r="HI102" s="8"/>
      <c r="HJ102" s="8"/>
      <c r="HK102" s="8"/>
      <c r="HL102" s="8"/>
      <c r="HM102" s="8"/>
      <c r="HN102" s="8"/>
      <c r="HO102" s="8"/>
      <c r="HP102" s="8"/>
      <c r="HQ102" s="8"/>
      <c r="HR102" s="8"/>
      <c r="HS102" s="8"/>
      <c r="HT102" s="8"/>
      <c r="HU102" s="8"/>
      <c r="HV102" s="8"/>
      <c r="HW102" s="8"/>
      <c r="HX102" s="8"/>
      <c r="HY102" s="8"/>
      <c r="HZ102" s="8"/>
      <c r="IA102" s="8"/>
      <c r="IB102" s="8"/>
      <c r="IC102" s="8"/>
      <c r="ID102" s="8"/>
      <c r="IE102" s="8"/>
      <c r="IF102" s="8"/>
      <c r="IG102" s="8"/>
      <c r="IH102" s="8"/>
      <c r="II102" s="8"/>
      <c r="IJ102" s="8"/>
      <c r="IK102" s="8"/>
      <c r="IL102" s="8"/>
      <c r="IM102" s="8"/>
    </row>
    <row r="103" spans="1:249" x14ac:dyDescent="0.25">
      <c r="A103" s="23" t="s">
        <v>33</v>
      </c>
      <c r="B103" s="24">
        <f t="shared" si="68"/>
        <v>8724883</v>
      </c>
      <c r="C103" s="24">
        <f t="shared" si="68"/>
        <v>9059539</v>
      </c>
      <c r="D103" s="24">
        <f t="shared" si="68"/>
        <v>334656</v>
      </c>
      <c r="E103" s="24">
        <f>SUM(E104,E112,E127,E109,E133)</f>
        <v>0</v>
      </c>
      <c r="F103" s="24">
        <f>SUM(F104,F112,F127,F109,F133)</f>
        <v>0</v>
      </c>
      <c r="G103" s="24">
        <f t="shared" si="57"/>
        <v>0</v>
      </c>
      <c r="H103" s="24">
        <f>SUM(H104,H112,H127,H109,H133)</f>
        <v>0</v>
      </c>
      <c r="I103" s="24">
        <f>SUM(I104,I112,I127,I109,I133)</f>
        <v>0</v>
      </c>
      <c r="J103" s="24">
        <f t="shared" si="58"/>
        <v>0</v>
      </c>
      <c r="K103" s="24">
        <f>SUM(K104,K112,K127,K109,K133)</f>
        <v>206102</v>
      </c>
      <c r="L103" s="24">
        <f>SUM(L104,L112,L127,L109,L133)</f>
        <v>464030</v>
      </c>
      <c r="M103" s="24">
        <f t="shared" si="59"/>
        <v>257928</v>
      </c>
      <c r="N103" s="24">
        <f>SUM(N104,N112,N127,N109,N133)</f>
        <v>2400</v>
      </c>
      <c r="O103" s="24">
        <f>SUM(O104,O112,O127,O109,O133)</f>
        <v>2400</v>
      </c>
      <c r="P103" s="24">
        <f t="shared" si="60"/>
        <v>0</v>
      </c>
      <c r="Q103" s="24">
        <f>SUM(Q104,Q112,Q127,Q109,Q133)</f>
        <v>137157</v>
      </c>
      <c r="R103" s="24">
        <f>SUM(R104,R112,R127,R109,R133)</f>
        <v>213885</v>
      </c>
      <c r="S103" s="24">
        <f t="shared" si="61"/>
        <v>76728</v>
      </c>
      <c r="T103" s="24">
        <f>SUM(T104,T112,T127,T109,T133)</f>
        <v>0</v>
      </c>
      <c r="U103" s="24">
        <f>SUM(U104,U112,U127,U109,U133)</f>
        <v>0</v>
      </c>
      <c r="V103" s="24">
        <f t="shared" si="62"/>
        <v>0</v>
      </c>
      <c r="W103" s="24">
        <f>SUM(W104,W112,W127,W109,W133)</f>
        <v>0</v>
      </c>
      <c r="X103" s="24">
        <f>SUM(X104,X112,X127,X109,X133)</f>
        <v>0</v>
      </c>
      <c r="Y103" s="24">
        <f t="shared" si="63"/>
        <v>0</v>
      </c>
      <c r="Z103" s="24">
        <f>SUM(Z104,Z112,Z127,Z109,Z133)</f>
        <v>8379224</v>
      </c>
      <c r="AA103" s="24">
        <f>SUM(AA104,AA112,AA127,AA109,AA133)</f>
        <v>8379224</v>
      </c>
      <c r="AB103" s="24">
        <f t="shared" si="65"/>
        <v>0</v>
      </c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  <c r="GW103" s="8"/>
      <c r="GX103" s="8"/>
      <c r="GY103" s="8"/>
      <c r="GZ103" s="8"/>
      <c r="HA103" s="8"/>
      <c r="HB103" s="8"/>
      <c r="HC103" s="8"/>
      <c r="HD103" s="8"/>
      <c r="HE103" s="8"/>
      <c r="HF103" s="8"/>
      <c r="HG103" s="8"/>
      <c r="HH103" s="8"/>
      <c r="HI103" s="8"/>
      <c r="HJ103" s="8"/>
      <c r="HK103" s="8"/>
      <c r="HL103" s="8"/>
      <c r="HM103" s="8"/>
      <c r="HN103" s="8"/>
      <c r="HO103" s="8"/>
      <c r="HP103" s="8"/>
      <c r="HQ103" s="8"/>
      <c r="HR103" s="8"/>
      <c r="HS103" s="8"/>
      <c r="HT103" s="8"/>
      <c r="HU103" s="8"/>
      <c r="HV103" s="8"/>
      <c r="HW103" s="8"/>
      <c r="HX103" s="8"/>
      <c r="HY103" s="8"/>
      <c r="HZ103" s="8"/>
      <c r="IA103" s="8"/>
      <c r="IB103" s="8"/>
      <c r="IC103" s="8"/>
      <c r="ID103" s="8"/>
      <c r="IE103" s="8"/>
      <c r="IF103" s="8"/>
      <c r="IG103" s="8"/>
      <c r="IH103" s="8"/>
      <c r="II103" s="8"/>
      <c r="IJ103" s="8"/>
      <c r="IK103" s="8"/>
      <c r="IL103" s="8"/>
      <c r="IM103" s="8"/>
      <c r="IN103" s="8"/>
      <c r="IO103" s="8"/>
    </row>
    <row r="104" spans="1:249" ht="31.5" x14ac:dyDescent="0.25">
      <c r="A104" s="23" t="s">
        <v>82</v>
      </c>
      <c r="B104" s="24">
        <f t="shared" si="68"/>
        <v>0</v>
      </c>
      <c r="C104" s="24">
        <f t="shared" si="68"/>
        <v>45872</v>
      </c>
      <c r="D104" s="24">
        <f t="shared" si="68"/>
        <v>45872</v>
      </c>
      <c r="E104" s="24">
        <f t="shared" ref="E104:AA104" si="98">SUM(E105:E108)</f>
        <v>0</v>
      </c>
      <c r="F104" s="24">
        <f t="shared" si="98"/>
        <v>0</v>
      </c>
      <c r="G104" s="24">
        <f t="shared" si="57"/>
        <v>0</v>
      </c>
      <c r="H104" s="24">
        <f t="shared" si="98"/>
        <v>0</v>
      </c>
      <c r="I104" s="24">
        <f t="shared" si="98"/>
        <v>0</v>
      </c>
      <c r="J104" s="24">
        <f t="shared" si="58"/>
        <v>0</v>
      </c>
      <c r="K104" s="24">
        <f t="shared" si="98"/>
        <v>0</v>
      </c>
      <c r="L104" s="24">
        <f t="shared" si="98"/>
        <v>0</v>
      </c>
      <c r="M104" s="24">
        <f t="shared" si="59"/>
        <v>0</v>
      </c>
      <c r="N104" s="24">
        <f t="shared" si="98"/>
        <v>0</v>
      </c>
      <c r="O104" s="24">
        <f t="shared" si="98"/>
        <v>0</v>
      </c>
      <c r="P104" s="24">
        <f t="shared" si="60"/>
        <v>0</v>
      </c>
      <c r="Q104" s="24">
        <f t="shared" si="98"/>
        <v>0</v>
      </c>
      <c r="R104" s="24">
        <f t="shared" si="98"/>
        <v>45872</v>
      </c>
      <c r="S104" s="24">
        <f t="shared" si="61"/>
        <v>45872</v>
      </c>
      <c r="T104" s="24">
        <f t="shared" si="98"/>
        <v>0</v>
      </c>
      <c r="U104" s="24">
        <f t="shared" si="98"/>
        <v>0</v>
      </c>
      <c r="V104" s="24">
        <f t="shared" si="62"/>
        <v>0</v>
      </c>
      <c r="W104" s="24">
        <f t="shared" si="98"/>
        <v>0</v>
      </c>
      <c r="X104" s="24">
        <f t="shared" si="98"/>
        <v>0</v>
      </c>
      <c r="Y104" s="24">
        <f t="shared" si="63"/>
        <v>0</v>
      </c>
      <c r="Z104" s="24">
        <f t="shared" si="98"/>
        <v>0</v>
      </c>
      <c r="AA104" s="24">
        <f t="shared" si="98"/>
        <v>0</v>
      </c>
      <c r="AB104" s="24">
        <f t="shared" si="65"/>
        <v>0</v>
      </c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</row>
    <row r="105" spans="1:249" ht="47.25" x14ac:dyDescent="0.25">
      <c r="A105" s="29" t="s">
        <v>102</v>
      </c>
      <c r="B105" s="30">
        <f t="shared" si="68"/>
        <v>0</v>
      </c>
      <c r="C105" s="30">
        <f t="shared" si="68"/>
        <v>30000</v>
      </c>
      <c r="D105" s="30">
        <f t="shared" si="68"/>
        <v>30000</v>
      </c>
      <c r="E105" s="30">
        <v>0</v>
      </c>
      <c r="F105" s="30">
        <v>0</v>
      </c>
      <c r="G105" s="30">
        <f t="shared" si="57"/>
        <v>0</v>
      </c>
      <c r="H105" s="30">
        <v>0</v>
      </c>
      <c r="I105" s="30">
        <v>0</v>
      </c>
      <c r="J105" s="30">
        <f t="shared" si="58"/>
        <v>0</v>
      </c>
      <c r="K105" s="30">
        <v>0</v>
      </c>
      <c r="L105" s="30">
        <v>0</v>
      </c>
      <c r="M105" s="30">
        <f t="shared" si="59"/>
        <v>0</v>
      </c>
      <c r="N105" s="30"/>
      <c r="O105" s="30"/>
      <c r="P105" s="30">
        <f t="shared" si="60"/>
        <v>0</v>
      </c>
      <c r="Q105" s="30">
        <v>0</v>
      </c>
      <c r="R105" s="30">
        <v>30000</v>
      </c>
      <c r="S105" s="30">
        <f t="shared" si="61"/>
        <v>30000</v>
      </c>
      <c r="T105" s="30">
        <v>0</v>
      </c>
      <c r="U105" s="30">
        <v>0</v>
      </c>
      <c r="V105" s="30">
        <f t="shared" si="62"/>
        <v>0</v>
      </c>
      <c r="W105" s="30">
        <v>0</v>
      </c>
      <c r="X105" s="30">
        <v>0</v>
      </c>
      <c r="Y105" s="30">
        <f t="shared" si="63"/>
        <v>0</v>
      </c>
      <c r="Z105" s="30">
        <v>0</v>
      </c>
      <c r="AA105" s="30">
        <v>0</v>
      </c>
      <c r="AB105" s="30">
        <f t="shared" si="65"/>
        <v>0</v>
      </c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</row>
    <row r="106" spans="1:249" ht="47.25" x14ac:dyDescent="0.25">
      <c r="A106" s="29" t="s">
        <v>103</v>
      </c>
      <c r="B106" s="30">
        <f t="shared" si="68"/>
        <v>0</v>
      </c>
      <c r="C106" s="30">
        <f t="shared" si="68"/>
        <v>3645</v>
      </c>
      <c r="D106" s="30">
        <f t="shared" si="68"/>
        <v>3645</v>
      </c>
      <c r="E106" s="30">
        <v>0</v>
      </c>
      <c r="F106" s="30">
        <v>0</v>
      </c>
      <c r="G106" s="30">
        <f t="shared" si="57"/>
        <v>0</v>
      </c>
      <c r="H106" s="30">
        <v>0</v>
      </c>
      <c r="I106" s="30">
        <v>0</v>
      </c>
      <c r="J106" s="30">
        <f t="shared" si="58"/>
        <v>0</v>
      </c>
      <c r="K106" s="30">
        <v>0</v>
      </c>
      <c r="L106" s="30">
        <v>0</v>
      </c>
      <c r="M106" s="30">
        <f t="shared" si="59"/>
        <v>0</v>
      </c>
      <c r="N106" s="30"/>
      <c r="O106" s="30"/>
      <c r="P106" s="30">
        <f t="shared" si="60"/>
        <v>0</v>
      </c>
      <c r="Q106" s="30">
        <v>0</v>
      </c>
      <c r="R106" s="30">
        <v>3645</v>
      </c>
      <c r="S106" s="30">
        <f t="shared" si="61"/>
        <v>3645</v>
      </c>
      <c r="T106" s="30">
        <v>0</v>
      </c>
      <c r="U106" s="30">
        <v>0</v>
      </c>
      <c r="V106" s="30">
        <f t="shared" si="62"/>
        <v>0</v>
      </c>
      <c r="W106" s="30">
        <v>0</v>
      </c>
      <c r="X106" s="30">
        <v>0</v>
      </c>
      <c r="Y106" s="30">
        <f t="shared" si="63"/>
        <v>0</v>
      </c>
      <c r="Z106" s="30">
        <v>0</v>
      </c>
      <c r="AA106" s="30">
        <v>0</v>
      </c>
      <c r="AB106" s="30">
        <f t="shared" si="65"/>
        <v>0</v>
      </c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/>
      <c r="GQ106" s="8"/>
      <c r="GR106" s="8"/>
      <c r="GS106" s="8"/>
      <c r="GT106" s="8"/>
      <c r="GU106" s="8"/>
      <c r="GV106" s="8"/>
      <c r="GW106" s="8"/>
      <c r="GX106" s="8"/>
      <c r="GY106" s="8"/>
      <c r="GZ106" s="8"/>
      <c r="HA106" s="8"/>
      <c r="HB106" s="8"/>
      <c r="HC106" s="8"/>
      <c r="HD106" s="8"/>
      <c r="HE106" s="8"/>
      <c r="HF106" s="8"/>
      <c r="HG106" s="8"/>
      <c r="HH106" s="8"/>
      <c r="HI106" s="8"/>
      <c r="HJ106" s="8"/>
      <c r="HK106" s="8"/>
      <c r="HL106" s="8"/>
      <c r="HM106" s="8"/>
      <c r="HN106" s="8"/>
      <c r="HO106" s="8"/>
      <c r="HP106" s="8"/>
      <c r="HQ106" s="8"/>
      <c r="HR106" s="8"/>
      <c r="HS106" s="8"/>
      <c r="HT106" s="8"/>
      <c r="HU106" s="8"/>
      <c r="HV106" s="8"/>
      <c r="HW106" s="8"/>
      <c r="HX106" s="8"/>
      <c r="HY106" s="8"/>
      <c r="HZ106" s="8"/>
      <c r="IA106" s="8"/>
      <c r="IB106" s="8"/>
      <c r="IC106" s="8"/>
      <c r="ID106" s="8"/>
      <c r="IE106" s="8"/>
      <c r="IF106" s="8"/>
      <c r="IG106" s="8"/>
      <c r="IH106" s="8"/>
      <c r="II106" s="8"/>
      <c r="IJ106" s="8"/>
      <c r="IK106" s="8"/>
      <c r="IL106" s="8"/>
      <c r="IM106" s="8"/>
      <c r="IN106" s="8"/>
      <c r="IO106" s="8"/>
    </row>
    <row r="107" spans="1:249" ht="47.25" x14ac:dyDescent="0.25">
      <c r="A107" s="29" t="s">
        <v>104</v>
      </c>
      <c r="B107" s="30">
        <f t="shared" si="68"/>
        <v>0</v>
      </c>
      <c r="C107" s="30">
        <f t="shared" si="68"/>
        <v>11355</v>
      </c>
      <c r="D107" s="30">
        <f t="shared" si="68"/>
        <v>11355</v>
      </c>
      <c r="E107" s="30">
        <v>0</v>
      </c>
      <c r="F107" s="30">
        <v>0</v>
      </c>
      <c r="G107" s="30">
        <f t="shared" si="57"/>
        <v>0</v>
      </c>
      <c r="H107" s="30">
        <v>0</v>
      </c>
      <c r="I107" s="30">
        <v>0</v>
      </c>
      <c r="J107" s="30">
        <f t="shared" si="58"/>
        <v>0</v>
      </c>
      <c r="K107" s="30">
        <v>0</v>
      </c>
      <c r="L107" s="30">
        <v>0</v>
      </c>
      <c r="M107" s="30">
        <f t="shared" si="59"/>
        <v>0</v>
      </c>
      <c r="N107" s="30"/>
      <c r="O107" s="30"/>
      <c r="P107" s="30">
        <f t="shared" si="60"/>
        <v>0</v>
      </c>
      <c r="Q107" s="30">
        <v>0</v>
      </c>
      <c r="R107" s="30">
        <v>11355</v>
      </c>
      <c r="S107" s="30">
        <f t="shared" si="61"/>
        <v>11355</v>
      </c>
      <c r="T107" s="30">
        <v>0</v>
      </c>
      <c r="U107" s="30">
        <v>0</v>
      </c>
      <c r="V107" s="30">
        <f t="shared" si="62"/>
        <v>0</v>
      </c>
      <c r="W107" s="30">
        <v>0</v>
      </c>
      <c r="X107" s="30">
        <v>0</v>
      </c>
      <c r="Y107" s="30">
        <f t="shared" si="63"/>
        <v>0</v>
      </c>
      <c r="Z107" s="30">
        <v>0</v>
      </c>
      <c r="AA107" s="30">
        <v>0</v>
      </c>
      <c r="AB107" s="30">
        <f t="shared" si="65"/>
        <v>0</v>
      </c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8"/>
      <c r="GG107" s="8"/>
      <c r="GH107" s="8"/>
      <c r="GI107" s="8"/>
      <c r="GJ107" s="8"/>
      <c r="GK107" s="8"/>
      <c r="GL107" s="8"/>
      <c r="GM107" s="8"/>
      <c r="GN107" s="8"/>
      <c r="GO107" s="8"/>
      <c r="GP107" s="8"/>
      <c r="GQ107" s="8"/>
      <c r="GR107" s="8"/>
      <c r="GS107" s="8"/>
      <c r="GT107" s="8"/>
      <c r="GU107" s="8"/>
      <c r="GV107" s="8"/>
      <c r="GW107" s="8"/>
      <c r="GX107" s="8"/>
      <c r="GY107" s="8"/>
      <c r="GZ107" s="8"/>
      <c r="HA107" s="8"/>
      <c r="HB107" s="8"/>
      <c r="HC107" s="8"/>
      <c r="HD107" s="8"/>
      <c r="HE107" s="8"/>
      <c r="HF107" s="8"/>
      <c r="HG107" s="8"/>
      <c r="HH107" s="8"/>
      <c r="HI107" s="8"/>
      <c r="HJ107" s="8"/>
      <c r="HK107" s="8"/>
      <c r="HL107" s="8"/>
      <c r="HM107" s="8"/>
      <c r="HN107" s="8"/>
      <c r="HO107" s="8"/>
      <c r="HP107" s="8"/>
      <c r="HQ107" s="8"/>
      <c r="HR107" s="8"/>
      <c r="HS107" s="8"/>
      <c r="HT107" s="8"/>
      <c r="HU107" s="8"/>
      <c r="HV107" s="8"/>
      <c r="HW107" s="8"/>
      <c r="HX107" s="8"/>
      <c r="HY107" s="8"/>
      <c r="HZ107" s="8"/>
      <c r="IA107" s="8"/>
      <c r="IB107" s="8"/>
      <c r="IC107" s="8"/>
      <c r="ID107" s="8"/>
      <c r="IE107" s="8"/>
      <c r="IF107" s="8"/>
      <c r="IG107" s="8"/>
      <c r="IH107" s="8"/>
      <c r="II107" s="8"/>
      <c r="IJ107" s="8"/>
      <c r="IK107" s="8"/>
      <c r="IL107" s="8"/>
      <c r="IM107" s="8"/>
      <c r="IN107" s="8"/>
      <c r="IO107" s="8"/>
    </row>
    <row r="108" spans="1:249" ht="31.5" x14ac:dyDescent="0.25">
      <c r="A108" s="29" t="s">
        <v>105</v>
      </c>
      <c r="B108" s="30">
        <f t="shared" si="68"/>
        <v>0</v>
      </c>
      <c r="C108" s="30">
        <f t="shared" si="68"/>
        <v>872</v>
      </c>
      <c r="D108" s="30">
        <f t="shared" si="68"/>
        <v>872</v>
      </c>
      <c r="E108" s="30">
        <v>0</v>
      </c>
      <c r="F108" s="30">
        <v>0</v>
      </c>
      <c r="G108" s="30">
        <f t="shared" si="57"/>
        <v>0</v>
      </c>
      <c r="H108" s="30">
        <v>0</v>
      </c>
      <c r="I108" s="30">
        <v>0</v>
      </c>
      <c r="J108" s="30">
        <f t="shared" si="58"/>
        <v>0</v>
      </c>
      <c r="K108" s="30">
        <v>0</v>
      </c>
      <c r="L108" s="30">
        <v>0</v>
      </c>
      <c r="M108" s="30">
        <f t="shared" si="59"/>
        <v>0</v>
      </c>
      <c r="N108" s="30"/>
      <c r="O108" s="30"/>
      <c r="P108" s="30">
        <f t="shared" si="60"/>
        <v>0</v>
      </c>
      <c r="Q108" s="30">
        <v>0</v>
      </c>
      <c r="R108" s="30">
        <v>872</v>
      </c>
      <c r="S108" s="30">
        <f t="shared" si="61"/>
        <v>872</v>
      </c>
      <c r="T108" s="30">
        <v>0</v>
      </c>
      <c r="U108" s="30">
        <v>0</v>
      </c>
      <c r="V108" s="30">
        <f t="shared" si="62"/>
        <v>0</v>
      </c>
      <c r="W108" s="30">
        <v>0</v>
      </c>
      <c r="X108" s="30">
        <v>0</v>
      </c>
      <c r="Y108" s="30">
        <f t="shared" si="63"/>
        <v>0</v>
      </c>
      <c r="Z108" s="30">
        <v>0</v>
      </c>
      <c r="AA108" s="30">
        <v>0</v>
      </c>
      <c r="AB108" s="30">
        <f t="shared" si="65"/>
        <v>0</v>
      </c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  <c r="FY108" s="8"/>
      <c r="FZ108" s="8"/>
      <c r="GA108" s="8"/>
      <c r="GB108" s="8"/>
      <c r="GC108" s="8"/>
      <c r="GD108" s="8"/>
      <c r="GE108" s="8"/>
      <c r="GF108" s="8"/>
      <c r="GG108" s="8"/>
      <c r="GH108" s="8"/>
      <c r="GI108" s="8"/>
      <c r="GJ108" s="8"/>
      <c r="GK108" s="8"/>
      <c r="GL108" s="8"/>
      <c r="GM108" s="8"/>
      <c r="GN108" s="8"/>
      <c r="GO108" s="8"/>
      <c r="GP108" s="8"/>
      <c r="GQ108" s="8"/>
      <c r="GR108" s="8"/>
      <c r="GS108" s="8"/>
      <c r="GT108" s="8"/>
      <c r="GU108" s="8"/>
      <c r="GV108" s="8"/>
      <c r="GW108" s="8"/>
      <c r="GX108" s="8"/>
      <c r="GY108" s="8"/>
      <c r="GZ108" s="8"/>
      <c r="HA108" s="8"/>
      <c r="HB108" s="8"/>
      <c r="HC108" s="8"/>
      <c r="HD108" s="8"/>
      <c r="HE108" s="8"/>
      <c r="HF108" s="8"/>
      <c r="HG108" s="8"/>
      <c r="HH108" s="8"/>
      <c r="HI108" s="8"/>
      <c r="HJ108" s="8"/>
      <c r="HK108" s="8"/>
      <c r="HL108" s="8"/>
      <c r="HM108" s="8"/>
      <c r="HN108" s="8"/>
      <c r="HO108" s="8"/>
      <c r="HP108" s="8"/>
      <c r="HQ108" s="8"/>
      <c r="HR108" s="8"/>
      <c r="HS108" s="8"/>
      <c r="HT108" s="8"/>
      <c r="HU108" s="8"/>
      <c r="HV108" s="8"/>
      <c r="HW108" s="8"/>
      <c r="HX108" s="8"/>
      <c r="HY108" s="8"/>
      <c r="HZ108" s="8"/>
      <c r="IA108" s="8"/>
      <c r="IB108" s="8"/>
      <c r="IC108" s="8"/>
      <c r="ID108" s="8"/>
      <c r="IE108" s="8"/>
      <c r="IF108" s="8"/>
      <c r="IG108" s="8"/>
      <c r="IH108" s="8"/>
      <c r="II108" s="8"/>
      <c r="IJ108" s="8"/>
      <c r="IK108" s="8"/>
      <c r="IL108" s="8"/>
      <c r="IM108" s="8"/>
      <c r="IN108" s="8"/>
      <c r="IO108" s="8"/>
    </row>
    <row r="109" spans="1:249" x14ac:dyDescent="0.25">
      <c r="A109" s="23" t="s">
        <v>90</v>
      </c>
      <c r="B109" s="24">
        <f t="shared" si="68"/>
        <v>8380326</v>
      </c>
      <c r="C109" s="24">
        <f t="shared" si="68"/>
        <v>8380326</v>
      </c>
      <c r="D109" s="24">
        <f t="shared" si="68"/>
        <v>0</v>
      </c>
      <c r="E109" s="24">
        <f>SUM(E110:E111)</f>
        <v>0</v>
      </c>
      <c r="F109" s="24">
        <f t="shared" ref="F109" si="99">SUM(F110:F111)</f>
        <v>0</v>
      </c>
      <c r="G109" s="24">
        <f t="shared" si="57"/>
        <v>0</v>
      </c>
      <c r="H109" s="24">
        <f>SUM(H110:H111)</f>
        <v>0</v>
      </c>
      <c r="I109" s="24">
        <f t="shared" ref="I109" si="100">SUM(I110:I111)</f>
        <v>0</v>
      </c>
      <c r="J109" s="24">
        <f t="shared" si="58"/>
        <v>0</v>
      </c>
      <c r="K109" s="24">
        <f t="shared" ref="K109:AA109" si="101">SUM(K110:K111)</f>
        <v>1102</v>
      </c>
      <c r="L109" s="24">
        <f t="shared" si="101"/>
        <v>1102</v>
      </c>
      <c r="M109" s="24">
        <f t="shared" si="59"/>
        <v>0</v>
      </c>
      <c r="N109" s="24">
        <f t="shared" si="101"/>
        <v>0</v>
      </c>
      <c r="O109" s="24">
        <f t="shared" si="101"/>
        <v>0</v>
      </c>
      <c r="P109" s="24">
        <f t="shared" si="60"/>
        <v>0</v>
      </c>
      <c r="Q109" s="24">
        <f t="shared" si="101"/>
        <v>0</v>
      </c>
      <c r="R109" s="24">
        <f t="shared" si="101"/>
        <v>0</v>
      </c>
      <c r="S109" s="24">
        <f t="shared" si="61"/>
        <v>0</v>
      </c>
      <c r="T109" s="24">
        <f t="shared" si="101"/>
        <v>0</v>
      </c>
      <c r="U109" s="24">
        <f t="shared" si="101"/>
        <v>0</v>
      </c>
      <c r="V109" s="24">
        <f t="shared" si="62"/>
        <v>0</v>
      </c>
      <c r="W109" s="24">
        <f t="shared" si="101"/>
        <v>0</v>
      </c>
      <c r="X109" s="24">
        <f t="shared" si="101"/>
        <v>0</v>
      </c>
      <c r="Y109" s="24">
        <f t="shared" si="63"/>
        <v>0</v>
      </c>
      <c r="Z109" s="24">
        <f t="shared" si="101"/>
        <v>8379224</v>
      </c>
      <c r="AA109" s="24">
        <f t="shared" si="101"/>
        <v>8379224</v>
      </c>
      <c r="AB109" s="24">
        <f t="shared" si="65"/>
        <v>0</v>
      </c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  <c r="DI109" s="22"/>
      <c r="DJ109" s="22"/>
      <c r="DK109" s="22"/>
      <c r="DL109" s="22"/>
      <c r="DM109" s="22"/>
      <c r="DN109" s="22"/>
      <c r="DO109" s="22"/>
      <c r="DP109" s="22"/>
      <c r="DQ109" s="22"/>
      <c r="DR109" s="22"/>
      <c r="DS109" s="22"/>
      <c r="DT109" s="22"/>
      <c r="DU109" s="22"/>
      <c r="DV109" s="22"/>
      <c r="DW109" s="22"/>
      <c r="DX109" s="22"/>
      <c r="DY109" s="22"/>
      <c r="DZ109" s="22"/>
      <c r="EA109" s="22"/>
      <c r="EB109" s="22"/>
      <c r="EC109" s="22"/>
      <c r="ED109" s="22"/>
      <c r="EE109" s="22"/>
      <c r="EF109" s="22"/>
      <c r="EG109" s="22"/>
      <c r="EH109" s="22"/>
      <c r="EI109" s="22"/>
      <c r="EJ109" s="22"/>
      <c r="EK109" s="22"/>
      <c r="EL109" s="22"/>
      <c r="EM109" s="22"/>
      <c r="EN109" s="22"/>
      <c r="EO109" s="22"/>
      <c r="EP109" s="22"/>
      <c r="EQ109" s="22"/>
      <c r="ER109" s="22"/>
      <c r="ES109" s="22"/>
      <c r="ET109" s="22"/>
      <c r="EU109" s="22"/>
      <c r="EV109" s="22"/>
      <c r="EW109" s="22"/>
      <c r="EX109" s="22"/>
      <c r="EY109" s="22"/>
      <c r="EZ109" s="22"/>
      <c r="FA109" s="22"/>
      <c r="FB109" s="22"/>
      <c r="FC109" s="22"/>
      <c r="FD109" s="22"/>
      <c r="FE109" s="22"/>
      <c r="FF109" s="22"/>
      <c r="FG109" s="22"/>
      <c r="FH109" s="22"/>
      <c r="FI109" s="22"/>
      <c r="FJ109" s="22"/>
      <c r="FK109" s="22"/>
      <c r="FL109" s="22"/>
      <c r="FM109" s="22"/>
      <c r="FN109" s="22"/>
      <c r="FO109" s="22"/>
      <c r="FP109" s="22"/>
      <c r="FQ109" s="22"/>
      <c r="FR109" s="22"/>
      <c r="FS109" s="22"/>
      <c r="FT109" s="22"/>
      <c r="FU109" s="22"/>
      <c r="FV109" s="22"/>
      <c r="FW109" s="22"/>
      <c r="FX109" s="22"/>
      <c r="FY109" s="22"/>
      <c r="FZ109" s="22"/>
      <c r="GA109" s="8"/>
      <c r="GB109" s="8"/>
      <c r="GC109" s="8"/>
      <c r="GD109" s="8"/>
      <c r="GE109" s="8"/>
      <c r="GF109" s="8"/>
      <c r="GG109" s="8"/>
      <c r="GH109" s="8"/>
      <c r="GI109" s="8"/>
      <c r="GJ109" s="8"/>
      <c r="GK109" s="8"/>
      <c r="GL109" s="8"/>
      <c r="GM109" s="8"/>
      <c r="GN109" s="8"/>
      <c r="GO109" s="8"/>
      <c r="GP109" s="8"/>
      <c r="GQ109" s="8"/>
      <c r="GR109" s="8"/>
      <c r="GS109" s="8"/>
      <c r="GT109" s="8"/>
      <c r="GU109" s="8"/>
      <c r="GV109" s="8"/>
      <c r="GW109" s="8"/>
      <c r="GX109" s="8"/>
      <c r="GY109" s="8"/>
      <c r="GZ109" s="8"/>
      <c r="HA109" s="8"/>
      <c r="HB109" s="8"/>
      <c r="HC109" s="8"/>
      <c r="HD109" s="8"/>
      <c r="HE109" s="8"/>
      <c r="HF109" s="8"/>
      <c r="HG109" s="8"/>
      <c r="HH109" s="8"/>
      <c r="HI109" s="8"/>
      <c r="HJ109" s="8"/>
      <c r="HK109" s="8"/>
      <c r="HL109" s="8"/>
      <c r="HM109" s="8"/>
      <c r="HN109" s="8"/>
      <c r="HO109" s="8"/>
      <c r="HP109" s="8"/>
      <c r="HQ109" s="8"/>
      <c r="HR109" s="8"/>
      <c r="HS109" s="8"/>
      <c r="HT109" s="8"/>
      <c r="HU109" s="8"/>
      <c r="HV109" s="8"/>
      <c r="HW109" s="8"/>
      <c r="HX109" s="8"/>
      <c r="HY109" s="8"/>
      <c r="HZ109" s="8"/>
      <c r="IA109" s="8"/>
      <c r="IB109" s="8"/>
      <c r="IC109" s="8"/>
      <c r="ID109" s="8"/>
      <c r="IE109" s="8"/>
      <c r="IF109" s="8"/>
      <c r="IG109" s="8"/>
      <c r="IH109" s="8"/>
      <c r="II109" s="8"/>
      <c r="IJ109" s="8"/>
      <c r="IK109" s="8"/>
      <c r="IL109" s="8"/>
      <c r="IM109" s="8"/>
      <c r="IN109" s="8"/>
      <c r="IO109" s="8"/>
    </row>
    <row r="110" spans="1:249" ht="141.75" x14ac:dyDescent="0.25">
      <c r="A110" s="32" t="s">
        <v>106</v>
      </c>
      <c r="B110" s="30">
        <f t="shared" si="68"/>
        <v>1797512</v>
      </c>
      <c r="C110" s="30">
        <f t="shared" si="68"/>
        <v>1797512</v>
      </c>
      <c r="D110" s="30">
        <f t="shared" si="68"/>
        <v>0</v>
      </c>
      <c r="E110" s="30">
        <v>0</v>
      </c>
      <c r="F110" s="30">
        <v>0</v>
      </c>
      <c r="G110" s="30">
        <f t="shared" si="57"/>
        <v>0</v>
      </c>
      <c r="H110" s="30">
        <v>0</v>
      </c>
      <c r="I110" s="30">
        <v>0</v>
      </c>
      <c r="J110" s="30">
        <f t="shared" si="58"/>
        <v>0</v>
      </c>
      <c r="K110" s="30">
        <v>0</v>
      </c>
      <c r="L110" s="30">
        <v>0</v>
      </c>
      <c r="M110" s="30">
        <f t="shared" si="59"/>
        <v>0</v>
      </c>
      <c r="N110" s="30"/>
      <c r="O110" s="30"/>
      <c r="P110" s="30">
        <f t="shared" si="60"/>
        <v>0</v>
      </c>
      <c r="Q110" s="30">
        <v>0</v>
      </c>
      <c r="R110" s="30">
        <v>0</v>
      </c>
      <c r="S110" s="30">
        <f t="shared" si="61"/>
        <v>0</v>
      </c>
      <c r="T110" s="30">
        <v>0</v>
      </c>
      <c r="U110" s="30">
        <v>0</v>
      </c>
      <c r="V110" s="30">
        <f t="shared" si="62"/>
        <v>0</v>
      </c>
      <c r="W110" s="30">
        <v>0</v>
      </c>
      <c r="X110" s="30">
        <v>0</v>
      </c>
      <c r="Y110" s="30">
        <f t="shared" si="63"/>
        <v>0</v>
      </c>
      <c r="Z110" s="30">
        <v>1797512</v>
      </c>
      <c r="AA110" s="30">
        <v>1797512</v>
      </c>
      <c r="AB110" s="30">
        <f t="shared" si="65"/>
        <v>0</v>
      </c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/>
      <c r="GI110" s="8"/>
      <c r="GJ110" s="8"/>
      <c r="GK110" s="8"/>
      <c r="GL110" s="8"/>
      <c r="GM110" s="8"/>
      <c r="GN110" s="8"/>
      <c r="GO110" s="8"/>
      <c r="GP110" s="8"/>
      <c r="GQ110" s="8"/>
      <c r="GR110" s="8"/>
      <c r="GS110" s="8"/>
      <c r="GT110" s="8"/>
      <c r="GU110" s="8"/>
      <c r="GV110" s="8"/>
      <c r="GW110" s="8"/>
      <c r="GX110" s="8"/>
      <c r="GY110" s="8"/>
      <c r="GZ110" s="8"/>
      <c r="HA110" s="8"/>
      <c r="HB110" s="8"/>
      <c r="HC110" s="8"/>
      <c r="HD110" s="8"/>
      <c r="HE110" s="8"/>
      <c r="HF110" s="8"/>
      <c r="HG110" s="8"/>
      <c r="HH110" s="8"/>
      <c r="HI110" s="8"/>
      <c r="HJ110" s="8"/>
      <c r="HK110" s="8"/>
      <c r="HL110" s="8"/>
      <c r="HM110" s="8"/>
      <c r="HN110" s="8"/>
      <c r="HO110" s="8"/>
      <c r="HP110" s="8"/>
      <c r="HQ110" s="8"/>
      <c r="HR110" s="8"/>
      <c r="HS110" s="8"/>
      <c r="HT110" s="8"/>
      <c r="HU110" s="8"/>
      <c r="HV110" s="8"/>
      <c r="HW110" s="8"/>
      <c r="HX110" s="8"/>
      <c r="HY110" s="8"/>
      <c r="HZ110" s="8"/>
      <c r="IA110" s="8"/>
      <c r="IB110" s="8"/>
      <c r="IC110" s="8"/>
      <c r="ID110" s="8"/>
      <c r="IE110" s="8"/>
      <c r="IF110" s="8"/>
      <c r="IG110" s="8"/>
      <c r="IH110" s="8"/>
      <c r="II110" s="8"/>
      <c r="IJ110" s="8"/>
      <c r="IK110" s="8"/>
      <c r="IL110" s="8"/>
      <c r="IM110" s="8"/>
      <c r="IN110" s="8"/>
      <c r="IO110" s="8"/>
    </row>
    <row r="111" spans="1:249" ht="31.5" x14ac:dyDescent="0.25">
      <c r="A111" s="29" t="s">
        <v>107</v>
      </c>
      <c r="B111" s="30">
        <f t="shared" si="68"/>
        <v>6582814</v>
      </c>
      <c r="C111" s="30">
        <f t="shared" si="68"/>
        <v>6582814</v>
      </c>
      <c r="D111" s="30">
        <f t="shared" si="68"/>
        <v>0</v>
      </c>
      <c r="E111" s="30">
        <v>0</v>
      </c>
      <c r="F111" s="30">
        <v>0</v>
      </c>
      <c r="G111" s="30">
        <f t="shared" si="57"/>
        <v>0</v>
      </c>
      <c r="H111" s="30">
        <v>0</v>
      </c>
      <c r="I111" s="30">
        <v>0</v>
      </c>
      <c r="J111" s="30">
        <f t="shared" si="58"/>
        <v>0</v>
      </c>
      <c r="K111" s="30">
        <v>1102</v>
      </c>
      <c r="L111" s="30">
        <v>1102</v>
      </c>
      <c r="M111" s="30">
        <f t="shared" si="59"/>
        <v>0</v>
      </c>
      <c r="N111" s="30">
        <v>0</v>
      </c>
      <c r="O111" s="30">
        <v>0</v>
      </c>
      <c r="P111" s="30">
        <f t="shared" si="60"/>
        <v>0</v>
      </c>
      <c r="Q111" s="30">
        <v>0</v>
      </c>
      <c r="R111" s="30">
        <v>0</v>
      </c>
      <c r="S111" s="30">
        <f t="shared" si="61"/>
        <v>0</v>
      </c>
      <c r="T111" s="30">
        <v>0</v>
      </c>
      <c r="U111" s="30">
        <v>0</v>
      </c>
      <c r="V111" s="30">
        <f t="shared" si="62"/>
        <v>0</v>
      </c>
      <c r="W111" s="30"/>
      <c r="X111" s="30"/>
      <c r="Y111" s="30">
        <f t="shared" si="63"/>
        <v>0</v>
      </c>
      <c r="Z111" s="30">
        <f>6189541+407673-14400-1102</f>
        <v>6581712</v>
      </c>
      <c r="AA111" s="30">
        <f t="shared" ref="AA111" si="102">6189541+407673-14400-1102</f>
        <v>6581712</v>
      </c>
      <c r="AB111" s="30">
        <f t="shared" si="65"/>
        <v>0</v>
      </c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8"/>
      <c r="GH111" s="8"/>
      <c r="GI111" s="8"/>
      <c r="GJ111" s="8"/>
      <c r="GK111" s="8"/>
      <c r="GL111" s="8"/>
      <c r="GM111" s="8"/>
      <c r="GN111" s="8"/>
      <c r="GO111" s="8"/>
      <c r="GP111" s="8"/>
      <c r="GQ111" s="8"/>
      <c r="GR111" s="8"/>
      <c r="GS111" s="8"/>
      <c r="GT111" s="8"/>
      <c r="GU111" s="8"/>
      <c r="GV111" s="8"/>
      <c r="GW111" s="8"/>
      <c r="GX111" s="8"/>
      <c r="GY111" s="8"/>
      <c r="GZ111" s="8"/>
      <c r="HA111" s="8"/>
      <c r="HB111" s="8"/>
      <c r="HC111" s="8"/>
      <c r="HD111" s="8"/>
      <c r="HE111" s="8"/>
      <c r="HF111" s="8"/>
      <c r="HG111" s="8"/>
      <c r="HH111" s="8"/>
      <c r="HI111" s="8"/>
      <c r="HJ111" s="8"/>
      <c r="HK111" s="8"/>
      <c r="HL111" s="8"/>
      <c r="HM111" s="8"/>
      <c r="HN111" s="8"/>
      <c r="HO111" s="8"/>
      <c r="HP111" s="8"/>
      <c r="HQ111" s="8"/>
      <c r="HR111" s="8"/>
      <c r="HS111" s="8"/>
      <c r="HT111" s="8"/>
      <c r="HU111" s="8"/>
      <c r="HV111" s="8"/>
      <c r="HW111" s="8"/>
      <c r="HX111" s="8"/>
      <c r="HY111" s="8"/>
      <c r="HZ111" s="8"/>
      <c r="IA111" s="8"/>
      <c r="IB111" s="8"/>
      <c r="IC111" s="8"/>
      <c r="ID111" s="8"/>
      <c r="IE111" s="8"/>
      <c r="IF111" s="8"/>
      <c r="IG111" s="8"/>
      <c r="IH111" s="8"/>
      <c r="II111" s="8"/>
      <c r="IJ111" s="8"/>
      <c r="IK111" s="8"/>
      <c r="IL111" s="8"/>
      <c r="IM111" s="8"/>
      <c r="IN111" s="8"/>
      <c r="IO111" s="8"/>
    </row>
    <row r="112" spans="1:249" ht="31.5" x14ac:dyDescent="0.25">
      <c r="A112" s="23" t="s">
        <v>92</v>
      </c>
      <c r="B112" s="24">
        <f t="shared" si="68"/>
        <v>142220</v>
      </c>
      <c r="C112" s="24">
        <f t="shared" si="68"/>
        <v>421676</v>
      </c>
      <c r="D112" s="24">
        <f t="shared" si="68"/>
        <v>279456</v>
      </c>
      <c r="E112" s="24">
        <f t="shared" ref="E112:Z112" si="103">SUM(E113:E126)</f>
        <v>0</v>
      </c>
      <c r="F112" s="24">
        <f t="shared" ref="F112" si="104">SUM(F113:F126)</f>
        <v>0</v>
      </c>
      <c r="G112" s="24">
        <f t="shared" si="57"/>
        <v>0</v>
      </c>
      <c r="H112" s="24">
        <f t="shared" si="103"/>
        <v>0</v>
      </c>
      <c r="I112" s="24">
        <f t="shared" ref="I112" si="105">SUM(I113:I126)</f>
        <v>0</v>
      </c>
      <c r="J112" s="24">
        <f t="shared" si="58"/>
        <v>0</v>
      </c>
      <c r="K112" s="24">
        <f t="shared" si="103"/>
        <v>5000</v>
      </c>
      <c r="L112" s="24">
        <f t="shared" ref="L112" si="106">SUM(L113:L126)</f>
        <v>253600</v>
      </c>
      <c r="M112" s="24">
        <f t="shared" si="59"/>
        <v>248600</v>
      </c>
      <c r="N112" s="24">
        <f t="shared" si="103"/>
        <v>2400</v>
      </c>
      <c r="O112" s="24">
        <f t="shared" ref="O112" si="107">SUM(O113:O126)</f>
        <v>2400</v>
      </c>
      <c r="P112" s="24">
        <f t="shared" si="60"/>
        <v>0</v>
      </c>
      <c r="Q112" s="24">
        <f t="shared" si="103"/>
        <v>134820</v>
      </c>
      <c r="R112" s="24">
        <f t="shared" ref="R112" si="108">SUM(R113:R126)</f>
        <v>165676</v>
      </c>
      <c r="S112" s="24">
        <f t="shared" si="61"/>
        <v>30856</v>
      </c>
      <c r="T112" s="24">
        <f t="shared" si="103"/>
        <v>0</v>
      </c>
      <c r="U112" s="24">
        <f t="shared" ref="U112" si="109">SUM(U113:U126)</f>
        <v>0</v>
      </c>
      <c r="V112" s="24">
        <f t="shared" si="62"/>
        <v>0</v>
      </c>
      <c r="W112" s="24">
        <f t="shared" si="103"/>
        <v>0</v>
      </c>
      <c r="X112" s="24">
        <f t="shared" ref="X112" si="110">SUM(X113:X126)</f>
        <v>0</v>
      </c>
      <c r="Y112" s="24">
        <f t="shared" si="63"/>
        <v>0</v>
      </c>
      <c r="Z112" s="24">
        <f t="shared" si="103"/>
        <v>0</v>
      </c>
      <c r="AA112" s="24">
        <f t="shared" ref="AA112" si="111">SUM(AA113:AA126)</f>
        <v>0</v>
      </c>
      <c r="AB112" s="24">
        <f t="shared" si="65"/>
        <v>0</v>
      </c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8"/>
      <c r="GC112" s="8"/>
      <c r="GD112" s="8"/>
      <c r="GE112" s="8"/>
      <c r="GF112" s="8"/>
      <c r="GG112" s="8"/>
      <c r="GH112" s="8"/>
      <c r="GI112" s="8"/>
      <c r="GJ112" s="8"/>
      <c r="GK112" s="8"/>
      <c r="GL112" s="8"/>
      <c r="GM112" s="8"/>
      <c r="GN112" s="8"/>
      <c r="GO112" s="8"/>
      <c r="GP112" s="8"/>
      <c r="GQ112" s="8"/>
      <c r="GR112" s="8"/>
      <c r="GS112" s="8"/>
      <c r="GT112" s="8"/>
      <c r="GU112" s="8"/>
      <c r="GV112" s="8"/>
      <c r="GW112" s="8"/>
      <c r="GX112" s="8"/>
      <c r="GY112" s="8"/>
      <c r="GZ112" s="8"/>
      <c r="HA112" s="8"/>
      <c r="HB112" s="8"/>
      <c r="HC112" s="8"/>
      <c r="HD112" s="8"/>
      <c r="HE112" s="8"/>
      <c r="HF112" s="8"/>
      <c r="HG112" s="8"/>
      <c r="HH112" s="8"/>
      <c r="HI112" s="8"/>
      <c r="HJ112" s="8"/>
      <c r="HK112" s="8"/>
      <c r="HL112" s="8"/>
      <c r="HM112" s="8"/>
      <c r="HN112" s="8"/>
      <c r="HO112" s="8"/>
      <c r="HP112" s="8"/>
      <c r="HQ112" s="8"/>
      <c r="HR112" s="8"/>
      <c r="HS112" s="8"/>
      <c r="HT112" s="8"/>
      <c r="HU112" s="8"/>
      <c r="HV112" s="8"/>
      <c r="HW112" s="8"/>
      <c r="HX112" s="8"/>
      <c r="HY112" s="8"/>
      <c r="HZ112" s="8"/>
      <c r="IA112" s="8"/>
      <c r="IB112" s="8"/>
      <c r="IC112" s="8"/>
      <c r="ID112" s="8"/>
      <c r="IE112" s="8"/>
      <c r="IF112" s="8"/>
      <c r="IG112" s="8"/>
      <c r="IH112" s="8"/>
      <c r="II112" s="8"/>
      <c r="IJ112" s="8"/>
      <c r="IK112" s="8"/>
      <c r="IL112" s="8"/>
      <c r="IM112" s="8"/>
      <c r="IN112" s="8"/>
      <c r="IO112" s="8"/>
    </row>
    <row r="113" spans="1:249" ht="47.25" x14ac:dyDescent="0.25">
      <c r="A113" s="29" t="s">
        <v>108</v>
      </c>
      <c r="B113" s="30">
        <f t="shared" si="68"/>
        <v>30000</v>
      </c>
      <c r="C113" s="30">
        <f t="shared" si="68"/>
        <v>30000</v>
      </c>
      <c r="D113" s="30">
        <f t="shared" si="68"/>
        <v>0</v>
      </c>
      <c r="E113" s="30">
        <v>0</v>
      </c>
      <c r="F113" s="30">
        <v>0</v>
      </c>
      <c r="G113" s="30">
        <f t="shared" si="57"/>
        <v>0</v>
      </c>
      <c r="H113" s="30">
        <v>0</v>
      </c>
      <c r="I113" s="30">
        <v>0</v>
      </c>
      <c r="J113" s="30">
        <f t="shared" si="58"/>
        <v>0</v>
      </c>
      <c r="K113" s="30">
        <v>0</v>
      </c>
      <c r="L113" s="30">
        <v>0</v>
      </c>
      <c r="M113" s="30">
        <f t="shared" si="59"/>
        <v>0</v>
      </c>
      <c r="N113" s="30">
        <v>0</v>
      </c>
      <c r="O113" s="30">
        <v>0</v>
      </c>
      <c r="P113" s="30">
        <f t="shared" si="60"/>
        <v>0</v>
      </c>
      <c r="Q113" s="30">
        <v>30000</v>
      </c>
      <c r="R113" s="30">
        <v>30000</v>
      </c>
      <c r="S113" s="30">
        <f t="shared" si="61"/>
        <v>0</v>
      </c>
      <c r="T113" s="30">
        <v>0</v>
      </c>
      <c r="U113" s="30">
        <v>0</v>
      </c>
      <c r="V113" s="30">
        <f t="shared" si="62"/>
        <v>0</v>
      </c>
      <c r="W113" s="30">
        <v>0</v>
      </c>
      <c r="X113" s="30">
        <v>0</v>
      </c>
      <c r="Y113" s="30">
        <f t="shared" si="63"/>
        <v>0</v>
      </c>
      <c r="Z113" s="30">
        <v>0</v>
      </c>
      <c r="AA113" s="30">
        <v>0</v>
      </c>
      <c r="AB113" s="30">
        <f t="shared" si="65"/>
        <v>0</v>
      </c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8"/>
      <c r="GG113" s="8"/>
      <c r="GH113" s="8"/>
      <c r="GI113" s="8"/>
      <c r="GJ113" s="8"/>
      <c r="GK113" s="8"/>
      <c r="GL113" s="8"/>
      <c r="GM113" s="8"/>
      <c r="GN113" s="8"/>
      <c r="GO113" s="8"/>
      <c r="GP113" s="8"/>
      <c r="GQ113" s="8"/>
      <c r="GR113" s="8"/>
      <c r="GS113" s="8"/>
      <c r="GT113" s="8"/>
      <c r="GU113" s="8"/>
      <c r="GV113" s="8"/>
      <c r="GW113" s="8"/>
      <c r="GX113" s="8"/>
      <c r="GY113" s="8"/>
      <c r="GZ113" s="8"/>
      <c r="HA113" s="8"/>
      <c r="HB113" s="8"/>
      <c r="HC113" s="8"/>
      <c r="HD113" s="8"/>
      <c r="HE113" s="8"/>
      <c r="HF113" s="8"/>
      <c r="HG113" s="8"/>
      <c r="HH113" s="8"/>
      <c r="HI113" s="8"/>
      <c r="HJ113" s="8"/>
      <c r="HK113" s="8"/>
      <c r="HL113" s="8"/>
      <c r="HM113" s="8"/>
      <c r="HN113" s="8"/>
      <c r="HO113" s="8"/>
      <c r="HP113" s="8"/>
      <c r="HQ113" s="8"/>
      <c r="HR113" s="8"/>
      <c r="HS113" s="8"/>
      <c r="HT113" s="8"/>
      <c r="HU113" s="8"/>
      <c r="HV113" s="8"/>
      <c r="HW113" s="8"/>
      <c r="HX113" s="8"/>
      <c r="HY113" s="8"/>
      <c r="HZ113" s="8"/>
      <c r="IA113" s="8"/>
      <c r="IB113" s="8"/>
      <c r="IC113" s="8"/>
      <c r="ID113" s="8"/>
      <c r="IE113" s="8"/>
      <c r="IF113" s="8"/>
      <c r="IG113" s="8"/>
      <c r="IH113" s="8"/>
      <c r="II113" s="8"/>
      <c r="IJ113" s="8"/>
      <c r="IK113" s="8"/>
      <c r="IL113" s="8"/>
      <c r="IM113" s="8"/>
      <c r="IN113" s="8"/>
      <c r="IO113" s="8"/>
    </row>
    <row r="114" spans="1:249" ht="63" x14ac:dyDescent="0.25">
      <c r="A114" s="29" t="s">
        <v>109</v>
      </c>
      <c r="B114" s="30">
        <f t="shared" si="68"/>
        <v>0</v>
      </c>
      <c r="C114" s="30">
        <f t="shared" si="68"/>
        <v>224052</v>
      </c>
      <c r="D114" s="30">
        <f t="shared" si="68"/>
        <v>224052</v>
      </c>
      <c r="E114" s="30">
        <v>0</v>
      </c>
      <c r="F114" s="30">
        <v>0</v>
      </c>
      <c r="G114" s="30">
        <f t="shared" si="57"/>
        <v>0</v>
      </c>
      <c r="H114" s="30">
        <v>0</v>
      </c>
      <c r="I114" s="30">
        <v>0</v>
      </c>
      <c r="J114" s="30">
        <f t="shared" si="58"/>
        <v>0</v>
      </c>
      <c r="K114" s="30">
        <v>0</v>
      </c>
      <c r="L114" s="30">
        <v>224052</v>
      </c>
      <c r="M114" s="30">
        <f t="shared" si="59"/>
        <v>224052</v>
      </c>
      <c r="N114" s="30">
        <v>0</v>
      </c>
      <c r="O114" s="30">
        <v>0</v>
      </c>
      <c r="P114" s="30">
        <f t="shared" si="60"/>
        <v>0</v>
      </c>
      <c r="Q114" s="30">
        <v>0</v>
      </c>
      <c r="R114" s="30">
        <v>0</v>
      </c>
      <c r="S114" s="30">
        <f t="shared" si="61"/>
        <v>0</v>
      </c>
      <c r="T114" s="30">
        <v>0</v>
      </c>
      <c r="U114" s="30">
        <f>224052-224052</f>
        <v>0</v>
      </c>
      <c r="V114" s="30">
        <f t="shared" si="62"/>
        <v>0</v>
      </c>
      <c r="W114" s="30">
        <v>0</v>
      </c>
      <c r="X114" s="30">
        <v>0</v>
      </c>
      <c r="Y114" s="30">
        <f t="shared" si="63"/>
        <v>0</v>
      </c>
      <c r="Z114" s="30">
        <v>0</v>
      </c>
      <c r="AA114" s="30">
        <v>0</v>
      </c>
      <c r="AB114" s="30">
        <f t="shared" si="65"/>
        <v>0</v>
      </c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8"/>
      <c r="GP114" s="8"/>
      <c r="GQ114" s="8"/>
      <c r="GR114" s="8"/>
      <c r="GS114" s="8"/>
      <c r="GT114" s="8"/>
      <c r="GU114" s="8"/>
      <c r="GV114" s="8"/>
      <c r="GW114" s="8"/>
      <c r="GX114" s="8"/>
      <c r="GY114" s="8"/>
      <c r="GZ114" s="8"/>
      <c r="HA114" s="8"/>
      <c r="HB114" s="8"/>
      <c r="HC114" s="8"/>
      <c r="HD114" s="8"/>
      <c r="HE114" s="8"/>
      <c r="HF114" s="8"/>
      <c r="HG114" s="8"/>
      <c r="HH114" s="8"/>
      <c r="HI114" s="8"/>
      <c r="HJ114" s="8"/>
      <c r="HK114" s="8"/>
      <c r="HL114" s="8"/>
      <c r="HM114" s="8"/>
      <c r="HN114" s="8"/>
      <c r="HO114" s="8"/>
      <c r="HP114" s="8"/>
      <c r="HQ114" s="8"/>
      <c r="HR114" s="8"/>
      <c r="HS114" s="8"/>
      <c r="HT114" s="8"/>
      <c r="HU114" s="8"/>
      <c r="HV114" s="8"/>
      <c r="HW114" s="8"/>
      <c r="HX114" s="8"/>
      <c r="HY114" s="8"/>
      <c r="HZ114" s="8"/>
      <c r="IA114" s="8"/>
      <c r="IB114" s="8"/>
      <c r="IC114" s="8"/>
      <c r="ID114" s="8"/>
      <c r="IE114" s="8"/>
      <c r="IF114" s="8"/>
      <c r="IG114" s="8"/>
      <c r="IH114" s="8"/>
      <c r="II114" s="8"/>
      <c r="IJ114" s="8"/>
      <c r="IK114" s="8"/>
      <c r="IL114" s="8"/>
      <c r="IM114" s="8"/>
    </row>
    <row r="115" spans="1:249" ht="31.5" x14ac:dyDescent="0.25">
      <c r="A115" s="29" t="s">
        <v>110</v>
      </c>
      <c r="B115" s="30">
        <f t="shared" si="68"/>
        <v>0</v>
      </c>
      <c r="C115" s="30">
        <f t="shared" si="68"/>
        <v>3061</v>
      </c>
      <c r="D115" s="30">
        <f t="shared" si="68"/>
        <v>3061</v>
      </c>
      <c r="E115" s="30">
        <v>0</v>
      </c>
      <c r="F115" s="30">
        <v>0</v>
      </c>
      <c r="G115" s="30">
        <f t="shared" si="57"/>
        <v>0</v>
      </c>
      <c r="H115" s="30">
        <v>0</v>
      </c>
      <c r="I115" s="30">
        <v>0</v>
      </c>
      <c r="J115" s="30">
        <f t="shared" si="58"/>
        <v>0</v>
      </c>
      <c r="K115" s="30">
        <v>0</v>
      </c>
      <c r="L115" s="30">
        <v>0</v>
      </c>
      <c r="M115" s="30">
        <f t="shared" si="59"/>
        <v>0</v>
      </c>
      <c r="N115" s="30">
        <v>0</v>
      </c>
      <c r="O115" s="30">
        <v>0</v>
      </c>
      <c r="P115" s="30">
        <f t="shared" si="60"/>
        <v>0</v>
      </c>
      <c r="Q115" s="30"/>
      <c r="R115" s="30">
        <v>3061</v>
      </c>
      <c r="S115" s="30">
        <f t="shared" si="61"/>
        <v>3061</v>
      </c>
      <c r="T115" s="30">
        <v>0</v>
      </c>
      <c r="U115" s="30">
        <v>0</v>
      </c>
      <c r="V115" s="30">
        <f t="shared" si="62"/>
        <v>0</v>
      </c>
      <c r="W115" s="30">
        <v>0</v>
      </c>
      <c r="X115" s="30">
        <v>0</v>
      </c>
      <c r="Y115" s="30">
        <f t="shared" si="63"/>
        <v>0</v>
      </c>
      <c r="Z115" s="30">
        <v>0</v>
      </c>
      <c r="AA115" s="30">
        <v>0</v>
      </c>
      <c r="AB115" s="30">
        <f t="shared" si="65"/>
        <v>0</v>
      </c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8"/>
      <c r="GJ115" s="8"/>
      <c r="GK115" s="8"/>
      <c r="GL115" s="8"/>
      <c r="GM115" s="8"/>
      <c r="GN115" s="8"/>
      <c r="GO115" s="8"/>
      <c r="GP115" s="8"/>
      <c r="GQ115" s="8"/>
      <c r="GR115" s="8"/>
      <c r="GS115" s="8"/>
      <c r="GT115" s="8"/>
      <c r="GU115" s="8"/>
      <c r="GV115" s="8"/>
      <c r="GW115" s="8"/>
      <c r="GX115" s="8"/>
      <c r="GY115" s="8"/>
      <c r="GZ115" s="8"/>
      <c r="HA115" s="8"/>
      <c r="HB115" s="8"/>
      <c r="HC115" s="8"/>
      <c r="HD115" s="8"/>
      <c r="HE115" s="8"/>
      <c r="HF115" s="8"/>
      <c r="HG115" s="8"/>
      <c r="HH115" s="8"/>
      <c r="HI115" s="8"/>
      <c r="HJ115" s="8"/>
      <c r="HK115" s="8"/>
      <c r="HL115" s="8"/>
      <c r="HM115" s="8"/>
      <c r="HN115" s="8"/>
      <c r="HO115" s="8"/>
      <c r="HP115" s="8"/>
      <c r="HQ115" s="8"/>
      <c r="HR115" s="8"/>
      <c r="HS115" s="8"/>
      <c r="HT115" s="8"/>
      <c r="HU115" s="8"/>
      <c r="HV115" s="8"/>
      <c r="HW115" s="8"/>
      <c r="HX115" s="8"/>
      <c r="HY115" s="8"/>
      <c r="HZ115" s="8"/>
      <c r="IA115" s="8"/>
      <c r="IB115" s="8"/>
      <c r="IC115" s="8"/>
      <c r="ID115" s="8"/>
      <c r="IE115" s="8"/>
      <c r="IF115" s="8"/>
      <c r="IG115" s="8"/>
      <c r="IH115" s="8"/>
      <c r="II115" s="8"/>
      <c r="IJ115" s="8"/>
      <c r="IK115" s="8"/>
      <c r="IL115" s="8"/>
      <c r="IM115" s="8"/>
      <c r="IN115" s="8"/>
      <c r="IO115" s="8"/>
    </row>
    <row r="116" spans="1:249" ht="47.25" x14ac:dyDescent="0.25">
      <c r="A116" s="29" t="s">
        <v>111</v>
      </c>
      <c r="B116" s="30">
        <f t="shared" si="68"/>
        <v>0</v>
      </c>
      <c r="C116" s="30">
        <f t="shared" si="68"/>
        <v>3000</v>
      </c>
      <c r="D116" s="30">
        <f t="shared" si="68"/>
        <v>3000</v>
      </c>
      <c r="E116" s="30">
        <v>0</v>
      </c>
      <c r="F116" s="30">
        <v>0</v>
      </c>
      <c r="G116" s="30">
        <f t="shared" si="57"/>
        <v>0</v>
      </c>
      <c r="H116" s="30">
        <v>0</v>
      </c>
      <c r="I116" s="30">
        <v>0</v>
      </c>
      <c r="J116" s="30">
        <f t="shared" si="58"/>
        <v>0</v>
      </c>
      <c r="K116" s="30">
        <v>0</v>
      </c>
      <c r="L116" s="30">
        <v>3000</v>
      </c>
      <c r="M116" s="30">
        <f t="shared" si="59"/>
        <v>3000</v>
      </c>
      <c r="N116" s="30">
        <v>0</v>
      </c>
      <c r="O116" s="30">
        <v>0</v>
      </c>
      <c r="P116" s="30">
        <f t="shared" si="60"/>
        <v>0</v>
      </c>
      <c r="Q116" s="30"/>
      <c r="R116" s="30"/>
      <c r="S116" s="30">
        <f t="shared" si="61"/>
        <v>0</v>
      </c>
      <c r="T116" s="30">
        <v>0</v>
      </c>
      <c r="U116" s="30">
        <v>0</v>
      </c>
      <c r="V116" s="30">
        <f t="shared" si="62"/>
        <v>0</v>
      </c>
      <c r="W116" s="30">
        <v>0</v>
      </c>
      <c r="X116" s="30">
        <v>0</v>
      </c>
      <c r="Y116" s="30">
        <f t="shared" si="63"/>
        <v>0</v>
      </c>
      <c r="Z116" s="30">
        <v>0</v>
      </c>
      <c r="AA116" s="30">
        <v>0</v>
      </c>
      <c r="AB116" s="30">
        <f t="shared" si="65"/>
        <v>0</v>
      </c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  <c r="FX116" s="8"/>
      <c r="FY116" s="8"/>
      <c r="FZ116" s="8"/>
      <c r="GA116" s="8"/>
      <c r="GB116" s="8"/>
      <c r="GC116" s="8"/>
      <c r="GD116" s="8"/>
      <c r="GE116" s="8"/>
      <c r="GF116" s="8"/>
      <c r="GG116" s="8"/>
      <c r="GH116" s="8"/>
      <c r="GI116" s="8"/>
      <c r="GJ116" s="8"/>
      <c r="GK116" s="8"/>
      <c r="GL116" s="8"/>
      <c r="GM116" s="8"/>
      <c r="GN116" s="8"/>
      <c r="GO116" s="8"/>
      <c r="GP116" s="8"/>
      <c r="GQ116" s="8"/>
      <c r="GR116" s="8"/>
      <c r="GS116" s="8"/>
      <c r="GT116" s="8"/>
      <c r="GU116" s="8"/>
      <c r="GV116" s="8"/>
      <c r="GW116" s="8"/>
      <c r="GX116" s="8"/>
      <c r="GY116" s="8"/>
      <c r="GZ116" s="8"/>
      <c r="HA116" s="8"/>
      <c r="HB116" s="8"/>
      <c r="HC116" s="8"/>
      <c r="HD116" s="8"/>
      <c r="HE116" s="8"/>
      <c r="HF116" s="8"/>
      <c r="HG116" s="8"/>
      <c r="HH116" s="8"/>
      <c r="HI116" s="8"/>
      <c r="HJ116" s="8"/>
      <c r="HK116" s="8"/>
      <c r="HL116" s="8"/>
      <c r="HM116" s="8"/>
      <c r="HN116" s="8"/>
      <c r="HO116" s="8"/>
      <c r="HP116" s="8"/>
      <c r="HQ116" s="8"/>
      <c r="HR116" s="8"/>
      <c r="HS116" s="8"/>
      <c r="HT116" s="8"/>
      <c r="HU116" s="8"/>
      <c r="HV116" s="8"/>
      <c r="HW116" s="8"/>
      <c r="HX116" s="8"/>
      <c r="HY116" s="8"/>
      <c r="HZ116" s="8"/>
      <c r="IA116" s="8"/>
      <c r="IB116" s="8"/>
      <c r="IC116" s="8"/>
      <c r="ID116" s="8"/>
      <c r="IE116" s="8"/>
      <c r="IF116" s="8"/>
      <c r="IG116" s="8"/>
      <c r="IH116" s="8"/>
      <c r="II116" s="8"/>
      <c r="IJ116" s="8"/>
      <c r="IK116" s="8"/>
      <c r="IL116" s="8"/>
      <c r="IM116" s="8"/>
      <c r="IN116" s="8"/>
      <c r="IO116" s="8"/>
    </row>
    <row r="117" spans="1:249" ht="31.5" x14ac:dyDescent="0.25">
      <c r="A117" s="29" t="s">
        <v>112</v>
      </c>
      <c r="B117" s="30">
        <f t="shared" si="68"/>
        <v>0</v>
      </c>
      <c r="C117" s="30">
        <f t="shared" si="68"/>
        <v>18949</v>
      </c>
      <c r="D117" s="30">
        <f t="shared" si="68"/>
        <v>18949</v>
      </c>
      <c r="E117" s="30">
        <v>0</v>
      </c>
      <c r="F117" s="30">
        <v>0</v>
      </c>
      <c r="G117" s="30">
        <f t="shared" si="57"/>
        <v>0</v>
      </c>
      <c r="H117" s="30">
        <v>0</v>
      </c>
      <c r="I117" s="30">
        <v>0</v>
      </c>
      <c r="J117" s="30">
        <f t="shared" si="58"/>
        <v>0</v>
      </c>
      <c r="K117" s="30">
        <v>0</v>
      </c>
      <c r="L117" s="30">
        <v>18949</v>
      </c>
      <c r="M117" s="30">
        <f t="shared" si="59"/>
        <v>18949</v>
      </c>
      <c r="N117" s="30">
        <v>0</v>
      </c>
      <c r="O117" s="30">
        <v>0</v>
      </c>
      <c r="P117" s="30">
        <f t="shared" si="60"/>
        <v>0</v>
      </c>
      <c r="Q117" s="30"/>
      <c r="R117" s="30"/>
      <c r="S117" s="30">
        <f t="shared" si="61"/>
        <v>0</v>
      </c>
      <c r="T117" s="30">
        <v>0</v>
      </c>
      <c r="U117" s="30">
        <v>0</v>
      </c>
      <c r="V117" s="30">
        <f t="shared" si="62"/>
        <v>0</v>
      </c>
      <c r="W117" s="30">
        <v>0</v>
      </c>
      <c r="X117" s="30">
        <v>0</v>
      </c>
      <c r="Y117" s="30">
        <f t="shared" si="63"/>
        <v>0</v>
      </c>
      <c r="Z117" s="30">
        <v>0</v>
      </c>
      <c r="AA117" s="30">
        <v>0</v>
      </c>
      <c r="AB117" s="30">
        <f t="shared" si="65"/>
        <v>0</v>
      </c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8"/>
      <c r="GI117" s="8"/>
      <c r="GJ117" s="8"/>
      <c r="GK117" s="8"/>
      <c r="GL117" s="8"/>
      <c r="GM117" s="8"/>
      <c r="GN117" s="8"/>
      <c r="GO117" s="8"/>
      <c r="GP117" s="8"/>
      <c r="GQ117" s="8"/>
      <c r="GR117" s="8"/>
      <c r="GS117" s="8"/>
      <c r="GT117" s="8"/>
      <c r="GU117" s="8"/>
      <c r="GV117" s="8"/>
      <c r="GW117" s="8"/>
      <c r="GX117" s="8"/>
      <c r="GY117" s="8"/>
      <c r="GZ117" s="8"/>
      <c r="HA117" s="8"/>
      <c r="HB117" s="8"/>
      <c r="HC117" s="8"/>
      <c r="HD117" s="8"/>
      <c r="HE117" s="8"/>
      <c r="HF117" s="8"/>
      <c r="HG117" s="8"/>
      <c r="HH117" s="8"/>
      <c r="HI117" s="8"/>
      <c r="HJ117" s="8"/>
      <c r="HK117" s="8"/>
      <c r="HL117" s="8"/>
      <c r="HM117" s="8"/>
      <c r="HN117" s="8"/>
      <c r="HO117" s="8"/>
      <c r="HP117" s="8"/>
      <c r="HQ117" s="8"/>
      <c r="HR117" s="8"/>
      <c r="HS117" s="8"/>
      <c r="HT117" s="8"/>
      <c r="HU117" s="8"/>
      <c r="HV117" s="8"/>
      <c r="HW117" s="8"/>
      <c r="HX117" s="8"/>
      <c r="HY117" s="8"/>
      <c r="HZ117" s="8"/>
      <c r="IA117" s="8"/>
      <c r="IB117" s="8"/>
      <c r="IC117" s="8"/>
      <c r="ID117" s="8"/>
      <c r="IE117" s="8"/>
      <c r="IF117" s="8"/>
      <c r="IG117" s="8"/>
      <c r="IH117" s="8"/>
      <c r="II117" s="8"/>
      <c r="IJ117" s="8"/>
      <c r="IK117" s="8"/>
      <c r="IL117" s="8"/>
      <c r="IM117" s="8"/>
      <c r="IN117" s="8"/>
      <c r="IO117" s="8"/>
    </row>
    <row r="118" spans="1:249" ht="47.25" x14ac:dyDescent="0.25">
      <c r="A118" s="29" t="s">
        <v>113</v>
      </c>
      <c r="B118" s="30">
        <f t="shared" si="68"/>
        <v>0</v>
      </c>
      <c r="C118" s="30">
        <f t="shared" si="68"/>
        <v>2599</v>
      </c>
      <c r="D118" s="30">
        <f t="shared" si="68"/>
        <v>2599</v>
      </c>
      <c r="E118" s="30">
        <v>0</v>
      </c>
      <c r="F118" s="30">
        <v>0</v>
      </c>
      <c r="G118" s="30">
        <f t="shared" si="57"/>
        <v>0</v>
      </c>
      <c r="H118" s="30">
        <v>0</v>
      </c>
      <c r="I118" s="30">
        <v>0</v>
      </c>
      <c r="J118" s="30">
        <f t="shared" si="58"/>
        <v>0</v>
      </c>
      <c r="K118" s="30">
        <v>0</v>
      </c>
      <c r="L118" s="30">
        <v>2599</v>
      </c>
      <c r="M118" s="30">
        <f t="shared" si="59"/>
        <v>2599</v>
      </c>
      <c r="N118" s="30">
        <v>0</v>
      </c>
      <c r="O118" s="30">
        <v>0</v>
      </c>
      <c r="P118" s="30">
        <f t="shared" si="60"/>
        <v>0</v>
      </c>
      <c r="Q118" s="30"/>
      <c r="R118" s="30"/>
      <c r="S118" s="30">
        <f t="shared" si="61"/>
        <v>0</v>
      </c>
      <c r="T118" s="30">
        <v>0</v>
      </c>
      <c r="U118" s="30">
        <v>0</v>
      </c>
      <c r="V118" s="30">
        <f t="shared" si="62"/>
        <v>0</v>
      </c>
      <c r="W118" s="30">
        <v>0</v>
      </c>
      <c r="X118" s="30">
        <v>0</v>
      </c>
      <c r="Y118" s="30">
        <f t="shared" si="63"/>
        <v>0</v>
      </c>
      <c r="Z118" s="30">
        <v>0</v>
      </c>
      <c r="AA118" s="30">
        <v>0</v>
      </c>
      <c r="AB118" s="30">
        <f t="shared" si="65"/>
        <v>0</v>
      </c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8"/>
      <c r="GC118" s="8"/>
      <c r="GD118" s="8"/>
      <c r="GE118" s="8"/>
      <c r="GF118" s="8"/>
      <c r="GG118" s="8"/>
      <c r="GH118" s="8"/>
      <c r="GI118" s="8"/>
      <c r="GJ118" s="8"/>
      <c r="GK118" s="8"/>
      <c r="GL118" s="8"/>
      <c r="GM118" s="8"/>
      <c r="GN118" s="8"/>
      <c r="GO118" s="8"/>
      <c r="GP118" s="8"/>
      <c r="GQ118" s="8"/>
      <c r="GR118" s="8"/>
      <c r="GS118" s="8"/>
      <c r="GT118" s="8"/>
      <c r="GU118" s="8"/>
      <c r="GV118" s="8"/>
      <c r="GW118" s="8"/>
      <c r="GX118" s="8"/>
      <c r="GY118" s="8"/>
      <c r="GZ118" s="8"/>
      <c r="HA118" s="8"/>
      <c r="HB118" s="8"/>
      <c r="HC118" s="8"/>
      <c r="HD118" s="8"/>
      <c r="HE118" s="8"/>
      <c r="HF118" s="8"/>
      <c r="HG118" s="8"/>
      <c r="HH118" s="8"/>
      <c r="HI118" s="8"/>
      <c r="HJ118" s="8"/>
      <c r="HK118" s="8"/>
      <c r="HL118" s="8"/>
      <c r="HM118" s="8"/>
      <c r="HN118" s="8"/>
      <c r="HO118" s="8"/>
      <c r="HP118" s="8"/>
      <c r="HQ118" s="8"/>
      <c r="HR118" s="8"/>
      <c r="HS118" s="8"/>
      <c r="HT118" s="8"/>
      <c r="HU118" s="8"/>
      <c r="HV118" s="8"/>
      <c r="HW118" s="8"/>
      <c r="HX118" s="8"/>
      <c r="HY118" s="8"/>
      <c r="HZ118" s="8"/>
      <c r="IA118" s="8"/>
      <c r="IB118" s="8"/>
      <c r="IC118" s="8"/>
      <c r="ID118" s="8"/>
      <c r="IE118" s="8"/>
      <c r="IF118" s="8"/>
      <c r="IG118" s="8"/>
      <c r="IH118" s="8"/>
      <c r="II118" s="8"/>
      <c r="IJ118" s="8"/>
      <c r="IK118" s="8"/>
      <c r="IL118" s="8"/>
      <c r="IM118" s="8"/>
      <c r="IN118" s="8"/>
      <c r="IO118" s="8"/>
    </row>
    <row r="119" spans="1:249" ht="94.5" x14ac:dyDescent="0.25">
      <c r="A119" s="29" t="s">
        <v>114</v>
      </c>
      <c r="B119" s="30">
        <f t="shared" si="68"/>
        <v>0</v>
      </c>
      <c r="C119" s="30">
        <f t="shared" si="68"/>
        <v>4052</v>
      </c>
      <c r="D119" s="30">
        <f t="shared" si="68"/>
        <v>4052</v>
      </c>
      <c r="E119" s="30">
        <v>0</v>
      </c>
      <c r="F119" s="30">
        <v>0</v>
      </c>
      <c r="G119" s="30">
        <f t="shared" si="57"/>
        <v>0</v>
      </c>
      <c r="H119" s="30">
        <v>0</v>
      </c>
      <c r="I119" s="30">
        <v>0</v>
      </c>
      <c r="J119" s="30">
        <f t="shared" si="58"/>
        <v>0</v>
      </c>
      <c r="K119" s="30">
        <v>0</v>
      </c>
      <c r="L119" s="30">
        <v>0</v>
      </c>
      <c r="M119" s="30">
        <f t="shared" si="59"/>
        <v>0</v>
      </c>
      <c r="N119" s="30">
        <v>0</v>
      </c>
      <c r="O119" s="30">
        <v>0</v>
      </c>
      <c r="P119" s="30">
        <f t="shared" si="60"/>
        <v>0</v>
      </c>
      <c r="Q119" s="30"/>
      <c r="R119" s="30">
        <v>4052</v>
      </c>
      <c r="S119" s="30">
        <f t="shared" si="61"/>
        <v>4052</v>
      </c>
      <c r="T119" s="30">
        <v>0</v>
      </c>
      <c r="U119" s="30">
        <v>0</v>
      </c>
      <c r="V119" s="30">
        <f t="shared" si="62"/>
        <v>0</v>
      </c>
      <c r="W119" s="30">
        <v>0</v>
      </c>
      <c r="X119" s="30">
        <v>0</v>
      </c>
      <c r="Y119" s="30">
        <f t="shared" si="63"/>
        <v>0</v>
      </c>
      <c r="Z119" s="30">
        <v>0</v>
      </c>
      <c r="AA119" s="30">
        <v>0</v>
      </c>
      <c r="AB119" s="30">
        <f t="shared" si="65"/>
        <v>0</v>
      </c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8"/>
      <c r="GJ119" s="8"/>
      <c r="GK119" s="8"/>
      <c r="GL119" s="8"/>
      <c r="GM119" s="8"/>
      <c r="GN119" s="8"/>
      <c r="GO119" s="8"/>
      <c r="GP119" s="8"/>
      <c r="GQ119" s="8"/>
      <c r="GR119" s="8"/>
      <c r="GS119" s="8"/>
      <c r="GT119" s="8"/>
      <c r="GU119" s="8"/>
      <c r="GV119" s="8"/>
      <c r="GW119" s="8"/>
      <c r="GX119" s="8"/>
      <c r="GY119" s="8"/>
      <c r="GZ119" s="8"/>
      <c r="HA119" s="8"/>
      <c r="HB119" s="8"/>
      <c r="HC119" s="8"/>
      <c r="HD119" s="8"/>
      <c r="HE119" s="8"/>
      <c r="HF119" s="8"/>
      <c r="HG119" s="8"/>
      <c r="HH119" s="8"/>
      <c r="HI119" s="8"/>
      <c r="HJ119" s="8"/>
      <c r="HK119" s="8"/>
      <c r="HL119" s="8"/>
      <c r="HM119" s="8"/>
      <c r="HN119" s="8"/>
      <c r="HO119" s="8"/>
      <c r="HP119" s="8"/>
      <c r="HQ119" s="8"/>
      <c r="HR119" s="8"/>
      <c r="HS119" s="8"/>
      <c r="HT119" s="8"/>
      <c r="HU119" s="8"/>
      <c r="HV119" s="8"/>
      <c r="HW119" s="8"/>
      <c r="HX119" s="8"/>
      <c r="HY119" s="8"/>
      <c r="HZ119" s="8"/>
      <c r="IA119" s="8"/>
      <c r="IB119" s="8"/>
      <c r="IC119" s="8"/>
      <c r="ID119" s="8"/>
      <c r="IE119" s="8"/>
      <c r="IF119" s="8"/>
      <c r="IG119" s="8"/>
      <c r="IH119" s="8"/>
      <c r="II119" s="8"/>
      <c r="IJ119" s="8"/>
      <c r="IK119" s="8"/>
      <c r="IL119" s="8"/>
      <c r="IM119" s="8"/>
      <c r="IN119" s="8"/>
      <c r="IO119" s="8"/>
    </row>
    <row r="120" spans="1:249" ht="78.75" x14ac:dyDescent="0.25">
      <c r="A120" s="29" t="s">
        <v>115</v>
      </c>
      <c r="B120" s="30">
        <f t="shared" si="68"/>
        <v>0</v>
      </c>
      <c r="C120" s="30">
        <f t="shared" si="68"/>
        <v>13167</v>
      </c>
      <c r="D120" s="30">
        <f t="shared" si="68"/>
        <v>13167</v>
      </c>
      <c r="E120" s="30">
        <v>0</v>
      </c>
      <c r="F120" s="30">
        <v>0</v>
      </c>
      <c r="G120" s="30">
        <f t="shared" si="57"/>
        <v>0</v>
      </c>
      <c r="H120" s="30">
        <v>0</v>
      </c>
      <c r="I120" s="30">
        <v>0</v>
      </c>
      <c r="J120" s="30">
        <f t="shared" si="58"/>
        <v>0</v>
      </c>
      <c r="K120" s="30">
        <v>0</v>
      </c>
      <c r="L120" s="30">
        <v>0</v>
      </c>
      <c r="M120" s="30">
        <f t="shared" si="59"/>
        <v>0</v>
      </c>
      <c r="N120" s="30">
        <v>0</v>
      </c>
      <c r="O120" s="30">
        <v>0</v>
      </c>
      <c r="P120" s="30">
        <f t="shared" si="60"/>
        <v>0</v>
      </c>
      <c r="Q120" s="30"/>
      <c r="R120" s="30">
        <v>13167</v>
      </c>
      <c r="S120" s="30">
        <f t="shared" si="61"/>
        <v>13167</v>
      </c>
      <c r="T120" s="30">
        <v>0</v>
      </c>
      <c r="U120" s="30">
        <v>0</v>
      </c>
      <c r="V120" s="30">
        <f t="shared" si="62"/>
        <v>0</v>
      </c>
      <c r="W120" s="30">
        <v>0</v>
      </c>
      <c r="X120" s="30">
        <v>0</v>
      </c>
      <c r="Y120" s="30">
        <f t="shared" si="63"/>
        <v>0</v>
      </c>
      <c r="Z120" s="30">
        <v>0</v>
      </c>
      <c r="AA120" s="30">
        <v>0</v>
      </c>
      <c r="AB120" s="30">
        <f t="shared" si="65"/>
        <v>0</v>
      </c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8"/>
      <c r="GJ120" s="8"/>
      <c r="GK120" s="8"/>
      <c r="GL120" s="8"/>
      <c r="GM120" s="8"/>
      <c r="GN120" s="8"/>
      <c r="GO120" s="8"/>
      <c r="GP120" s="8"/>
      <c r="GQ120" s="8"/>
      <c r="GR120" s="8"/>
      <c r="GS120" s="8"/>
      <c r="GT120" s="8"/>
      <c r="GU120" s="8"/>
      <c r="GV120" s="8"/>
      <c r="GW120" s="8"/>
      <c r="GX120" s="8"/>
      <c r="GY120" s="8"/>
      <c r="GZ120" s="8"/>
      <c r="HA120" s="8"/>
      <c r="HB120" s="8"/>
      <c r="HC120" s="8"/>
      <c r="HD120" s="8"/>
      <c r="HE120" s="8"/>
      <c r="HF120" s="8"/>
      <c r="HG120" s="8"/>
      <c r="HH120" s="8"/>
      <c r="HI120" s="8"/>
      <c r="HJ120" s="8"/>
      <c r="HK120" s="8"/>
      <c r="HL120" s="8"/>
      <c r="HM120" s="8"/>
      <c r="HN120" s="8"/>
      <c r="HO120" s="8"/>
      <c r="HP120" s="8"/>
      <c r="HQ120" s="8"/>
      <c r="HR120" s="8"/>
      <c r="HS120" s="8"/>
      <c r="HT120" s="8"/>
      <c r="HU120" s="8"/>
      <c r="HV120" s="8"/>
      <c r="HW120" s="8"/>
      <c r="HX120" s="8"/>
      <c r="HY120" s="8"/>
      <c r="HZ120" s="8"/>
      <c r="IA120" s="8"/>
      <c r="IB120" s="8"/>
      <c r="IC120" s="8"/>
      <c r="ID120" s="8"/>
      <c r="IE120" s="8"/>
      <c r="IF120" s="8"/>
      <c r="IG120" s="8"/>
      <c r="IH120" s="8"/>
      <c r="II120" s="8"/>
      <c r="IJ120" s="8"/>
      <c r="IK120" s="8"/>
      <c r="IL120" s="8"/>
      <c r="IM120" s="8"/>
      <c r="IN120" s="8"/>
      <c r="IO120" s="8"/>
    </row>
    <row r="121" spans="1:249" ht="78.75" x14ac:dyDescent="0.25">
      <c r="A121" s="29" t="s">
        <v>116</v>
      </c>
      <c r="B121" s="30">
        <f t="shared" si="68"/>
        <v>0</v>
      </c>
      <c r="C121" s="30">
        <f t="shared" si="68"/>
        <v>10576</v>
      </c>
      <c r="D121" s="30">
        <f t="shared" si="68"/>
        <v>10576</v>
      </c>
      <c r="E121" s="30">
        <v>0</v>
      </c>
      <c r="F121" s="30">
        <v>0</v>
      </c>
      <c r="G121" s="30">
        <f t="shared" si="57"/>
        <v>0</v>
      </c>
      <c r="H121" s="30">
        <v>0</v>
      </c>
      <c r="I121" s="30">
        <v>0</v>
      </c>
      <c r="J121" s="30">
        <f t="shared" si="58"/>
        <v>0</v>
      </c>
      <c r="K121" s="30">
        <v>0</v>
      </c>
      <c r="L121" s="30">
        <v>0</v>
      </c>
      <c r="M121" s="30">
        <f t="shared" si="59"/>
        <v>0</v>
      </c>
      <c r="N121" s="30">
        <v>0</v>
      </c>
      <c r="O121" s="30">
        <v>0</v>
      </c>
      <c r="P121" s="30">
        <f t="shared" si="60"/>
        <v>0</v>
      </c>
      <c r="Q121" s="30"/>
      <c r="R121" s="30">
        <v>10576</v>
      </c>
      <c r="S121" s="30">
        <f t="shared" si="61"/>
        <v>10576</v>
      </c>
      <c r="T121" s="30">
        <v>0</v>
      </c>
      <c r="U121" s="30">
        <v>0</v>
      </c>
      <c r="V121" s="30">
        <f t="shared" si="62"/>
        <v>0</v>
      </c>
      <c r="W121" s="30">
        <v>0</v>
      </c>
      <c r="X121" s="30">
        <v>0</v>
      </c>
      <c r="Y121" s="30">
        <f t="shared" si="63"/>
        <v>0</v>
      </c>
      <c r="Z121" s="30">
        <v>0</v>
      </c>
      <c r="AA121" s="30">
        <v>0</v>
      </c>
      <c r="AB121" s="30">
        <f t="shared" si="65"/>
        <v>0</v>
      </c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GU121" s="8"/>
      <c r="GV121" s="8"/>
      <c r="GW121" s="8"/>
      <c r="GX121" s="8"/>
      <c r="GY121" s="8"/>
      <c r="GZ121" s="8"/>
      <c r="HA121" s="8"/>
      <c r="HB121" s="8"/>
      <c r="HC121" s="8"/>
      <c r="HD121" s="8"/>
      <c r="HE121" s="8"/>
      <c r="HF121" s="8"/>
      <c r="HG121" s="8"/>
      <c r="HH121" s="8"/>
      <c r="HI121" s="8"/>
      <c r="HJ121" s="8"/>
      <c r="HK121" s="8"/>
      <c r="HL121" s="8"/>
      <c r="HM121" s="8"/>
      <c r="HN121" s="8"/>
      <c r="HO121" s="8"/>
      <c r="HP121" s="8"/>
      <c r="HQ121" s="8"/>
      <c r="HR121" s="8"/>
      <c r="HS121" s="8"/>
      <c r="HT121" s="8"/>
      <c r="HU121" s="8"/>
      <c r="HV121" s="8"/>
      <c r="HW121" s="8"/>
      <c r="HX121" s="8"/>
      <c r="HY121" s="8"/>
      <c r="HZ121" s="8"/>
      <c r="IA121" s="8"/>
      <c r="IB121" s="8"/>
      <c r="IC121" s="8"/>
      <c r="ID121" s="8"/>
      <c r="IE121" s="8"/>
      <c r="IF121" s="8"/>
      <c r="IG121" s="8"/>
      <c r="IH121" s="8"/>
      <c r="II121" s="8"/>
      <c r="IJ121" s="8"/>
      <c r="IK121" s="8"/>
      <c r="IL121" s="8"/>
      <c r="IM121" s="8"/>
      <c r="IN121" s="8"/>
      <c r="IO121" s="8"/>
    </row>
    <row r="122" spans="1:249" ht="47.25" x14ac:dyDescent="0.25">
      <c r="A122" s="32" t="s">
        <v>117</v>
      </c>
      <c r="B122" s="30">
        <f t="shared" si="68"/>
        <v>82100</v>
      </c>
      <c r="C122" s="30">
        <f t="shared" si="68"/>
        <v>82100</v>
      </c>
      <c r="D122" s="30">
        <f t="shared" si="68"/>
        <v>0</v>
      </c>
      <c r="E122" s="30">
        <v>0</v>
      </c>
      <c r="F122" s="30">
        <v>0</v>
      </c>
      <c r="G122" s="30">
        <f t="shared" si="57"/>
        <v>0</v>
      </c>
      <c r="H122" s="30">
        <v>0</v>
      </c>
      <c r="I122" s="30">
        <v>0</v>
      </c>
      <c r="J122" s="30">
        <f t="shared" si="58"/>
        <v>0</v>
      </c>
      <c r="K122" s="30">
        <v>0</v>
      </c>
      <c r="L122" s="30">
        <v>0</v>
      </c>
      <c r="M122" s="30">
        <f t="shared" si="59"/>
        <v>0</v>
      </c>
      <c r="N122" s="30">
        <v>0</v>
      </c>
      <c r="O122" s="30">
        <v>0</v>
      </c>
      <c r="P122" s="30">
        <f t="shared" si="60"/>
        <v>0</v>
      </c>
      <c r="Q122" s="30">
        <v>82100</v>
      </c>
      <c r="R122" s="30">
        <v>82100</v>
      </c>
      <c r="S122" s="30">
        <f t="shared" si="61"/>
        <v>0</v>
      </c>
      <c r="T122" s="30">
        <v>0</v>
      </c>
      <c r="U122" s="30">
        <v>0</v>
      </c>
      <c r="V122" s="30">
        <f t="shared" si="62"/>
        <v>0</v>
      </c>
      <c r="W122" s="30">
        <v>0</v>
      </c>
      <c r="X122" s="30">
        <v>0</v>
      </c>
      <c r="Y122" s="30">
        <f t="shared" si="63"/>
        <v>0</v>
      </c>
      <c r="Z122" s="30">
        <v>0</v>
      </c>
      <c r="AA122" s="30">
        <v>0</v>
      </c>
      <c r="AB122" s="30">
        <f t="shared" si="65"/>
        <v>0</v>
      </c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  <c r="GE122" s="8"/>
      <c r="GF122" s="8"/>
      <c r="GG122" s="8"/>
      <c r="GH122" s="8"/>
      <c r="GI122" s="8"/>
      <c r="GJ122" s="8"/>
      <c r="GK122" s="8"/>
      <c r="GL122" s="8"/>
      <c r="GM122" s="8"/>
      <c r="GN122" s="8"/>
      <c r="GO122" s="8"/>
      <c r="GP122" s="8"/>
      <c r="GQ122" s="8"/>
      <c r="GR122" s="8"/>
      <c r="GS122" s="8"/>
      <c r="GT122" s="8"/>
      <c r="GU122" s="8"/>
      <c r="GV122" s="8"/>
      <c r="GW122" s="8"/>
      <c r="GX122" s="8"/>
      <c r="GY122" s="8"/>
      <c r="GZ122" s="8"/>
      <c r="HA122" s="8"/>
      <c r="HB122" s="8"/>
      <c r="HC122" s="8"/>
      <c r="HD122" s="8"/>
      <c r="HE122" s="8"/>
      <c r="HF122" s="8"/>
      <c r="HG122" s="8"/>
      <c r="HH122" s="8"/>
      <c r="HI122" s="8"/>
      <c r="HJ122" s="8"/>
      <c r="HK122" s="8"/>
      <c r="HL122" s="8"/>
      <c r="HM122" s="8"/>
      <c r="HN122" s="8"/>
      <c r="HO122" s="8"/>
      <c r="HP122" s="8"/>
      <c r="HQ122" s="8"/>
      <c r="HR122" s="8"/>
      <c r="HS122" s="8"/>
      <c r="HT122" s="8"/>
      <c r="HU122" s="8"/>
      <c r="HV122" s="8"/>
      <c r="HW122" s="8"/>
      <c r="HX122" s="8"/>
      <c r="HY122" s="8"/>
      <c r="HZ122" s="8"/>
      <c r="IA122" s="8"/>
      <c r="IB122" s="8"/>
      <c r="IC122" s="8"/>
      <c r="ID122" s="8"/>
      <c r="IE122" s="8"/>
      <c r="IF122" s="8"/>
      <c r="IG122" s="8"/>
      <c r="IH122" s="8"/>
      <c r="II122" s="8"/>
      <c r="IJ122" s="8"/>
      <c r="IK122" s="8"/>
      <c r="IL122" s="8"/>
      <c r="IM122" s="8"/>
      <c r="IN122" s="8"/>
      <c r="IO122" s="8"/>
    </row>
    <row r="123" spans="1:249" ht="31.5" x14ac:dyDescent="0.25">
      <c r="A123" s="29" t="s">
        <v>118</v>
      </c>
      <c r="B123" s="30">
        <f t="shared" si="68"/>
        <v>22720</v>
      </c>
      <c r="C123" s="30">
        <f t="shared" si="68"/>
        <v>22720</v>
      </c>
      <c r="D123" s="30">
        <f t="shared" si="68"/>
        <v>0</v>
      </c>
      <c r="E123" s="30">
        <v>0</v>
      </c>
      <c r="F123" s="30">
        <v>0</v>
      </c>
      <c r="G123" s="30">
        <f t="shared" si="57"/>
        <v>0</v>
      </c>
      <c r="H123" s="30">
        <v>0</v>
      </c>
      <c r="I123" s="30">
        <v>0</v>
      </c>
      <c r="J123" s="30">
        <f t="shared" si="58"/>
        <v>0</v>
      </c>
      <c r="K123" s="30">
        <v>0</v>
      </c>
      <c r="L123" s="30">
        <v>0</v>
      </c>
      <c r="M123" s="30">
        <f t="shared" si="59"/>
        <v>0</v>
      </c>
      <c r="N123" s="30"/>
      <c r="O123" s="30"/>
      <c r="P123" s="30">
        <f t="shared" si="60"/>
        <v>0</v>
      </c>
      <c r="Q123" s="30">
        <v>22720</v>
      </c>
      <c r="R123" s="30">
        <v>22720</v>
      </c>
      <c r="S123" s="30">
        <f t="shared" si="61"/>
        <v>0</v>
      </c>
      <c r="T123" s="30">
        <v>0</v>
      </c>
      <c r="U123" s="30">
        <v>0</v>
      </c>
      <c r="V123" s="30">
        <f t="shared" si="62"/>
        <v>0</v>
      </c>
      <c r="W123" s="30">
        <v>0</v>
      </c>
      <c r="X123" s="30">
        <v>0</v>
      </c>
      <c r="Y123" s="30">
        <f t="shared" si="63"/>
        <v>0</v>
      </c>
      <c r="Z123" s="30">
        <v>0</v>
      </c>
      <c r="AA123" s="30">
        <v>0</v>
      </c>
      <c r="AB123" s="30">
        <f t="shared" si="65"/>
        <v>0</v>
      </c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8"/>
      <c r="GD123" s="8"/>
      <c r="GE123" s="8"/>
      <c r="GF123" s="8"/>
      <c r="GG123" s="8"/>
      <c r="GH123" s="8"/>
      <c r="GI123" s="8"/>
      <c r="GJ123" s="8"/>
      <c r="GK123" s="8"/>
      <c r="GL123" s="8"/>
      <c r="GM123" s="8"/>
      <c r="GN123" s="8"/>
      <c r="GO123" s="8"/>
      <c r="GP123" s="8"/>
      <c r="GQ123" s="8"/>
      <c r="GR123" s="8"/>
      <c r="GS123" s="8"/>
      <c r="GT123" s="8"/>
      <c r="GU123" s="8"/>
      <c r="GV123" s="8"/>
      <c r="GW123" s="8"/>
      <c r="GX123" s="8"/>
      <c r="GY123" s="8"/>
      <c r="GZ123" s="8"/>
      <c r="HA123" s="8"/>
      <c r="HB123" s="8"/>
      <c r="HC123" s="8"/>
      <c r="HD123" s="8"/>
      <c r="HE123" s="8"/>
      <c r="HF123" s="8"/>
      <c r="HG123" s="8"/>
      <c r="HH123" s="8"/>
      <c r="HI123" s="8"/>
      <c r="HJ123" s="8"/>
      <c r="HK123" s="8"/>
      <c r="HL123" s="8"/>
      <c r="HM123" s="8"/>
      <c r="HN123" s="8"/>
      <c r="HO123" s="8"/>
      <c r="HP123" s="8"/>
      <c r="HQ123" s="8"/>
      <c r="HR123" s="8"/>
      <c r="HS123" s="8"/>
      <c r="HT123" s="8"/>
      <c r="HU123" s="8"/>
      <c r="HV123" s="8"/>
      <c r="HW123" s="8"/>
      <c r="HX123" s="8"/>
      <c r="HY123" s="8"/>
      <c r="HZ123" s="8"/>
      <c r="IA123" s="8"/>
      <c r="IB123" s="8"/>
      <c r="IC123" s="8"/>
      <c r="ID123" s="8"/>
      <c r="IE123" s="8"/>
      <c r="IF123" s="8"/>
      <c r="IG123" s="8"/>
      <c r="IH123" s="8"/>
      <c r="II123" s="8"/>
      <c r="IJ123" s="8"/>
      <c r="IK123" s="8"/>
      <c r="IL123" s="8"/>
      <c r="IM123" s="8"/>
      <c r="IN123" s="8"/>
      <c r="IO123" s="8"/>
    </row>
    <row r="124" spans="1:249" ht="141.75" x14ac:dyDescent="0.25">
      <c r="A124" s="32" t="s">
        <v>106</v>
      </c>
      <c r="B124" s="30">
        <f t="shared" si="68"/>
        <v>1200</v>
      </c>
      <c r="C124" s="30">
        <f t="shared" si="68"/>
        <v>1200</v>
      </c>
      <c r="D124" s="30">
        <f t="shared" si="68"/>
        <v>0</v>
      </c>
      <c r="E124" s="30">
        <v>0</v>
      </c>
      <c r="F124" s="30">
        <v>0</v>
      </c>
      <c r="G124" s="30">
        <f t="shared" si="57"/>
        <v>0</v>
      </c>
      <c r="H124" s="30">
        <v>0</v>
      </c>
      <c r="I124" s="30">
        <v>0</v>
      </c>
      <c r="J124" s="30">
        <f t="shared" si="58"/>
        <v>0</v>
      </c>
      <c r="K124" s="30">
        <v>0</v>
      </c>
      <c r="L124" s="30">
        <v>0</v>
      </c>
      <c r="M124" s="30">
        <f t="shared" si="59"/>
        <v>0</v>
      </c>
      <c r="N124" s="30">
        <v>1200</v>
      </c>
      <c r="O124" s="30">
        <v>1200</v>
      </c>
      <c r="P124" s="30">
        <f t="shared" si="60"/>
        <v>0</v>
      </c>
      <c r="Q124" s="30">
        <v>0</v>
      </c>
      <c r="R124" s="30">
        <v>0</v>
      </c>
      <c r="S124" s="30">
        <f t="shared" si="61"/>
        <v>0</v>
      </c>
      <c r="T124" s="30">
        <v>0</v>
      </c>
      <c r="U124" s="30">
        <v>0</v>
      </c>
      <c r="V124" s="30">
        <f t="shared" si="62"/>
        <v>0</v>
      </c>
      <c r="W124" s="30">
        <v>0</v>
      </c>
      <c r="X124" s="30">
        <v>0</v>
      </c>
      <c r="Y124" s="30">
        <f t="shared" si="63"/>
        <v>0</v>
      </c>
      <c r="Z124" s="30"/>
      <c r="AA124" s="30"/>
      <c r="AB124" s="30">
        <f t="shared" si="65"/>
        <v>0</v>
      </c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8"/>
      <c r="GJ124" s="8"/>
      <c r="GK124" s="8"/>
      <c r="GL124" s="8"/>
      <c r="GM124" s="8"/>
      <c r="GN124" s="8"/>
      <c r="GO124" s="8"/>
      <c r="GP124" s="8"/>
      <c r="GQ124" s="8"/>
      <c r="GR124" s="8"/>
      <c r="GS124" s="8"/>
      <c r="GT124" s="8"/>
      <c r="GU124" s="8"/>
      <c r="GV124" s="8"/>
      <c r="GW124" s="8"/>
      <c r="GX124" s="8"/>
      <c r="GY124" s="8"/>
      <c r="GZ124" s="8"/>
      <c r="HA124" s="8"/>
      <c r="HB124" s="8"/>
      <c r="HC124" s="8"/>
      <c r="HD124" s="8"/>
      <c r="HE124" s="8"/>
      <c r="HF124" s="8"/>
      <c r="HG124" s="8"/>
      <c r="HH124" s="8"/>
      <c r="HI124" s="8"/>
      <c r="HJ124" s="8"/>
      <c r="HK124" s="8"/>
      <c r="HL124" s="8"/>
      <c r="HM124" s="8"/>
      <c r="HN124" s="8"/>
      <c r="HO124" s="8"/>
      <c r="HP124" s="8"/>
      <c r="HQ124" s="8"/>
      <c r="HR124" s="8"/>
      <c r="HS124" s="8"/>
      <c r="HT124" s="8"/>
      <c r="HU124" s="8"/>
      <c r="HV124" s="8"/>
      <c r="HW124" s="8"/>
      <c r="HX124" s="8"/>
      <c r="HY124" s="8"/>
      <c r="HZ124" s="8"/>
      <c r="IA124" s="8"/>
      <c r="IB124" s="8"/>
      <c r="IC124" s="8"/>
      <c r="ID124" s="8"/>
      <c r="IE124" s="8"/>
      <c r="IF124" s="8"/>
      <c r="IG124" s="8"/>
      <c r="IH124" s="8"/>
      <c r="II124" s="8"/>
      <c r="IJ124" s="8"/>
      <c r="IK124" s="8"/>
      <c r="IL124" s="8"/>
      <c r="IM124" s="8"/>
      <c r="IN124" s="8"/>
      <c r="IO124" s="8"/>
    </row>
    <row r="125" spans="1:249" ht="78.75" x14ac:dyDescent="0.25">
      <c r="A125" s="33" t="s">
        <v>119</v>
      </c>
      <c r="B125" s="30">
        <f t="shared" si="68"/>
        <v>1200</v>
      </c>
      <c r="C125" s="30">
        <f t="shared" si="68"/>
        <v>1200</v>
      </c>
      <c r="D125" s="30">
        <f t="shared" si="68"/>
        <v>0</v>
      </c>
      <c r="E125" s="30">
        <v>0</v>
      </c>
      <c r="F125" s="30">
        <v>0</v>
      </c>
      <c r="G125" s="30">
        <f t="shared" si="57"/>
        <v>0</v>
      </c>
      <c r="H125" s="30">
        <v>0</v>
      </c>
      <c r="I125" s="30">
        <v>0</v>
      </c>
      <c r="J125" s="30">
        <f t="shared" si="58"/>
        <v>0</v>
      </c>
      <c r="K125" s="30">
        <v>0</v>
      </c>
      <c r="L125" s="30">
        <v>0</v>
      </c>
      <c r="M125" s="30">
        <f t="shared" si="59"/>
        <v>0</v>
      </c>
      <c r="N125" s="30">
        <v>1200</v>
      </c>
      <c r="O125" s="30">
        <v>1200</v>
      </c>
      <c r="P125" s="30">
        <f t="shared" si="60"/>
        <v>0</v>
      </c>
      <c r="Q125" s="30">
        <v>0</v>
      </c>
      <c r="R125" s="30">
        <v>0</v>
      </c>
      <c r="S125" s="30">
        <f t="shared" si="61"/>
        <v>0</v>
      </c>
      <c r="T125" s="30"/>
      <c r="U125" s="30"/>
      <c r="V125" s="30">
        <f t="shared" si="62"/>
        <v>0</v>
      </c>
      <c r="W125" s="30">
        <v>0</v>
      </c>
      <c r="X125" s="30">
        <v>0</v>
      </c>
      <c r="Y125" s="30">
        <f t="shared" si="63"/>
        <v>0</v>
      </c>
      <c r="Z125" s="30">
        <v>0</v>
      </c>
      <c r="AA125" s="30">
        <v>0</v>
      </c>
      <c r="AB125" s="30">
        <f t="shared" si="65"/>
        <v>0</v>
      </c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  <c r="HP125" s="8"/>
      <c r="HQ125" s="8"/>
      <c r="HR125" s="8"/>
      <c r="HS125" s="8"/>
      <c r="HT125" s="8"/>
      <c r="HU125" s="8"/>
      <c r="HV125" s="8"/>
      <c r="HW125" s="8"/>
      <c r="HX125" s="8"/>
      <c r="HY125" s="8"/>
      <c r="HZ125" s="8"/>
      <c r="IA125" s="8"/>
      <c r="IB125" s="8"/>
      <c r="IC125" s="8"/>
      <c r="ID125" s="8"/>
      <c r="IE125" s="8"/>
      <c r="IF125" s="8"/>
      <c r="IG125" s="8"/>
      <c r="IH125" s="8"/>
      <c r="II125" s="8"/>
      <c r="IJ125" s="8"/>
      <c r="IK125" s="8"/>
      <c r="IL125" s="8"/>
      <c r="IM125" s="8"/>
      <c r="IN125" s="8"/>
      <c r="IO125" s="8"/>
    </row>
    <row r="126" spans="1:249" x14ac:dyDescent="0.25">
      <c r="A126" s="29" t="s">
        <v>120</v>
      </c>
      <c r="B126" s="30">
        <f t="shared" si="68"/>
        <v>5000</v>
      </c>
      <c r="C126" s="30">
        <f t="shared" si="68"/>
        <v>5000</v>
      </c>
      <c r="D126" s="30">
        <f t="shared" si="68"/>
        <v>0</v>
      </c>
      <c r="E126" s="30">
        <v>0</v>
      </c>
      <c r="F126" s="30">
        <v>0</v>
      </c>
      <c r="G126" s="30">
        <f t="shared" si="57"/>
        <v>0</v>
      </c>
      <c r="H126" s="30">
        <v>0</v>
      </c>
      <c r="I126" s="30">
        <v>0</v>
      </c>
      <c r="J126" s="30">
        <f t="shared" si="58"/>
        <v>0</v>
      </c>
      <c r="K126" s="30">
        <v>5000</v>
      </c>
      <c r="L126" s="30">
        <v>5000</v>
      </c>
      <c r="M126" s="30">
        <f t="shared" si="59"/>
        <v>0</v>
      </c>
      <c r="N126" s="30">
        <v>0</v>
      </c>
      <c r="O126" s="30">
        <v>0</v>
      </c>
      <c r="P126" s="30">
        <f t="shared" si="60"/>
        <v>0</v>
      </c>
      <c r="Q126" s="30"/>
      <c r="R126" s="30"/>
      <c r="S126" s="30">
        <f t="shared" si="61"/>
        <v>0</v>
      </c>
      <c r="T126" s="30">
        <v>0</v>
      </c>
      <c r="U126" s="30">
        <v>0</v>
      </c>
      <c r="V126" s="30">
        <f t="shared" si="62"/>
        <v>0</v>
      </c>
      <c r="W126" s="30">
        <v>0</v>
      </c>
      <c r="X126" s="30">
        <v>0</v>
      </c>
      <c r="Y126" s="30">
        <f t="shared" si="63"/>
        <v>0</v>
      </c>
      <c r="Z126" s="30">
        <v>0</v>
      </c>
      <c r="AA126" s="30">
        <v>0</v>
      </c>
      <c r="AB126" s="30">
        <f t="shared" si="65"/>
        <v>0</v>
      </c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8"/>
      <c r="GC126" s="8"/>
      <c r="GD126" s="8"/>
      <c r="GE126" s="8"/>
      <c r="GF126" s="8"/>
      <c r="GG126" s="8"/>
      <c r="GH126" s="8"/>
      <c r="GI126" s="8"/>
      <c r="GJ126" s="8"/>
      <c r="GK126" s="8"/>
      <c r="GL126" s="8"/>
      <c r="GM126" s="8"/>
      <c r="GN126" s="8"/>
      <c r="GO126" s="8"/>
      <c r="GP126" s="8"/>
      <c r="GQ126" s="8"/>
      <c r="GR126" s="8"/>
      <c r="GS126" s="8"/>
      <c r="GT126" s="8"/>
      <c r="GU126" s="8"/>
      <c r="GV126" s="8"/>
      <c r="GW126" s="8"/>
      <c r="GX126" s="8"/>
      <c r="GY126" s="8"/>
      <c r="GZ126" s="8"/>
      <c r="HA126" s="8"/>
      <c r="HB126" s="8"/>
      <c r="HC126" s="8"/>
      <c r="HD126" s="8"/>
      <c r="HE126" s="8"/>
      <c r="HF126" s="8"/>
      <c r="HG126" s="8"/>
      <c r="HH126" s="8"/>
      <c r="HI126" s="8"/>
      <c r="HJ126" s="8"/>
      <c r="HK126" s="8"/>
      <c r="HL126" s="8"/>
      <c r="HM126" s="8"/>
      <c r="HN126" s="8"/>
      <c r="HO126" s="8"/>
      <c r="HP126" s="8"/>
      <c r="HQ126" s="8"/>
      <c r="HR126" s="8"/>
      <c r="HS126" s="8"/>
      <c r="HT126" s="8"/>
      <c r="HU126" s="8"/>
      <c r="HV126" s="8"/>
      <c r="HW126" s="8"/>
      <c r="HX126" s="8"/>
      <c r="HY126" s="8"/>
      <c r="HZ126" s="8"/>
      <c r="IA126" s="8"/>
      <c r="IB126" s="8"/>
      <c r="IC126" s="8"/>
      <c r="ID126" s="8"/>
      <c r="IE126" s="8"/>
      <c r="IF126" s="8"/>
      <c r="IG126" s="8"/>
      <c r="IH126" s="8"/>
      <c r="II126" s="8"/>
      <c r="IJ126" s="8"/>
      <c r="IK126" s="8"/>
      <c r="IL126" s="8"/>
      <c r="IM126" s="8"/>
      <c r="IN126" s="8"/>
      <c r="IO126" s="8"/>
    </row>
    <row r="127" spans="1:249" ht="31.5" x14ac:dyDescent="0.25">
      <c r="A127" s="23" t="s">
        <v>98</v>
      </c>
      <c r="B127" s="24">
        <f t="shared" si="68"/>
        <v>2337</v>
      </c>
      <c r="C127" s="24">
        <f t="shared" si="68"/>
        <v>11665</v>
      </c>
      <c r="D127" s="24">
        <f t="shared" si="68"/>
        <v>9328</v>
      </c>
      <c r="E127" s="24">
        <f>SUM(E128:E132)</f>
        <v>0</v>
      </c>
      <c r="F127" s="24">
        <f>SUM(F128:F132)</f>
        <v>0</v>
      </c>
      <c r="G127" s="24">
        <f t="shared" si="57"/>
        <v>0</v>
      </c>
      <c r="H127" s="24">
        <f>SUM(H128:H132)</f>
        <v>0</v>
      </c>
      <c r="I127" s="24">
        <f>SUM(I128:I132)</f>
        <v>0</v>
      </c>
      <c r="J127" s="24">
        <f t="shared" si="58"/>
        <v>0</v>
      </c>
      <c r="K127" s="24">
        <f>SUM(K128:K132)</f>
        <v>0</v>
      </c>
      <c r="L127" s="24">
        <f>SUM(L128:L132)</f>
        <v>9328</v>
      </c>
      <c r="M127" s="24">
        <f t="shared" si="59"/>
        <v>9328</v>
      </c>
      <c r="N127" s="24">
        <f>SUM(N128:N132)</f>
        <v>0</v>
      </c>
      <c r="O127" s="24">
        <f>SUM(O128:O132)</f>
        <v>0</v>
      </c>
      <c r="P127" s="24">
        <f t="shared" si="60"/>
        <v>0</v>
      </c>
      <c r="Q127" s="24">
        <f>SUM(Q128:Q132)</f>
        <v>2337</v>
      </c>
      <c r="R127" s="24">
        <f>SUM(R128:R132)</f>
        <v>2337</v>
      </c>
      <c r="S127" s="24">
        <f t="shared" si="61"/>
        <v>0</v>
      </c>
      <c r="T127" s="24">
        <f>SUM(T128:T132)</f>
        <v>0</v>
      </c>
      <c r="U127" s="24">
        <f>SUM(U128:U132)</f>
        <v>0</v>
      </c>
      <c r="V127" s="24">
        <f t="shared" si="62"/>
        <v>0</v>
      </c>
      <c r="W127" s="24">
        <f>SUM(W128:W132)</f>
        <v>0</v>
      </c>
      <c r="X127" s="24">
        <f>SUM(X128:X132)</f>
        <v>0</v>
      </c>
      <c r="Y127" s="24">
        <f t="shared" si="63"/>
        <v>0</v>
      </c>
      <c r="Z127" s="24">
        <f>SUM(Z128:Z132)</f>
        <v>0</v>
      </c>
      <c r="AA127" s="24">
        <f>SUM(AA128:AA132)</f>
        <v>0</v>
      </c>
      <c r="AB127" s="24">
        <f t="shared" si="65"/>
        <v>0</v>
      </c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  <c r="DI127" s="22"/>
      <c r="DJ127" s="22"/>
      <c r="DK127" s="22"/>
      <c r="DL127" s="22"/>
      <c r="DM127" s="22"/>
      <c r="DN127" s="22"/>
      <c r="DO127" s="22"/>
      <c r="DP127" s="22"/>
      <c r="DQ127" s="22"/>
      <c r="DR127" s="22"/>
      <c r="DS127" s="22"/>
      <c r="DT127" s="22"/>
      <c r="DU127" s="22"/>
      <c r="DV127" s="22"/>
      <c r="DW127" s="22"/>
      <c r="DX127" s="22"/>
      <c r="DY127" s="22"/>
      <c r="DZ127" s="22"/>
      <c r="EA127" s="22"/>
      <c r="EB127" s="22"/>
      <c r="EC127" s="22"/>
      <c r="ED127" s="22"/>
      <c r="EE127" s="22"/>
      <c r="EF127" s="22"/>
      <c r="EG127" s="22"/>
      <c r="EH127" s="22"/>
      <c r="EI127" s="22"/>
      <c r="EJ127" s="22"/>
      <c r="EK127" s="22"/>
      <c r="EL127" s="22"/>
      <c r="EM127" s="22"/>
      <c r="EN127" s="22"/>
      <c r="EO127" s="22"/>
      <c r="EP127" s="22"/>
      <c r="EQ127" s="22"/>
      <c r="ER127" s="22"/>
      <c r="ES127" s="22"/>
      <c r="ET127" s="22"/>
      <c r="EU127" s="22"/>
      <c r="EV127" s="22"/>
      <c r="EW127" s="22"/>
      <c r="EX127" s="22"/>
      <c r="EY127" s="22"/>
      <c r="EZ127" s="22"/>
      <c r="FA127" s="22"/>
      <c r="FB127" s="22"/>
      <c r="FC127" s="22"/>
      <c r="FD127" s="22"/>
      <c r="FE127" s="22"/>
      <c r="FF127" s="22"/>
      <c r="FG127" s="22"/>
      <c r="FH127" s="22"/>
      <c r="FI127" s="22"/>
      <c r="FJ127" s="22"/>
      <c r="FK127" s="22"/>
      <c r="FL127" s="22"/>
      <c r="FM127" s="22"/>
      <c r="FN127" s="22"/>
      <c r="FO127" s="22"/>
      <c r="FP127" s="22"/>
      <c r="FQ127" s="22"/>
      <c r="FR127" s="22"/>
      <c r="FS127" s="22"/>
      <c r="FT127" s="22"/>
      <c r="FU127" s="22"/>
      <c r="FV127" s="22"/>
      <c r="FW127" s="22"/>
      <c r="FX127" s="22"/>
      <c r="FY127" s="22"/>
      <c r="FZ127" s="22"/>
      <c r="GA127" s="8"/>
      <c r="GB127" s="8"/>
      <c r="GC127" s="8"/>
      <c r="GD127" s="8"/>
      <c r="GE127" s="8"/>
      <c r="GF127" s="8"/>
      <c r="GG127" s="8"/>
      <c r="GH127" s="8"/>
      <c r="GI127" s="8"/>
      <c r="GJ127" s="8"/>
      <c r="GK127" s="8"/>
      <c r="GL127" s="8"/>
      <c r="GM127" s="8"/>
      <c r="GN127" s="8"/>
      <c r="GO127" s="8"/>
      <c r="GP127" s="8"/>
      <c r="GQ127" s="8"/>
      <c r="GR127" s="8"/>
      <c r="GS127" s="8"/>
      <c r="GT127" s="8"/>
      <c r="GU127" s="8"/>
      <c r="GV127" s="8"/>
      <c r="GW127" s="8"/>
      <c r="GX127" s="8"/>
      <c r="GY127" s="8"/>
      <c r="GZ127" s="8"/>
      <c r="HA127" s="8"/>
      <c r="HB127" s="8"/>
      <c r="HC127" s="8"/>
      <c r="HD127" s="8"/>
      <c r="HE127" s="8"/>
      <c r="HF127" s="8"/>
      <c r="HG127" s="8"/>
      <c r="HH127" s="8"/>
      <c r="HI127" s="8"/>
      <c r="HJ127" s="8"/>
      <c r="HK127" s="8"/>
      <c r="HL127" s="8"/>
      <c r="HM127" s="8"/>
      <c r="HN127" s="8"/>
      <c r="HO127" s="8"/>
      <c r="HP127" s="8"/>
      <c r="HQ127" s="8"/>
      <c r="HR127" s="8"/>
      <c r="HS127" s="8"/>
      <c r="HT127" s="8"/>
      <c r="HU127" s="8"/>
      <c r="HV127" s="8"/>
      <c r="HW127" s="8"/>
      <c r="HX127" s="8"/>
      <c r="HY127" s="8"/>
      <c r="HZ127" s="8"/>
      <c r="IA127" s="8"/>
      <c r="IB127" s="8"/>
      <c r="IC127" s="8"/>
      <c r="ID127" s="8"/>
      <c r="IE127" s="8"/>
      <c r="IF127" s="8"/>
      <c r="IG127" s="8"/>
      <c r="IH127" s="8"/>
      <c r="II127" s="8"/>
      <c r="IJ127" s="8"/>
      <c r="IK127" s="8"/>
      <c r="IL127" s="8"/>
      <c r="IM127" s="8"/>
      <c r="IN127" s="8"/>
      <c r="IO127" s="8"/>
    </row>
    <row r="128" spans="1:249" ht="31.5" x14ac:dyDescent="0.25">
      <c r="A128" s="29" t="s">
        <v>121</v>
      </c>
      <c r="B128" s="30">
        <f t="shared" si="68"/>
        <v>0</v>
      </c>
      <c r="C128" s="30">
        <f t="shared" si="68"/>
        <v>2199</v>
      </c>
      <c r="D128" s="30">
        <f t="shared" si="68"/>
        <v>2199</v>
      </c>
      <c r="E128" s="30">
        <v>0</v>
      </c>
      <c r="F128" s="30">
        <v>0</v>
      </c>
      <c r="G128" s="30">
        <f t="shared" si="57"/>
        <v>0</v>
      </c>
      <c r="H128" s="30">
        <v>0</v>
      </c>
      <c r="I128" s="30">
        <v>0</v>
      </c>
      <c r="J128" s="30">
        <f t="shared" si="58"/>
        <v>0</v>
      </c>
      <c r="K128" s="30">
        <v>0</v>
      </c>
      <c r="L128" s="30">
        <v>2199</v>
      </c>
      <c r="M128" s="30">
        <f t="shared" si="59"/>
        <v>2199</v>
      </c>
      <c r="N128" s="30">
        <v>0</v>
      </c>
      <c r="O128" s="30">
        <v>0</v>
      </c>
      <c r="P128" s="30">
        <f t="shared" si="60"/>
        <v>0</v>
      </c>
      <c r="Q128" s="30"/>
      <c r="R128" s="30"/>
      <c r="S128" s="30">
        <f t="shared" si="61"/>
        <v>0</v>
      </c>
      <c r="T128" s="30">
        <v>0</v>
      </c>
      <c r="U128" s="30">
        <v>0</v>
      </c>
      <c r="V128" s="30">
        <f t="shared" si="62"/>
        <v>0</v>
      </c>
      <c r="W128" s="30">
        <v>0</v>
      </c>
      <c r="X128" s="30">
        <v>0</v>
      </c>
      <c r="Y128" s="30">
        <f t="shared" si="63"/>
        <v>0</v>
      </c>
      <c r="Z128" s="30">
        <v>0</v>
      </c>
      <c r="AA128" s="30">
        <v>0</v>
      </c>
      <c r="AB128" s="30">
        <f t="shared" si="65"/>
        <v>0</v>
      </c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8"/>
      <c r="FH128" s="8"/>
      <c r="FI128" s="8"/>
      <c r="FJ128" s="8"/>
      <c r="FK128" s="8"/>
      <c r="FL128" s="8"/>
      <c r="FM128" s="8"/>
      <c r="FN128" s="8"/>
      <c r="FO128" s="8"/>
      <c r="FP128" s="8"/>
      <c r="FQ128" s="8"/>
      <c r="FR128" s="8"/>
      <c r="FS128" s="8"/>
      <c r="FT128" s="8"/>
      <c r="FU128" s="8"/>
      <c r="FV128" s="8"/>
      <c r="FW128" s="8"/>
      <c r="FX128" s="8"/>
      <c r="FY128" s="8"/>
      <c r="FZ128" s="8"/>
      <c r="GA128" s="8"/>
      <c r="GB128" s="8"/>
      <c r="GC128" s="8"/>
      <c r="GD128" s="8"/>
      <c r="GE128" s="8"/>
      <c r="GF128" s="8"/>
      <c r="GG128" s="8"/>
      <c r="GH128" s="8"/>
      <c r="GI128" s="8"/>
      <c r="GJ128" s="8"/>
      <c r="GK128" s="8"/>
      <c r="GL128" s="8"/>
      <c r="GM128" s="8"/>
      <c r="GN128" s="8"/>
      <c r="GO128" s="8"/>
      <c r="GP128" s="8"/>
      <c r="GQ128" s="8"/>
      <c r="GR128" s="8"/>
      <c r="GS128" s="8"/>
      <c r="GT128" s="8"/>
      <c r="GU128" s="8"/>
      <c r="GV128" s="8"/>
      <c r="GW128" s="8"/>
      <c r="GX128" s="8"/>
      <c r="GY128" s="8"/>
      <c r="GZ128" s="8"/>
      <c r="HA128" s="8"/>
      <c r="HB128" s="8"/>
      <c r="HC128" s="8"/>
      <c r="HD128" s="8"/>
      <c r="HE128" s="8"/>
      <c r="HF128" s="8"/>
      <c r="HG128" s="8"/>
      <c r="HH128" s="8"/>
      <c r="HI128" s="8"/>
      <c r="HJ128" s="8"/>
      <c r="HK128" s="8"/>
      <c r="HL128" s="8"/>
      <c r="HM128" s="8"/>
      <c r="HN128" s="8"/>
      <c r="HO128" s="8"/>
      <c r="HP128" s="8"/>
      <c r="HQ128" s="8"/>
      <c r="HR128" s="8"/>
      <c r="HS128" s="8"/>
      <c r="HT128" s="8"/>
      <c r="HU128" s="8"/>
      <c r="HV128" s="8"/>
      <c r="HW128" s="8"/>
      <c r="HX128" s="8"/>
      <c r="HY128" s="8"/>
      <c r="HZ128" s="8"/>
      <c r="IA128" s="8"/>
      <c r="IB128" s="8"/>
      <c r="IC128" s="8"/>
      <c r="ID128" s="8"/>
      <c r="IE128" s="8"/>
      <c r="IF128" s="8"/>
      <c r="IG128" s="8"/>
      <c r="IH128" s="8"/>
      <c r="II128" s="8"/>
      <c r="IJ128" s="8"/>
      <c r="IK128" s="8"/>
      <c r="IL128" s="8"/>
      <c r="IM128" s="8"/>
      <c r="IN128" s="8"/>
      <c r="IO128" s="8"/>
    </row>
    <row r="129" spans="1:249" ht="47.25" x14ac:dyDescent="0.25">
      <c r="A129" s="29" t="s">
        <v>122</v>
      </c>
      <c r="B129" s="30">
        <f t="shared" si="68"/>
        <v>0</v>
      </c>
      <c r="C129" s="30">
        <f t="shared" si="68"/>
        <v>3282</v>
      </c>
      <c r="D129" s="30">
        <f t="shared" si="68"/>
        <v>3282</v>
      </c>
      <c r="E129" s="30">
        <v>0</v>
      </c>
      <c r="F129" s="30">
        <v>0</v>
      </c>
      <c r="G129" s="30">
        <f t="shared" si="57"/>
        <v>0</v>
      </c>
      <c r="H129" s="30">
        <v>0</v>
      </c>
      <c r="I129" s="30">
        <v>0</v>
      </c>
      <c r="J129" s="30">
        <f t="shared" si="58"/>
        <v>0</v>
      </c>
      <c r="K129" s="30">
        <v>0</v>
      </c>
      <c r="L129" s="30">
        <v>3282</v>
      </c>
      <c r="M129" s="30">
        <f t="shared" si="59"/>
        <v>3282</v>
      </c>
      <c r="N129" s="30">
        <v>0</v>
      </c>
      <c r="O129" s="30">
        <v>0</v>
      </c>
      <c r="P129" s="30">
        <f t="shared" si="60"/>
        <v>0</v>
      </c>
      <c r="Q129" s="30"/>
      <c r="R129" s="30"/>
      <c r="S129" s="30">
        <f t="shared" si="61"/>
        <v>0</v>
      </c>
      <c r="T129" s="30">
        <v>0</v>
      </c>
      <c r="U129" s="30">
        <v>0</v>
      </c>
      <c r="V129" s="30">
        <f t="shared" si="62"/>
        <v>0</v>
      </c>
      <c r="W129" s="30">
        <v>0</v>
      </c>
      <c r="X129" s="30">
        <v>0</v>
      </c>
      <c r="Y129" s="30">
        <f t="shared" si="63"/>
        <v>0</v>
      </c>
      <c r="Z129" s="30">
        <v>0</v>
      </c>
      <c r="AA129" s="30">
        <v>0</v>
      </c>
      <c r="AB129" s="30">
        <f t="shared" si="65"/>
        <v>0</v>
      </c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  <c r="FY129" s="8"/>
      <c r="FZ129" s="8"/>
      <c r="GA129" s="8"/>
      <c r="GB129" s="8"/>
      <c r="GC129" s="8"/>
      <c r="GD129" s="8"/>
      <c r="GE129" s="8"/>
      <c r="GF129" s="8"/>
      <c r="GG129" s="8"/>
      <c r="GH129" s="8"/>
      <c r="GI129" s="8"/>
      <c r="GJ129" s="8"/>
      <c r="GK129" s="8"/>
      <c r="GL129" s="8"/>
      <c r="GM129" s="8"/>
      <c r="GN129" s="8"/>
      <c r="GO129" s="8"/>
      <c r="GP129" s="8"/>
      <c r="GQ129" s="8"/>
      <c r="GR129" s="8"/>
      <c r="GS129" s="8"/>
      <c r="GT129" s="8"/>
      <c r="GU129" s="8"/>
      <c r="GV129" s="8"/>
      <c r="GW129" s="8"/>
      <c r="GX129" s="8"/>
      <c r="GY129" s="8"/>
      <c r="GZ129" s="8"/>
      <c r="HA129" s="8"/>
      <c r="HB129" s="8"/>
      <c r="HC129" s="8"/>
      <c r="HD129" s="8"/>
      <c r="HE129" s="8"/>
      <c r="HF129" s="8"/>
      <c r="HG129" s="8"/>
      <c r="HH129" s="8"/>
      <c r="HI129" s="8"/>
      <c r="HJ129" s="8"/>
      <c r="HK129" s="8"/>
      <c r="HL129" s="8"/>
      <c r="HM129" s="8"/>
      <c r="HN129" s="8"/>
      <c r="HO129" s="8"/>
      <c r="HP129" s="8"/>
      <c r="HQ129" s="8"/>
      <c r="HR129" s="8"/>
      <c r="HS129" s="8"/>
      <c r="HT129" s="8"/>
      <c r="HU129" s="8"/>
      <c r="HV129" s="8"/>
      <c r="HW129" s="8"/>
      <c r="HX129" s="8"/>
      <c r="HY129" s="8"/>
      <c r="HZ129" s="8"/>
      <c r="IA129" s="8"/>
      <c r="IB129" s="8"/>
      <c r="IC129" s="8"/>
      <c r="ID129" s="8"/>
      <c r="IE129" s="8"/>
      <c r="IF129" s="8"/>
      <c r="IG129" s="8"/>
      <c r="IH129" s="8"/>
      <c r="II129" s="8"/>
      <c r="IJ129" s="8"/>
      <c r="IK129" s="8"/>
      <c r="IL129" s="8"/>
      <c r="IM129" s="8"/>
      <c r="IN129" s="8"/>
      <c r="IO129" s="8"/>
    </row>
    <row r="130" spans="1:249" ht="31.5" x14ac:dyDescent="0.25">
      <c r="A130" s="29" t="s">
        <v>123</v>
      </c>
      <c r="B130" s="30">
        <f t="shared" si="68"/>
        <v>0</v>
      </c>
      <c r="C130" s="30">
        <f t="shared" si="68"/>
        <v>2175</v>
      </c>
      <c r="D130" s="30">
        <f t="shared" si="68"/>
        <v>2175</v>
      </c>
      <c r="E130" s="30">
        <v>0</v>
      </c>
      <c r="F130" s="30">
        <v>0</v>
      </c>
      <c r="G130" s="30">
        <f t="shared" si="57"/>
        <v>0</v>
      </c>
      <c r="H130" s="30">
        <v>0</v>
      </c>
      <c r="I130" s="30">
        <v>0</v>
      </c>
      <c r="J130" s="30">
        <f t="shared" si="58"/>
        <v>0</v>
      </c>
      <c r="K130" s="30">
        <v>0</v>
      </c>
      <c r="L130" s="30">
        <v>2175</v>
      </c>
      <c r="M130" s="30">
        <f t="shared" si="59"/>
        <v>2175</v>
      </c>
      <c r="N130" s="30">
        <v>0</v>
      </c>
      <c r="O130" s="30">
        <v>0</v>
      </c>
      <c r="P130" s="30">
        <f t="shared" si="60"/>
        <v>0</v>
      </c>
      <c r="Q130" s="30"/>
      <c r="R130" s="30"/>
      <c r="S130" s="30">
        <f t="shared" si="61"/>
        <v>0</v>
      </c>
      <c r="T130" s="30">
        <v>0</v>
      </c>
      <c r="U130" s="30">
        <v>0</v>
      </c>
      <c r="V130" s="30">
        <f t="shared" si="62"/>
        <v>0</v>
      </c>
      <c r="W130" s="30">
        <v>0</v>
      </c>
      <c r="X130" s="30">
        <v>0</v>
      </c>
      <c r="Y130" s="30">
        <f t="shared" si="63"/>
        <v>0</v>
      </c>
      <c r="Z130" s="30">
        <v>0</v>
      </c>
      <c r="AA130" s="30">
        <v>0</v>
      </c>
      <c r="AB130" s="30">
        <f t="shared" si="65"/>
        <v>0</v>
      </c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  <c r="FJ130" s="8"/>
      <c r="FK130" s="8"/>
      <c r="FL130" s="8"/>
      <c r="FM130" s="8"/>
      <c r="FN130" s="8"/>
      <c r="FO130" s="8"/>
      <c r="FP130" s="8"/>
      <c r="FQ130" s="8"/>
      <c r="FR130" s="8"/>
      <c r="FS130" s="8"/>
      <c r="FT130" s="8"/>
      <c r="FU130" s="8"/>
      <c r="FV130" s="8"/>
      <c r="FW130" s="8"/>
      <c r="FX130" s="8"/>
      <c r="FY130" s="8"/>
      <c r="FZ130" s="8"/>
      <c r="GA130" s="8"/>
      <c r="GB130" s="8"/>
      <c r="GC130" s="8"/>
      <c r="GD130" s="8"/>
      <c r="GE130" s="8"/>
      <c r="GF130" s="8"/>
      <c r="GG130" s="8"/>
      <c r="GH130" s="8"/>
      <c r="GI130" s="8"/>
      <c r="GJ130" s="8"/>
      <c r="GK130" s="8"/>
      <c r="GL130" s="8"/>
      <c r="GM130" s="8"/>
      <c r="GN130" s="8"/>
      <c r="GO130" s="8"/>
      <c r="GP130" s="8"/>
      <c r="GQ130" s="8"/>
      <c r="GR130" s="8"/>
      <c r="GS130" s="8"/>
      <c r="GT130" s="8"/>
      <c r="GU130" s="8"/>
      <c r="GV130" s="8"/>
      <c r="GW130" s="8"/>
      <c r="GX130" s="8"/>
      <c r="GY130" s="8"/>
      <c r="GZ130" s="8"/>
      <c r="HA130" s="8"/>
      <c r="HB130" s="8"/>
      <c r="HC130" s="8"/>
      <c r="HD130" s="8"/>
      <c r="HE130" s="8"/>
      <c r="HF130" s="8"/>
      <c r="HG130" s="8"/>
      <c r="HH130" s="8"/>
      <c r="HI130" s="8"/>
      <c r="HJ130" s="8"/>
      <c r="HK130" s="8"/>
      <c r="HL130" s="8"/>
      <c r="HM130" s="8"/>
      <c r="HN130" s="8"/>
      <c r="HO130" s="8"/>
      <c r="HP130" s="8"/>
      <c r="HQ130" s="8"/>
      <c r="HR130" s="8"/>
      <c r="HS130" s="8"/>
      <c r="HT130" s="8"/>
      <c r="HU130" s="8"/>
      <c r="HV130" s="8"/>
      <c r="HW130" s="8"/>
      <c r="HX130" s="8"/>
      <c r="HY130" s="8"/>
      <c r="HZ130" s="8"/>
      <c r="IA130" s="8"/>
      <c r="IB130" s="8"/>
      <c r="IC130" s="8"/>
      <c r="ID130" s="8"/>
      <c r="IE130" s="8"/>
      <c r="IF130" s="8"/>
      <c r="IG130" s="8"/>
      <c r="IH130" s="8"/>
      <c r="II130" s="8"/>
      <c r="IJ130" s="8"/>
      <c r="IK130" s="8"/>
      <c r="IL130" s="8"/>
      <c r="IM130" s="8"/>
      <c r="IN130" s="8"/>
      <c r="IO130" s="8"/>
    </row>
    <row r="131" spans="1:249" ht="31.5" x14ac:dyDescent="0.25">
      <c r="A131" s="29" t="s">
        <v>124</v>
      </c>
      <c r="B131" s="30">
        <f t="shared" si="68"/>
        <v>0</v>
      </c>
      <c r="C131" s="30">
        <f t="shared" si="68"/>
        <v>1672</v>
      </c>
      <c r="D131" s="30">
        <f t="shared" si="68"/>
        <v>1672</v>
      </c>
      <c r="E131" s="30">
        <v>0</v>
      </c>
      <c r="F131" s="30">
        <v>0</v>
      </c>
      <c r="G131" s="30">
        <f t="shared" si="57"/>
        <v>0</v>
      </c>
      <c r="H131" s="30">
        <v>0</v>
      </c>
      <c r="I131" s="30">
        <v>0</v>
      </c>
      <c r="J131" s="30">
        <f t="shared" si="58"/>
        <v>0</v>
      </c>
      <c r="K131" s="30">
        <v>0</v>
      </c>
      <c r="L131" s="30">
        <v>1672</v>
      </c>
      <c r="M131" s="30">
        <f t="shared" si="59"/>
        <v>1672</v>
      </c>
      <c r="N131" s="30">
        <v>0</v>
      </c>
      <c r="O131" s="30">
        <v>0</v>
      </c>
      <c r="P131" s="30">
        <f t="shared" si="60"/>
        <v>0</v>
      </c>
      <c r="Q131" s="30"/>
      <c r="R131" s="30"/>
      <c r="S131" s="30">
        <f t="shared" si="61"/>
        <v>0</v>
      </c>
      <c r="T131" s="30">
        <v>0</v>
      </c>
      <c r="U131" s="30">
        <v>0</v>
      </c>
      <c r="V131" s="30">
        <f t="shared" si="62"/>
        <v>0</v>
      </c>
      <c r="W131" s="30">
        <v>0</v>
      </c>
      <c r="X131" s="30">
        <v>0</v>
      </c>
      <c r="Y131" s="30">
        <f t="shared" si="63"/>
        <v>0</v>
      </c>
      <c r="Z131" s="30">
        <v>0</v>
      </c>
      <c r="AA131" s="30">
        <v>0</v>
      </c>
      <c r="AB131" s="30">
        <f t="shared" si="65"/>
        <v>0</v>
      </c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8"/>
      <c r="FH131" s="8"/>
      <c r="FI131" s="8"/>
      <c r="FJ131" s="8"/>
      <c r="FK131" s="8"/>
      <c r="FL131" s="8"/>
      <c r="FM131" s="8"/>
      <c r="FN131" s="8"/>
      <c r="FO131" s="8"/>
      <c r="FP131" s="8"/>
      <c r="FQ131" s="8"/>
      <c r="FR131" s="8"/>
      <c r="FS131" s="8"/>
      <c r="FT131" s="8"/>
      <c r="FU131" s="8"/>
      <c r="FV131" s="8"/>
      <c r="FW131" s="8"/>
      <c r="FX131" s="8"/>
      <c r="FY131" s="8"/>
      <c r="FZ131" s="8"/>
      <c r="GA131" s="8"/>
      <c r="GB131" s="8"/>
      <c r="GC131" s="8"/>
      <c r="GD131" s="8"/>
      <c r="GE131" s="8"/>
      <c r="GF131" s="8"/>
      <c r="GG131" s="8"/>
      <c r="GH131" s="8"/>
      <c r="GI131" s="8"/>
      <c r="GJ131" s="8"/>
      <c r="GK131" s="8"/>
      <c r="GL131" s="8"/>
      <c r="GM131" s="8"/>
      <c r="GN131" s="8"/>
      <c r="GO131" s="8"/>
      <c r="GP131" s="8"/>
      <c r="GQ131" s="8"/>
      <c r="GR131" s="8"/>
      <c r="GS131" s="8"/>
      <c r="GT131" s="8"/>
      <c r="GU131" s="8"/>
      <c r="GV131" s="8"/>
      <c r="GW131" s="8"/>
      <c r="GX131" s="8"/>
      <c r="GY131" s="8"/>
      <c r="GZ131" s="8"/>
      <c r="HA131" s="8"/>
      <c r="HB131" s="8"/>
      <c r="HC131" s="8"/>
      <c r="HD131" s="8"/>
      <c r="HE131" s="8"/>
      <c r="HF131" s="8"/>
      <c r="HG131" s="8"/>
      <c r="HH131" s="8"/>
      <c r="HI131" s="8"/>
      <c r="HJ131" s="8"/>
      <c r="HK131" s="8"/>
      <c r="HL131" s="8"/>
      <c r="HM131" s="8"/>
      <c r="HN131" s="8"/>
      <c r="HO131" s="8"/>
      <c r="HP131" s="8"/>
      <c r="HQ131" s="8"/>
      <c r="HR131" s="8"/>
      <c r="HS131" s="8"/>
      <c r="HT131" s="8"/>
      <c r="HU131" s="8"/>
      <c r="HV131" s="8"/>
      <c r="HW131" s="8"/>
      <c r="HX131" s="8"/>
      <c r="HY131" s="8"/>
      <c r="HZ131" s="8"/>
      <c r="IA131" s="8"/>
      <c r="IB131" s="8"/>
      <c r="IC131" s="8"/>
      <c r="ID131" s="8"/>
      <c r="IE131" s="8"/>
      <c r="IF131" s="8"/>
      <c r="IG131" s="8"/>
      <c r="IH131" s="8"/>
      <c r="II131" s="8"/>
      <c r="IJ131" s="8"/>
      <c r="IK131" s="8"/>
      <c r="IL131" s="8"/>
      <c r="IM131" s="8"/>
      <c r="IN131" s="8"/>
      <c r="IO131" s="8"/>
    </row>
    <row r="132" spans="1:249" ht="31.5" x14ac:dyDescent="0.25">
      <c r="A132" s="29" t="s">
        <v>125</v>
      </c>
      <c r="B132" s="30">
        <f t="shared" si="68"/>
        <v>2337</v>
      </c>
      <c r="C132" s="30">
        <f t="shared" si="68"/>
        <v>2337</v>
      </c>
      <c r="D132" s="30">
        <f t="shared" si="68"/>
        <v>0</v>
      </c>
      <c r="E132" s="30">
        <v>0</v>
      </c>
      <c r="F132" s="30">
        <v>0</v>
      </c>
      <c r="G132" s="30">
        <f t="shared" si="57"/>
        <v>0</v>
      </c>
      <c r="H132" s="30">
        <v>0</v>
      </c>
      <c r="I132" s="30">
        <v>0</v>
      </c>
      <c r="J132" s="30">
        <f t="shared" si="58"/>
        <v>0</v>
      </c>
      <c r="K132" s="30"/>
      <c r="L132" s="30"/>
      <c r="M132" s="30">
        <f t="shared" si="59"/>
        <v>0</v>
      </c>
      <c r="N132" s="30">
        <v>0</v>
      </c>
      <c r="O132" s="30">
        <v>0</v>
      </c>
      <c r="P132" s="30">
        <f t="shared" si="60"/>
        <v>0</v>
      </c>
      <c r="Q132" s="30">
        <f>2337</f>
        <v>2337</v>
      </c>
      <c r="R132" s="30">
        <f>2337</f>
        <v>2337</v>
      </c>
      <c r="S132" s="30">
        <f t="shared" si="61"/>
        <v>0</v>
      </c>
      <c r="T132" s="30">
        <v>0</v>
      </c>
      <c r="U132" s="30">
        <v>0</v>
      </c>
      <c r="V132" s="30">
        <f t="shared" si="62"/>
        <v>0</v>
      </c>
      <c r="W132" s="30">
        <v>0</v>
      </c>
      <c r="X132" s="30">
        <v>0</v>
      </c>
      <c r="Y132" s="30">
        <f t="shared" si="63"/>
        <v>0</v>
      </c>
      <c r="Z132" s="30">
        <v>0</v>
      </c>
      <c r="AA132" s="30">
        <v>0</v>
      </c>
      <c r="AB132" s="30">
        <f t="shared" si="65"/>
        <v>0</v>
      </c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8"/>
      <c r="GC132" s="8"/>
      <c r="GD132" s="8"/>
      <c r="GE132" s="8"/>
      <c r="GF132" s="8"/>
      <c r="GG132" s="8"/>
      <c r="GH132" s="8"/>
      <c r="GI132" s="8"/>
      <c r="GJ132" s="8"/>
      <c r="GK132" s="8"/>
      <c r="GL132" s="8"/>
      <c r="GM132" s="8"/>
      <c r="GN132" s="8"/>
      <c r="GO132" s="8"/>
      <c r="GP132" s="8"/>
      <c r="GQ132" s="8"/>
      <c r="GR132" s="8"/>
      <c r="GS132" s="8"/>
      <c r="GT132" s="8"/>
      <c r="GU132" s="8"/>
      <c r="GV132" s="8"/>
      <c r="GW132" s="8"/>
      <c r="GX132" s="8"/>
      <c r="GY132" s="8"/>
      <c r="GZ132" s="8"/>
      <c r="HA132" s="8"/>
      <c r="HB132" s="8"/>
      <c r="HC132" s="8"/>
      <c r="HD132" s="8"/>
      <c r="HE132" s="8"/>
      <c r="HF132" s="8"/>
      <c r="HG132" s="8"/>
      <c r="HH132" s="8"/>
      <c r="HI132" s="8"/>
      <c r="HJ132" s="8"/>
      <c r="HK132" s="8"/>
      <c r="HL132" s="8"/>
      <c r="HM132" s="8"/>
      <c r="HN132" s="8"/>
      <c r="HO132" s="8"/>
      <c r="HP132" s="8"/>
      <c r="HQ132" s="8"/>
      <c r="HR132" s="8"/>
      <c r="HS132" s="8"/>
      <c r="HT132" s="8"/>
      <c r="HU132" s="8"/>
      <c r="HV132" s="8"/>
      <c r="HW132" s="8"/>
      <c r="HX132" s="8"/>
      <c r="HY132" s="8"/>
      <c r="HZ132" s="8"/>
      <c r="IA132" s="8"/>
      <c r="IB132" s="8"/>
      <c r="IC132" s="8"/>
      <c r="ID132" s="8"/>
      <c r="IE132" s="8"/>
      <c r="IF132" s="8"/>
      <c r="IG132" s="8"/>
      <c r="IH132" s="8"/>
      <c r="II132" s="8"/>
      <c r="IJ132" s="8"/>
      <c r="IK132" s="8"/>
      <c r="IL132" s="8"/>
      <c r="IM132" s="8"/>
      <c r="IN132" s="8"/>
      <c r="IO132" s="8"/>
    </row>
    <row r="133" spans="1:249" x14ac:dyDescent="0.25">
      <c r="A133" s="23" t="s">
        <v>126</v>
      </c>
      <c r="B133" s="24">
        <f t="shared" si="68"/>
        <v>200000</v>
      </c>
      <c r="C133" s="24">
        <f t="shared" si="68"/>
        <v>200000</v>
      </c>
      <c r="D133" s="24">
        <f t="shared" si="68"/>
        <v>0</v>
      </c>
      <c r="E133" s="24">
        <f t="shared" ref="E133:AA133" si="112">SUM(E134:E134)</f>
        <v>0</v>
      </c>
      <c r="F133" s="24">
        <f t="shared" si="112"/>
        <v>0</v>
      </c>
      <c r="G133" s="24">
        <f t="shared" si="57"/>
        <v>0</v>
      </c>
      <c r="H133" s="24">
        <f t="shared" si="112"/>
        <v>0</v>
      </c>
      <c r="I133" s="24">
        <f t="shared" si="112"/>
        <v>0</v>
      </c>
      <c r="J133" s="24">
        <f t="shared" si="58"/>
        <v>0</v>
      </c>
      <c r="K133" s="24">
        <f t="shared" si="112"/>
        <v>200000</v>
      </c>
      <c r="L133" s="24">
        <f t="shared" si="112"/>
        <v>200000</v>
      </c>
      <c r="M133" s="24">
        <f t="shared" si="59"/>
        <v>0</v>
      </c>
      <c r="N133" s="24">
        <f t="shared" si="112"/>
        <v>0</v>
      </c>
      <c r="O133" s="24">
        <f t="shared" si="112"/>
        <v>0</v>
      </c>
      <c r="P133" s="24">
        <f t="shared" si="60"/>
        <v>0</v>
      </c>
      <c r="Q133" s="24">
        <f t="shared" si="112"/>
        <v>0</v>
      </c>
      <c r="R133" s="24">
        <f t="shared" si="112"/>
        <v>0</v>
      </c>
      <c r="S133" s="24">
        <f t="shared" si="61"/>
        <v>0</v>
      </c>
      <c r="T133" s="24">
        <f t="shared" si="112"/>
        <v>0</v>
      </c>
      <c r="U133" s="24">
        <f t="shared" si="112"/>
        <v>0</v>
      </c>
      <c r="V133" s="24">
        <f t="shared" si="62"/>
        <v>0</v>
      </c>
      <c r="W133" s="24">
        <f t="shared" si="112"/>
        <v>0</v>
      </c>
      <c r="X133" s="24">
        <f t="shared" si="112"/>
        <v>0</v>
      </c>
      <c r="Y133" s="24">
        <f t="shared" si="63"/>
        <v>0</v>
      </c>
      <c r="Z133" s="24">
        <f t="shared" si="112"/>
        <v>0</v>
      </c>
      <c r="AA133" s="24">
        <f t="shared" si="112"/>
        <v>0</v>
      </c>
      <c r="AB133" s="24">
        <f t="shared" si="65"/>
        <v>0</v>
      </c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  <c r="DI133" s="22"/>
      <c r="DJ133" s="22"/>
      <c r="DK133" s="22"/>
      <c r="DL133" s="22"/>
      <c r="DM133" s="22"/>
      <c r="DN133" s="22"/>
      <c r="DO133" s="22"/>
      <c r="DP133" s="22"/>
      <c r="DQ133" s="22"/>
      <c r="DR133" s="22"/>
      <c r="DS133" s="22"/>
      <c r="DT133" s="22"/>
      <c r="DU133" s="22"/>
      <c r="DV133" s="22"/>
      <c r="DW133" s="22"/>
      <c r="DX133" s="22"/>
      <c r="DY133" s="22"/>
      <c r="DZ133" s="22"/>
      <c r="EA133" s="22"/>
      <c r="EB133" s="22"/>
      <c r="EC133" s="22"/>
      <c r="ED133" s="22"/>
      <c r="EE133" s="22"/>
      <c r="EF133" s="22"/>
      <c r="EG133" s="22"/>
      <c r="EH133" s="22"/>
      <c r="EI133" s="22"/>
      <c r="EJ133" s="22"/>
      <c r="EK133" s="22"/>
      <c r="EL133" s="22"/>
      <c r="EM133" s="22"/>
      <c r="EN133" s="22"/>
      <c r="EO133" s="22"/>
      <c r="EP133" s="22"/>
      <c r="EQ133" s="22"/>
      <c r="ER133" s="22"/>
      <c r="ES133" s="22"/>
      <c r="ET133" s="22"/>
      <c r="EU133" s="22"/>
      <c r="EV133" s="22"/>
      <c r="EW133" s="22"/>
      <c r="EX133" s="22"/>
      <c r="EY133" s="22"/>
      <c r="EZ133" s="22"/>
      <c r="FA133" s="22"/>
      <c r="FB133" s="22"/>
      <c r="FC133" s="22"/>
      <c r="FD133" s="22"/>
      <c r="FE133" s="22"/>
      <c r="FF133" s="22"/>
      <c r="FG133" s="22"/>
      <c r="FH133" s="22"/>
      <c r="FI133" s="22"/>
      <c r="FJ133" s="22"/>
      <c r="FK133" s="22"/>
      <c r="FL133" s="22"/>
      <c r="FM133" s="22"/>
      <c r="FN133" s="22"/>
      <c r="FO133" s="22"/>
      <c r="FP133" s="22"/>
      <c r="FQ133" s="22"/>
      <c r="FR133" s="22"/>
      <c r="FS133" s="22"/>
      <c r="FT133" s="22"/>
      <c r="FU133" s="22"/>
      <c r="FV133" s="22"/>
      <c r="FW133" s="22"/>
      <c r="FX133" s="22"/>
      <c r="FY133" s="22"/>
      <c r="FZ133" s="22"/>
      <c r="GA133" s="8"/>
      <c r="GB133" s="8"/>
      <c r="GC133" s="8"/>
      <c r="GD133" s="8"/>
      <c r="GE133" s="8"/>
      <c r="GF133" s="8"/>
      <c r="GG133" s="8"/>
      <c r="GH133" s="8"/>
      <c r="GI133" s="8"/>
      <c r="GJ133" s="8"/>
      <c r="GK133" s="8"/>
      <c r="GL133" s="8"/>
      <c r="GM133" s="8"/>
      <c r="GN133" s="8"/>
      <c r="GO133" s="8"/>
      <c r="GP133" s="8"/>
      <c r="GQ133" s="8"/>
      <c r="GR133" s="8"/>
      <c r="GS133" s="8"/>
      <c r="GT133" s="8"/>
      <c r="GU133" s="8"/>
      <c r="GV133" s="8"/>
      <c r="GW133" s="8"/>
      <c r="GX133" s="8"/>
      <c r="GY133" s="8"/>
      <c r="GZ133" s="8"/>
      <c r="HA133" s="8"/>
      <c r="HB133" s="8"/>
      <c r="HC133" s="8"/>
      <c r="HD133" s="8"/>
      <c r="HE133" s="8"/>
      <c r="HF133" s="8"/>
      <c r="HG133" s="8"/>
      <c r="HH133" s="8"/>
      <c r="HI133" s="8"/>
      <c r="HJ133" s="8"/>
      <c r="HK133" s="8"/>
      <c r="HL133" s="8"/>
      <c r="HM133" s="8"/>
      <c r="HN133" s="8"/>
      <c r="HO133" s="8"/>
      <c r="HP133" s="8"/>
      <c r="HQ133" s="8"/>
      <c r="HR133" s="8"/>
      <c r="HS133" s="8"/>
      <c r="HT133" s="8"/>
      <c r="HU133" s="8"/>
      <c r="HV133" s="8"/>
      <c r="HW133" s="8"/>
      <c r="HX133" s="8"/>
      <c r="HY133" s="8"/>
      <c r="HZ133" s="8"/>
      <c r="IA133" s="8"/>
      <c r="IB133" s="8"/>
      <c r="IC133" s="8"/>
      <c r="ID133" s="8"/>
      <c r="IE133" s="8"/>
      <c r="IF133" s="8"/>
      <c r="IG133" s="8"/>
      <c r="IH133" s="8"/>
      <c r="II133" s="8"/>
      <c r="IJ133" s="8"/>
      <c r="IK133" s="8"/>
      <c r="IL133" s="8"/>
      <c r="IM133" s="8"/>
      <c r="IN133" s="8"/>
      <c r="IO133" s="8"/>
    </row>
    <row r="134" spans="1:249" ht="31.5" x14ac:dyDescent="0.25">
      <c r="A134" s="29" t="s">
        <v>127</v>
      </c>
      <c r="B134" s="30">
        <f t="shared" si="68"/>
        <v>200000</v>
      </c>
      <c r="C134" s="30">
        <f t="shared" si="68"/>
        <v>200000</v>
      </c>
      <c r="D134" s="30">
        <f t="shared" si="68"/>
        <v>0</v>
      </c>
      <c r="E134" s="30">
        <v>0</v>
      </c>
      <c r="F134" s="30">
        <v>0</v>
      </c>
      <c r="G134" s="30">
        <f t="shared" si="57"/>
        <v>0</v>
      </c>
      <c r="H134" s="30">
        <v>0</v>
      </c>
      <c r="I134" s="30">
        <v>0</v>
      </c>
      <c r="J134" s="30">
        <f t="shared" si="58"/>
        <v>0</v>
      </c>
      <c r="K134" s="30">
        <v>200000</v>
      </c>
      <c r="L134" s="30">
        <v>200000</v>
      </c>
      <c r="M134" s="30">
        <f t="shared" si="59"/>
        <v>0</v>
      </c>
      <c r="N134" s="30">
        <v>0</v>
      </c>
      <c r="O134" s="30">
        <v>0</v>
      </c>
      <c r="P134" s="30">
        <f t="shared" si="60"/>
        <v>0</v>
      </c>
      <c r="Q134" s="30"/>
      <c r="R134" s="30"/>
      <c r="S134" s="30">
        <f t="shared" si="61"/>
        <v>0</v>
      </c>
      <c r="T134" s="30">
        <v>0</v>
      </c>
      <c r="U134" s="30">
        <v>0</v>
      </c>
      <c r="V134" s="30">
        <f t="shared" si="62"/>
        <v>0</v>
      </c>
      <c r="W134" s="30">
        <v>0</v>
      </c>
      <c r="X134" s="30">
        <v>0</v>
      </c>
      <c r="Y134" s="30">
        <f t="shared" si="63"/>
        <v>0</v>
      </c>
      <c r="Z134" s="30">
        <v>0</v>
      </c>
      <c r="AA134" s="30">
        <v>0</v>
      </c>
      <c r="AB134" s="30">
        <f t="shared" si="65"/>
        <v>0</v>
      </c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22"/>
      <c r="FH134" s="22"/>
      <c r="FI134" s="22"/>
      <c r="FJ134" s="22"/>
      <c r="FK134" s="22"/>
      <c r="FL134" s="22"/>
      <c r="FM134" s="22"/>
      <c r="FN134" s="22"/>
      <c r="FO134" s="22"/>
      <c r="FP134" s="22"/>
      <c r="FQ134" s="22"/>
      <c r="FR134" s="22"/>
      <c r="FS134" s="22"/>
      <c r="FT134" s="22"/>
      <c r="FU134" s="22"/>
      <c r="FV134" s="22"/>
      <c r="FW134" s="22"/>
      <c r="FX134" s="22"/>
      <c r="FY134" s="22"/>
      <c r="FZ134" s="22"/>
      <c r="GA134" s="8"/>
      <c r="GB134" s="8"/>
      <c r="GC134" s="8"/>
      <c r="GD134" s="8"/>
      <c r="GE134" s="8"/>
      <c r="GF134" s="8"/>
      <c r="GG134" s="8"/>
      <c r="GH134" s="8"/>
      <c r="GI134" s="8"/>
      <c r="GJ134" s="8"/>
      <c r="GK134" s="8"/>
      <c r="GL134" s="8"/>
      <c r="GM134" s="8"/>
      <c r="GN134" s="8"/>
      <c r="GO134" s="8"/>
      <c r="GP134" s="8"/>
      <c r="GQ134" s="8"/>
      <c r="GR134" s="8"/>
      <c r="GS134" s="8"/>
      <c r="GT134" s="8"/>
      <c r="GU134" s="8"/>
      <c r="GV134" s="8"/>
      <c r="GW134" s="8"/>
      <c r="GX134" s="8"/>
      <c r="GY134" s="8"/>
      <c r="GZ134" s="8"/>
      <c r="HA134" s="8"/>
      <c r="HB134" s="8"/>
      <c r="HC134" s="8"/>
      <c r="HD134" s="8"/>
      <c r="HE134" s="8"/>
      <c r="HF134" s="8"/>
      <c r="HG134" s="8"/>
      <c r="HH134" s="8"/>
      <c r="HI134" s="8"/>
      <c r="HJ134" s="8"/>
      <c r="HK134" s="8"/>
      <c r="HL134" s="8"/>
      <c r="HM134" s="8"/>
      <c r="HN134" s="8"/>
      <c r="HO134" s="8"/>
      <c r="HP134" s="8"/>
      <c r="HQ134" s="8"/>
      <c r="HR134" s="8"/>
      <c r="HS134" s="8"/>
      <c r="HT134" s="8"/>
      <c r="HU134" s="8"/>
      <c r="HV134" s="8"/>
      <c r="HW134" s="8"/>
      <c r="HX134" s="8"/>
      <c r="HY134" s="8"/>
      <c r="HZ134" s="8"/>
      <c r="IA134" s="8"/>
      <c r="IB134" s="8"/>
      <c r="IC134" s="8"/>
      <c r="ID134" s="8"/>
      <c r="IE134" s="8"/>
      <c r="IF134" s="8"/>
      <c r="IG134" s="8"/>
      <c r="IH134" s="8"/>
      <c r="II134" s="8"/>
      <c r="IJ134" s="8"/>
      <c r="IK134" s="8"/>
      <c r="IL134" s="8"/>
      <c r="IM134" s="8"/>
      <c r="IN134" s="8"/>
      <c r="IO134" s="8"/>
    </row>
    <row r="135" spans="1:249" x14ac:dyDescent="0.25">
      <c r="A135" s="23" t="s">
        <v>41</v>
      </c>
      <c r="B135" s="24">
        <f t="shared" si="68"/>
        <v>197680</v>
      </c>
      <c r="C135" s="24">
        <f t="shared" si="68"/>
        <v>197680</v>
      </c>
      <c r="D135" s="24">
        <f t="shared" si="68"/>
        <v>0</v>
      </c>
      <c r="E135" s="24">
        <f>SUM(E138,E136)</f>
        <v>0</v>
      </c>
      <c r="F135" s="24">
        <f>SUM(F138,F136)</f>
        <v>0</v>
      </c>
      <c r="G135" s="24">
        <f t="shared" si="57"/>
        <v>0</v>
      </c>
      <c r="H135" s="24">
        <f t="shared" ref="H135:I135" si="113">SUM(H138,H136)</f>
        <v>0</v>
      </c>
      <c r="I135" s="24">
        <f t="shared" si="113"/>
        <v>0</v>
      </c>
      <c r="J135" s="24">
        <f t="shared" si="58"/>
        <v>0</v>
      </c>
      <c r="K135" s="24">
        <f t="shared" ref="K135:L135" si="114">SUM(K138,K136)</f>
        <v>0</v>
      </c>
      <c r="L135" s="24">
        <f t="shared" si="114"/>
        <v>0</v>
      </c>
      <c r="M135" s="24">
        <f t="shared" si="59"/>
        <v>0</v>
      </c>
      <c r="N135" s="24">
        <f t="shared" ref="N135:O135" si="115">SUM(N138,N136)</f>
        <v>17356</v>
      </c>
      <c r="O135" s="24">
        <f t="shared" si="115"/>
        <v>17356</v>
      </c>
      <c r="P135" s="24">
        <f t="shared" si="60"/>
        <v>0</v>
      </c>
      <c r="Q135" s="24">
        <f t="shared" ref="Q135:R135" si="116">SUM(Q138,Q136)</f>
        <v>180324</v>
      </c>
      <c r="R135" s="24">
        <f t="shared" si="116"/>
        <v>180324</v>
      </c>
      <c r="S135" s="24">
        <f t="shared" si="61"/>
        <v>0</v>
      </c>
      <c r="T135" s="24">
        <f t="shared" ref="T135:U135" si="117">SUM(T138,T136)</f>
        <v>0</v>
      </c>
      <c r="U135" s="24">
        <f t="shared" si="117"/>
        <v>0</v>
      </c>
      <c r="V135" s="24">
        <f t="shared" si="62"/>
        <v>0</v>
      </c>
      <c r="W135" s="24">
        <f t="shared" ref="W135:X135" si="118">SUM(W138,W136)</f>
        <v>0</v>
      </c>
      <c r="X135" s="24">
        <f t="shared" si="118"/>
        <v>0</v>
      </c>
      <c r="Y135" s="24">
        <f t="shared" si="63"/>
        <v>0</v>
      </c>
      <c r="Z135" s="24">
        <f t="shared" ref="Z135:AA135" si="119">SUM(Z138,Z136)</f>
        <v>0</v>
      </c>
      <c r="AA135" s="24">
        <f t="shared" si="119"/>
        <v>0</v>
      </c>
      <c r="AB135" s="24">
        <f t="shared" si="65"/>
        <v>0</v>
      </c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  <c r="FS135" s="8"/>
      <c r="FT135" s="8"/>
      <c r="FU135" s="8"/>
      <c r="FV135" s="8"/>
      <c r="FW135" s="8"/>
      <c r="FX135" s="8"/>
      <c r="FY135" s="8"/>
      <c r="FZ135" s="8"/>
      <c r="GA135" s="8"/>
      <c r="GB135" s="8"/>
      <c r="GC135" s="8"/>
      <c r="GD135" s="8"/>
      <c r="GE135" s="8"/>
      <c r="GF135" s="8"/>
      <c r="GG135" s="8"/>
      <c r="GH135" s="8"/>
      <c r="GI135" s="8"/>
      <c r="GJ135" s="8"/>
      <c r="GK135" s="8"/>
      <c r="GL135" s="8"/>
      <c r="GM135" s="8"/>
      <c r="GN135" s="8"/>
      <c r="GO135" s="8"/>
      <c r="GP135" s="8"/>
      <c r="GQ135" s="8"/>
      <c r="GR135" s="8"/>
      <c r="GS135" s="8"/>
      <c r="GT135" s="8"/>
      <c r="GU135" s="8"/>
      <c r="GV135" s="8"/>
      <c r="GW135" s="8"/>
      <c r="GX135" s="8"/>
      <c r="GY135" s="8"/>
      <c r="GZ135" s="8"/>
      <c r="HA135" s="8"/>
      <c r="HB135" s="8"/>
      <c r="HC135" s="8"/>
      <c r="HD135" s="8"/>
      <c r="HE135" s="8"/>
      <c r="HF135" s="8"/>
      <c r="HG135" s="8"/>
      <c r="HH135" s="8"/>
      <c r="HI135" s="8"/>
      <c r="HJ135" s="8"/>
      <c r="HK135" s="8"/>
      <c r="HL135" s="8"/>
      <c r="HM135" s="8"/>
      <c r="HN135" s="8"/>
      <c r="HO135" s="8"/>
      <c r="HP135" s="8"/>
      <c r="HQ135" s="8"/>
      <c r="HR135" s="8"/>
      <c r="HS135" s="8"/>
      <c r="HT135" s="8"/>
      <c r="HU135" s="8"/>
      <c r="HV135" s="8"/>
      <c r="HW135" s="8"/>
      <c r="HX135" s="8"/>
      <c r="HY135" s="8"/>
      <c r="HZ135" s="8"/>
      <c r="IA135" s="8"/>
      <c r="IB135" s="8"/>
      <c r="IC135" s="8"/>
      <c r="ID135" s="8"/>
      <c r="IE135" s="8"/>
      <c r="IF135" s="8"/>
      <c r="IG135" s="8"/>
      <c r="IH135" s="8"/>
      <c r="II135" s="8"/>
      <c r="IJ135" s="8"/>
      <c r="IK135" s="8"/>
      <c r="IL135" s="8"/>
      <c r="IM135" s="8"/>
      <c r="IN135" s="8"/>
      <c r="IO135" s="8"/>
    </row>
    <row r="136" spans="1:249" x14ac:dyDescent="0.25">
      <c r="A136" s="23" t="s">
        <v>90</v>
      </c>
      <c r="B136" s="24">
        <f t="shared" si="68"/>
        <v>17356</v>
      </c>
      <c r="C136" s="24">
        <f t="shared" si="68"/>
        <v>17356</v>
      </c>
      <c r="D136" s="24">
        <f t="shared" si="68"/>
        <v>0</v>
      </c>
      <c r="E136" s="24">
        <f t="shared" ref="E136:AA136" si="120">SUM(E137:E137)</f>
        <v>0</v>
      </c>
      <c r="F136" s="24">
        <f t="shared" si="120"/>
        <v>0</v>
      </c>
      <c r="G136" s="24">
        <f t="shared" ref="G136:G183" si="121">F136-E136</f>
        <v>0</v>
      </c>
      <c r="H136" s="24">
        <f t="shared" si="120"/>
        <v>0</v>
      </c>
      <c r="I136" s="24">
        <f t="shared" si="120"/>
        <v>0</v>
      </c>
      <c r="J136" s="24">
        <f t="shared" ref="J136:J183" si="122">I136-H136</f>
        <v>0</v>
      </c>
      <c r="K136" s="24">
        <f t="shared" si="120"/>
        <v>0</v>
      </c>
      <c r="L136" s="24">
        <f t="shared" si="120"/>
        <v>0</v>
      </c>
      <c r="M136" s="24">
        <f t="shared" ref="M136:M183" si="123">L136-K136</f>
        <v>0</v>
      </c>
      <c r="N136" s="24">
        <f t="shared" si="120"/>
        <v>17356</v>
      </c>
      <c r="O136" s="24">
        <f t="shared" si="120"/>
        <v>17356</v>
      </c>
      <c r="P136" s="24">
        <f t="shared" ref="P136:P183" si="124">O136-N136</f>
        <v>0</v>
      </c>
      <c r="Q136" s="24">
        <f t="shared" si="120"/>
        <v>0</v>
      </c>
      <c r="R136" s="24">
        <f t="shared" si="120"/>
        <v>0</v>
      </c>
      <c r="S136" s="24">
        <f t="shared" ref="S136:S183" si="125">R136-Q136</f>
        <v>0</v>
      </c>
      <c r="T136" s="24">
        <f t="shared" si="120"/>
        <v>0</v>
      </c>
      <c r="U136" s="24">
        <f t="shared" si="120"/>
        <v>0</v>
      </c>
      <c r="V136" s="24">
        <f t="shared" ref="V136:V183" si="126">U136-T136</f>
        <v>0</v>
      </c>
      <c r="W136" s="24">
        <f t="shared" si="120"/>
        <v>0</v>
      </c>
      <c r="X136" s="24">
        <f t="shared" si="120"/>
        <v>0</v>
      </c>
      <c r="Y136" s="24">
        <f t="shared" ref="Y136:Y183" si="127">X136-W136</f>
        <v>0</v>
      </c>
      <c r="Z136" s="24">
        <f t="shared" si="120"/>
        <v>0</v>
      </c>
      <c r="AA136" s="24">
        <f t="shared" si="120"/>
        <v>0</v>
      </c>
      <c r="AB136" s="24">
        <f t="shared" ref="AB136:AB183" si="128">AA136-Z136</f>
        <v>0</v>
      </c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2"/>
      <c r="DJ136" s="22"/>
      <c r="DK136" s="22"/>
      <c r="DL136" s="22"/>
      <c r="DM136" s="22"/>
      <c r="DN136" s="22"/>
      <c r="DO136" s="22"/>
      <c r="DP136" s="22"/>
      <c r="DQ136" s="22"/>
      <c r="DR136" s="22"/>
      <c r="DS136" s="22"/>
      <c r="DT136" s="22"/>
      <c r="DU136" s="22"/>
      <c r="DV136" s="22"/>
      <c r="DW136" s="22"/>
      <c r="DX136" s="22"/>
      <c r="DY136" s="22"/>
      <c r="DZ136" s="22"/>
      <c r="EA136" s="22"/>
      <c r="EB136" s="22"/>
      <c r="EC136" s="22"/>
      <c r="ED136" s="22"/>
      <c r="EE136" s="22"/>
      <c r="EF136" s="22"/>
      <c r="EG136" s="22"/>
      <c r="EH136" s="22"/>
      <c r="EI136" s="22"/>
      <c r="EJ136" s="22"/>
      <c r="EK136" s="22"/>
      <c r="EL136" s="22"/>
      <c r="EM136" s="22"/>
      <c r="EN136" s="22"/>
      <c r="EO136" s="22"/>
      <c r="EP136" s="22"/>
      <c r="EQ136" s="22"/>
      <c r="ER136" s="22"/>
      <c r="ES136" s="22"/>
      <c r="ET136" s="22"/>
      <c r="EU136" s="22"/>
      <c r="EV136" s="22"/>
      <c r="EW136" s="22"/>
      <c r="EX136" s="22"/>
      <c r="EY136" s="22"/>
      <c r="EZ136" s="22"/>
      <c r="FA136" s="22"/>
      <c r="FB136" s="22"/>
      <c r="FC136" s="22"/>
      <c r="FD136" s="22"/>
      <c r="FE136" s="22"/>
      <c r="FF136" s="22"/>
      <c r="FG136" s="22"/>
      <c r="FH136" s="22"/>
      <c r="FI136" s="22"/>
      <c r="FJ136" s="22"/>
      <c r="FK136" s="22"/>
      <c r="FL136" s="22"/>
      <c r="FM136" s="22"/>
      <c r="FN136" s="22"/>
      <c r="FO136" s="22"/>
      <c r="FP136" s="22"/>
      <c r="FQ136" s="22"/>
      <c r="FR136" s="22"/>
      <c r="FS136" s="22"/>
      <c r="FT136" s="22"/>
      <c r="FU136" s="22"/>
      <c r="FV136" s="22"/>
      <c r="FW136" s="22"/>
      <c r="FX136" s="22"/>
      <c r="FY136" s="22"/>
      <c r="FZ136" s="22"/>
      <c r="GA136" s="8"/>
      <c r="GB136" s="8"/>
      <c r="GC136" s="8"/>
      <c r="GD136" s="8"/>
      <c r="GE136" s="8"/>
      <c r="GF136" s="8"/>
      <c r="GG136" s="8"/>
      <c r="GH136" s="8"/>
      <c r="GI136" s="8"/>
      <c r="GJ136" s="8"/>
      <c r="GK136" s="8"/>
      <c r="GL136" s="8"/>
      <c r="GM136" s="8"/>
      <c r="GN136" s="8"/>
      <c r="GO136" s="8"/>
      <c r="GP136" s="8"/>
      <c r="GQ136" s="8"/>
      <c r="GR136" s="8"/>
      <c r="GS136" s="8"/>
      <c r="GT136" s="8"/>
      <c r="GU136" s="8"/>
      <c r="GV136" s="8"/>
      <c r="GW136" s="8"/>
      <c r="GX136" s="8"/>
      <c r="GY136" s="8"/>
      <c r="GZ136" s="8"/>
      <c r="HA136" s="8"/>
      <c r="HB136" s="8"/>
      <c r="HC136" s="8"/>
      <c r="HD136" s="8"/>
      <c r="HE136" s="8"/>
      <c r="HF136" s="8"/>
      <c r="HG136" s="8"/>
      <c r="HH136" s="8"/>
      <c r="HI136" s="8"/>
      <c r="HJ136" s="8"/>
      <c r="HK136" s="8"/>
      <c r="HL136" s="8"/>
      <c r="HM136" s="8"/>
      <c r="HN136" s="8"/>
      <c r="HO136" s="8"/>
      <c r="HP136" s="8"/>
      <c r="HQ136" s="8"/>
      <c r="HR136" s="8"/>
      <c r="HS136" s="8"/>
      <c r="HT136" s="8"/>
      <c r="HU136" s="8"/>
      <c r="HV136" s="8"/>
      <c r="HW136" s="8"/>
      <c r="HX136" s="8"/>
      <c r="HY136" s="8"/>
      <c r="HZ136" s="8"/>
      <c r="IA136" s="8"/>
      <c r="IB136" s="8"/>
      <c r="IC136" s="8"/>
      <c r="ID136" s="8"/>
      <c r="IE136" s="8"/>
      <c r="IF136" s="8"/>
      <c r="IG136" s="8"/>
      <c r="IH136" s="8"/>
      <c r="II136" s="8"/>
      <c r="IJ136" s="8"/>
      <c r="IK136" s="8"/>
      <c r="IL136" s="8"/>
      <c r="IM136" s="8"/>
      <c r="IN136" s="8"/>
      <c r="IO136" s="8"/>
    </row>
    <row r="137" spans="1:249" ht="94.5" x14ac:dyDescent="0.25">
      <c r="A137" s="29" t="s">
        <v>128</v>
      </c>
      <c r="B137" s="30">
        <f t="shared" si="68"/>
        <v>17356</v>
      </c>
      <c r="C137" s="30">
        <f t="shared" si="68"/>
        <v>17356</v>
      </c>
      <c r="D137" s="30">
        <f t="shared" si="68"/>
        <v>0</v>
      </c>
      <c r="E137" s="30">
        <v>0</v>
      </c>
      <c r="F137" s="30">
        <v>0</v>
      </c>
      <c r="G137" s="30">
        <f t="shared" si="121"/>
        <v>0</v>
      </c>
      <c r="H137" s="30">
        <v>0</v>
      </c>
      <c r="I137" s="30">
        <v>0</v>
      </c>
      <c r="J137" s="30">
        <f t="shared" si="122"/>
        <v>0</v>
      </c>
      <c r="K137" s="30"/>
      <c r="L137" s="30"/>
      <c r="M137" s="30">
        <f t="shared" si="123"/>
        <v>0</v>
      </c>
      <c r="N137" s="30">
        <v>17356</v>
      </c>
      <c r="O137" s="30">
        <v>17356</v>
      </c>
      <c r="P137" s="30">
        <f t="shared" si="124"/>
        <v>0</v>
      </c>
      <c r="Q137" s="30">
        <v>0</v>
      </c>
      <c r="R137" s="30">
        <v>0</v>
      </c>
      <c r="S137" s="30">
        <f t="shared" si="125"/>
        <v>0</v>
      </c>
      <c r="T137" s="30">
        <v>0</v>
      </c>
      <c r="U137" s="30">
        <v>0</v>
      </c>
      <c r="V137" s="30">
        <f t="shared" si="126"/>
        <v>0</v>
      </c>
      <c r="W137" s="30">
        <v>0</v>
      </c>
      <c r="X137" s="30">
        <v>0</v>
      </c>
      <c r="Y137" s="30">
        <f t="shared" si="127"/>
        <v>0</v>
      </c>
      <c r="Z137" s="30">
        <v>0</v>
      </c>
      <c r="AA137" s="30">
        <v>0</v>
      </c>
      <c r="AB137" s="30">
        <f t="shared" si="128"/>
        <v>0</v>
      </c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  <c r="FJ137" s="8"/>
      <c r="FK137" s="8"/>
      <c r="FL137" s="8"/>
      <c r="FM137" s="8"/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/>
      <c r="FY137" s="8"/>
      <c r="FZ137" s="8"/>
      <c r="GA137" s="8"/>
      <c r="GB137" s="8"/>
      <c r="GC137" s="8"/>
      <c r="GD137" s="8"/>
      <c r="GE137" s="8"/>
      <c r="GF137" s="8"/>
      <c r="GG137" s="8"/>
      <c r="GH137" s="8"/>
      <c r="GI137" s="8"/>
      <c r="GJ137" s="8"/>
      <c r="GK137" s="8"/>
      <c r="GL137" s="8"/>
      <c r="GM137" s="8"/>
      <c r="GN137" s="8"/>
      <c r="GO137" s="8"/>
      <c r="GP137" s="8"/>
      <c r="GQ137" s="8"/>
      <c r="GR137" s="8"/>
      <c r="GS137" s="8"/>
      <c r="GT137" s="8"/>
      <c r="GU137" s="8"/>
      <c r="GV137" s="8"/>
      <c r="GW137" s="8"/>
      <c r="GX137" s="8"/>
      <c r="GY137" s="8"/>
      <c r="GZ137" s="8"/>
      <c r="HA137" s="8"/>
      <c r="HB137" s="8"/>
      <c r="HC137" s="8"/>
      <c r="HD137" s="8"/>
      <c r="HE137" s="8"/>
      <c r="HF137" s="8"/>
      <c r="HG137" s="8"/>
      <c r="HH137" s="8"/>
      <c r="HI137" s="8"/>
      <c r="HJ137" s="8"/>
      <c r="HK137" s="8"/>
      <c r="HL137" s="8"/>
      <c r="HM137" s="8"/>
      <c r="HN137" s="8"/>
      <c r="HO137" s="8"/>
      <c r="HP137" s="8"/>
      <c r="HQ137" s="8"/>
      <c r="HR137" s="8"/>
      <c r="HS137" s="8"/>
      <c r="HT137" s="8"/>
      <c r="HU137" s="8"/>
      <c r="HV137" s="8"/>
      <c r="HW137" s="8"/>
      <c r="HX137" s="8"/>
      <c r="HY137" s="8"/>
      <c r="HZ137" s="8"/>
      <c r="IA137" s="8"/>
      <c r="IB137" s="8"/>
      <c r="IC137" s="8"/>
      <c r="ID137" s="8"/>
      <c r="IE137" s="8"/>
      <c r="IF137" s="8"/>
      <c r="IG137" s="8"/>
      <c r="IH137" s="8"/>
      <c r="II137" s="8"/>
      <c r="IJ137" s="8"/>
      <c r="IK137" s="8"/>
      <c r="IL137" s="8"/>
      <c r="IM137" s="8"/>
      <c r="IN137" s="8"/>
      <c r="IO137" s="8"/>
    </row>
    <row r="138" spans="1:249" ht="31.5" x14ac:dyDescent="0.25">
      <c r="A138" s="23" t="s">
        <v>92</v>
      </c>
      <c r="B138" s="24">
        <f t="shared" si="68"/>
        <v>180324</v>
      </c>
      <c r="C138" s="24">
        <f t="shared" si="68"/>
        <v>180324</v>
      </c>
      <c r="D138" s="24">
        <f t="shared" si="68"/>
        <v>0</v>
      </c>
      <c r="E138" s="24">
        <f t="shared" ref="E138:AA138" si="129">SUM(E139:E141)</f>
        <v>0</v>
      </c>
      <c r="F138" s="24">
        <f t="shared" si="129"/>
        <v>0</v>
      </c>
      <c r="G138" s="24">
        <f t="shared" si="121"/>
        <v>0</v>
      </c>
      <c r="H138" s="24">
        <f t="shared" si="129"/>
        <v>0</v>
      </c>
      <c r="I138" s="24">
        <f t="shared" si="129"/>
        <v>0</v>
      </c>
      <c r="J138" s="24">
        <f t="shared" si="122"/>
        <v>0</v>
      </c>
      <c r="K138" s="24">
        <f t="shared" si="129"/>
        <v>0</v>
      </c>
      <c r="L138" s="24">
        <f t="shared" si="129"/>
        <v>0</v>
      </c>
      <c r="M138" s="24">
        <f t="shared" si="123"/>
        <v>0</v>
      </c>
      <c r="N138" s="24">
        <f t="shared" si="129"/>
        <v>0</v>
      </c>
      <c r="O138" s="24">
        <f t="shared" si="129"/>
        <v>0</v>
      </c>
      <c r="P138" s="24">
        <f t="shared" si="124"/>
        <v>0</v>
      </c>
      <c r="Q138" s="24">
        <f t="shared" si="129"/>
        <v>180324</v>
      </c>
      <c r="R138" s="24">
        <f t="shared" si="129"/>
        <v>180324</v>
      </c>
      <c r="S138" s="24">
        <f t="shared" si="125"/>
        <v>0</v>
      </c>
      <c r="T138" s="24">
        <f t="shared" si="129"/>
        <v>0</v>
      </c>
      <c r="U138" s="24">
        <f t="shared" si="129"/>
        <v>0</v>
      </c>
      <c r="V138" s="24">
        <f t="shared" si="126"/>
        <v>0</v>
      </c>
      <c r="W138" s="24">
        <f t="shared" si="129"/>
        <v>0</v>
      </c>
      <c r="X138" s="24">
        <f t="shared" si="129"/>
        <v>0</v>
      </c>
      <c r="Y138" s="24">
        <f t="shared" si="127"/>
        <v>0</v>
      </c>
      <c r="Z138" s="24">
        <f t="shared" si="129"/>
        <v>0</v>
      </c>
      <c r="AA138" s="24">
        <f t="shared" si="129"/>
        <v>0</v>
      </c>
      <c r="AB138" s="24">
        <f t="shared" si="128"/>
        <v>0</v>
      </c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  <c r="FY138" s="8"/>
      <c r="FZ138" s="8"/>
      <c r="GA138" s="8"/>
      <c r="GB138" s="8"/>
      <c r="GC138" s="8"/>
      <c r="GD138" s="8"/>
      <c r="GE138" s="8"/>
      <c r="GF138" s="8"/>
      <c r="GG138" s="8"/>
      <c r="GH138" s="8"/>
      <c r="GI138" s="8"/>
      <c r="GJ138" s="8"/>
      <c r="GK138" s="8"/>
      <c r="GL138" s="8"/>
      <c r="GM138" s="8"/>
      <c r="GN138" s="8"/>
      <c r="GO138" s="8"/>
      <c r="GP138" s="8"/>
      <c r="GQ138" s="8"/>
      <c r="GR138" s="8"/>
      <c r="GS138" s="8"/>
      <c r="GT138" s="8"/>
      <c r="GU138" s="8"/>
      <c r="GV138" s="8"/>
      <c r="GW138" s="8"/>
      <c r="GX138" s="8"/>
      <c r="GY138" s="8"/>
      <c r="GZ138" s="8"/>
      <c r="HA138" s="8"/>
      <c r="HB138" s="8"/>
      <c r="HC138" s="8"/>
      <c r="HD138" s="8"/>
      <c r="HE138" s="8"/>
      <c r="HF138" s="8"/>
      <c r="HG138" s="8"/>
      <c r="HH138" s="8"/>
      <c r="HI138" s="8"/>
      <c r="HJ138" s="8"/>
      <c r="HK138" s="8"/>
      <c r="HL138" s="8"/>
      <c r="HM138" s="8"/>
      <c r="HN138" s="8"/>
      <c r="HO138" s="8"/>
      <c r="HP138" s="8"/>
      <c r="HQ138" s="8"/>
      <c r="HR138" s="8"/>
      <c r="HS138" s="8"/>
      <c r="HT138" s="8"/>
      <c r="HU138" s="8"/>
      <c r="HV138" s="8"/>
      <c r="HW138" s="8"/>
      <c r="HX138" s="8"/>
      <c r="HY138" s="8"/>
      <c r="HZ138" s="8"/>
      <c r="IA138" s="8"/>
      <c r="IB138" s="8"/>
      <c r="IC138" s="8"/>
      <c r="ID138" s="8"/>
      <c r="IE138" s="8"/>
      <c r="IF138" s="8"/>
      <c r="IG138" s="8"/>
      <c r="IH138" s="8"/>
      <c r="II138" s="8"/>
      <c r="IJ138" s="8"/>
      <c r="IK138" s="8"/>
      <c r="IL138" s="8"/>
      <c r="IM138" s="8"/>
      <c r="IN138" s="8"/>
      <c r="IO138" s="8"/>
    </row>
    <row r="139" spans="1:249" ht="31.5" x14ac:dyDescent="0.25">
      <c r="A139" s="29" t="s">
        <v>129</v>
      </c>
      <c r="B139" s="30">
        <f t="shared" si="68"/>
        <v>14761</v>
      </c>
      <c r="C139" s="30">
        <f t="shared" si="68"/>
        <v>14761</v>
      </c>
      <c r="D139" s="30">
        <f t="shared" si="68"/>
        <v>0</v>
      </c>
      <c r="E139" s="30">
        <v>0</v>
      </c>
      <c r="F139" s="30">
        <v>0</v>
      </c>
      <c r="G139" s="30">
        <f t="shared" si="121"/>
        <v>0</v>
      </c>
      <c r="H139" s="30">
        <v>0</v>
      </c>
      <c r="I139" s="30">
        <v>0</v>
      </c>
      <c r="J139" s="30">
        <f t="shared" si="122"/>
        <v>0</v>
      </c>
      <c r="K139" s="30"/>
      <c r="L139" s="30"/>
      <c r="M139" s="30">
        <f t="shared" si="123"/>
        <v>0</v>
      </c>
      <c r="N139" s="30">
        <v>0</v>
      </c>
      <c r="O139" s="30">
        <v>0</v>
      </c>
      <c r="P139" s="30">
        <f t="shared" si="124"/>
        <v>0</v>
      </c>
      <c r="Q139" s="30">
        <v>14761</v>
      </c>
      <c r="R139" s="30">
        <v>14761</v>
      </c>
      <c r="S139" s="30">
        <f t="shared" si="125"/>
        <v>0</v>
      </c>
      <c r="T139" s="30">
        <v>0</v>
      </c>
      <c r="U139" s="30">
        <v>0</v>
      </c>
      <c r="V139" s="30">
        <f t="shared" si="126"/>
        <v>0</v>
      </c>
      <c r="W139" s="30">
        <v>0</v>
      </c>
      <c r="X139" s="30">
        <v>0</v>
      </c>
      <c r="Y139" s="30">
        <f t="shared" si="127"/>
        <v>0</v>
      </c>
      <c r="Z139" s="30">
        <v>0</v>
      </c>
      <c r="AA139" s="30">
        <v>0</v>
      </c>
      <c r="AB139" s="30">
        <f t="shared" si="128"/>
        <v>0</v>
      </c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8"/>
      <c r="GD139" s="8"/>
      <c r="GE139" s="8"/>
      <c r="GF139" s="8"/>
      <c r="GG139" s="8"/>
      <c r="GH139" s="8"/>
      <c r="GI139" s="8"/>
      <c r="GJ139" s="8"/>
      <c r="GK139" s="8"/>
      <c r="GL139" s="8"/>
      <c r="GM139" s="8"/>
      <c r="GN139" s="8"/>
      <c r="GO139" s="8"/>
      <c r="GP139" s="8"/>
      <c r="GQ139" s="8"/>
      <c r="GR139" s="8"/>
      <c r="GS139" s="8"/>
      <c r="GT139" s="8"/>
      <c r="GU139" s="8"/>
      <c r="GV139" s="8"/>
      <c r="GW139" s="8"/>
      <c r="GX139" s="8"/>
      <c r="GY139" s="8"/>
      <c r="GZ139" s="8"/>
      <c r="HA139" s="8"/>
      <c r="HB139" s="8"/>
      <c r="HC139" s="8"/>
      <c r="HD139" s="8"/>
      <c r="HE139" s="8"/>
      <c r="HF139" s="8"/>
      <c r="HG139" s="8"/>
      <c r="HH139" s="8"/>
      <c r="HI139" s="8"/>
      <c r="HJ139" s="8"/>
      <c r="HK139" s="8"/>
      <c r="HL139" s="8"/>
      <c r="HM139" s="8"/>
      <c r="HN139" s="8"/>
      <c r="HO139" s="8"/>
      <c r="HP139" s="8"/>
      <c r="HQ139" s="8"/>
      <c r="HR139" s="8"/>
      <c r="HS139" s="8"/>
      <c r="HT139" s="8"/>
      <c r="HU139" s="8"/>
      <c r="HV139" s="8"/>
      <c r="HW139" s="8"/>
      <c r="HX139" s="8"/>
      <c r="HY139" s="8"/>
      <c r="HZ139" s="8"/>
      <c r="IA139" s="8"/>
      <c r="IB139" s="8"/>
      <c r="IC139" s="8"/>
      <c r="ID139" s="8"/>
      <c r="IE139" s="8"/>
      <c r="IF139" s="8"/>
      <c r="IG139" s="8"/>
      <c r="IH139" s="8"/>
      <c r="II139" s="8"/>
      <c r="IJ139" s="8"/>
      <c r="IK139" s="8"/>
      <c r="IL139" s="8"/>
      <c r="IM139" s="8"/>
      <c r="IN139" s="8"/>
      <c r="IO139" s="8"/>
    </row>
    <row r="140" spans="1:249" ht="31.5" x14ac:dyDescent="0.25">
      <c r="A140" s="29" t="s">
        <v>130</v>
      </c>
      <c r="B140" s="30">
        <f t="shared" ref="B140:D197" si="130">E140+H140+K140+N140+Q140+T140+W140+Z140</f>
        <v>18540</v>
      </c>
      <c r="C140" s="30">
        <f t="shared" si="130"/>
        <v>18540</v>
      </c>
      <c r="D140" s="30">
        <f t="shared" si="130"/>
        <v>0</v>
      </c>
      <c r="E140" s="30">
        <v>0</v>
      </c>
      <c r="F140" s="30">
        <v>0</v>
      </c>
      <c r="G140" s="30">
        <f t="shared" si="121"/>
        <v>0</v>
      </c>
      <c r="H140" s="30">
        <v>0</v>
      </c>
      <c r="I140" s="30">
        <v>0</v>
      </c>
      <c r="J140" s="30">
        <f t="shared" si="122"/>
        <v>0</v>
      </c>
      <c r="K140" s="30"/>
      <c r="L140" s="30"/>
      <c r="M140" s="30">
        <f t="shared" si="123"/>
        <v>0</v>
      </c>
      <c r="N140" s="30">
        <v>0</v>
      </c>
      <c r="O140" s="30">
        <v>0</v>
      </c>
      <c r="P140" s="30">
        <f t="shared" si="124"/>
        <v>0</v>
      </c>
      <c r="Q140" s="30">
        <v>18540</v>
      </c>
      <c r="R140" s="30">
        <v>18540</v>
      </c>
      <c r="S140" s="30">
        <f t="shared" si="125"/>
        <v>0</v>
      </c>
      <c r="T140" s="30">
        <v>0</v>
      </c>
      <c r="U140" s="30">
        <v>0</v>
      </c>
      <c r="V140" s="30">
        <f t="shared" si="126"/>
        <v>0</v>
      </c>
      <c r="W140" s="30">
        <v>0</v>
      </c>
      <c r="X140" s="30">
        <v>0</v>
      </c>
      <c r="Y140" s="30">
        <f t="shared" si="127"/>
        <v>0</v>
      </c>
      <c r="Z140" s="30">
        <v>0</v>
      </c>
      <c r="AA140" s="30">
        <v>0</v>
      </c>
      <c r="AB140" s="30">
        <f t="shared" si="128"/>
        <v>0</v>
      </c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8"/>
      <c r="FZ140" s="8"/>
      <c r="GA140" s="8"/>
      <c r="GB140" s="8"/>
      <c r="GC140" s="8"/>
      <c r="GD140" s="8"/>
      <c r="GE140" s="8"/>
      <c r="GF140" s="8"/>
      <c r="GG140" s="8"/>
      <c r="GH140" s="8"/>
      <c r="GI140" s="8"/>
      <c r="GJ140" s="8"/>
      <c r="GK140" s="8"/>
      <c r="GL140" s="8"/>
      <c r="GM140" s="8"/>
      <c r="GN140" s="8"/>
      <c r="GO140" s="8"/>
      <c r="GP140" s="8"/>
      <c r="GQ140" s="8"/>
      <c r="GR140" s="8"/>
      <c r="GS140" s="8"/>
      <c r="GT140" s="8"/>
      <c r="GU140" s="8"/>
      <c r="GV140" s="8"/>
      <c r="GW140" s="8"/>
      <c r="GX140" s="8"/>
      <c r="GY140" s="8"/>
      <c r="GZ140" s="8"/>
      <c r="HA140" s="8"/>
      <c r="HB140" s="8"/>
      <c r="HC140" s="8"/>
      <c r="HD140" s="8"/>
      <c r="HE140" s="8"/>
      <c r="HF140" s="8"/>
      <c r="HG140" s="8"/>
      <c r="HH140" s="8"/>
      <c r="HI140" s="8"/>
      <c r="HJ140" s="8"/>
      <c r="HK140" s="8"/>
      <c r="HL140" s="8"/>
      <c r="HM140" s="8"/>
      <c r="HN140" s="8"/>
      <c r="HO140" s="8"/>
      <c r="HP140" s="8"/>
      <c r="HQ140" s="8"/>
      <c r="HR140" s="8"/>
      <c r="HS140" s="8"/>
      <c r="HT140" s="8"/>
      <c r="HU140" s="8"/>
      <c r="HV140" s="8"/>
      <c r="HW140" s="8"/>
      <c r="HX140" s="8"/>
      <c r="HY140" s="8"/>
      <c r="HZ140" s="8"/>
      <c r="IA140" s="8"/>
      <c r="IB140" s="8"/>
      <c r="IC140" s="8"/>
      <c r="ID140" s="8"/>
      <c r="IE140" s="8"/>
      <c r="IF140" s="8"/>
      <c r="IG140" s="8"/>
      <c r="IH140" s="8"/>
      <c r="II140" s="8"/>
      <c r="IJ140" s="8"/>
      <c r="IK140" s="8"/>
      <c r="IL140" s="8"/>
      <c r="IM140" s="8"/>
      <c r="IN140" s="8"/>
      <c r="IO140" s="8"/>
    </row>
    <row r="141" spans="1:249" ht="47.25" x14ac:dyDescent="0.25">
      <c r="A141" s="29" t="s">
        <v>131</v>
      </c>
      <c r="B141" s="30">
        <f t="shared" si="130"/>
        <v>147023</v>
      </c>
      <c r="C141" s="30">
        <f t="shared" si="130"/>
        <v>147023</v>
      </c>
      <c r="D141" s="30">
        <f t="shared" si="130"/>
        <v>0</v>
      </c>
      <c r="E141" s="30">
        <v>0</v>
      </c>
      <c r="F141" s="30">
        <v>0</v>
      </c>
      <c r="G141" s="30">
        <f t="shared" si="121"/>
        <v>0</v>
      </c>
      <c r="H141" s="30">
        <v>0</v>
      </c>
      <c r="I141" s="30">
        <v>0</v>
      </c>
      <c r="J141" s="30">
        <f t="shared" si="122"/>
        <v>0</v>
      </c>
      <c r="K141" s="30">
        <v>0</v>
      </c>
      <c r="L141" s="30">
        <v>0</v>
      </c>
      <c r="M141" s="30">
        <f t="shared" si="123"/>
        <v>0</v>
      </c>
      <c r="N141" s="30"/>
      <c r="O141" s="30"/>
      <c r="P141" s="30">
        <f t="shared" si="124"/>
        <v>0</v>
      </c>
      <c r="Q141" s="30">
        <v>147023</v>
      </c>
      <c r="R141" s="30">
        <v>147023</v>
      </c>
      <c r="S141" s="30">
        <f t="shared" si="125"/>
        <v>0</v>
      </c>
      <c r="T141" s="30">
        <v>0</v>
      </c>
      <c r="U141" s="30">
        <v>0</v>
      </c>
      <c r="V141" s="30">
        <f t="shared" si="126"/>
        <v>0</v>
      </c>
      <c r="W141" s="30">
        <v>0</v>
      </c>
      <c r="X141" s="30">
        <v>0</v>
      </c>
      <c r="Y141" s="30">
        <f t="shared" si="127"/>
        <v>0</v>
      </c>
      <c r="Z141" s="30">
        <v>0</v>
      </c>
      <c r="AA141" s="30">
        <v>0</v>
      </c>
      <c r="AB141" s="30">
        <f t="shared" si="128"/>
        <v>0</v>
      </c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/>
      <c r="FY141" s="8"/>
      <c r="FZ141" s="8"/>
      <c r="GA141" s="8"/>
      <c r="GB141" s="8"/>
      <c r="GC141" s="8"/>
      <c r="GD141" s="8"/>
      <c r="GE141" s="8"/>
      <c r="GF141" s="8"/>
      <c r="GG141" s="8"/>
      <c r="GH141" s="8"/>
      <c r="GI141" s="8"/>
      <c r="GJ141" s="8"/>
      <c r="GK141" s="8"/>
      <c r="GL141" s="8"/>
      <c r="GM141" s="8"/>
      <c r="GN141" s="8"/>
      <c r="GO141" s="8"/>
      <c r="GP141" s="8"/>
      <c r="GQ141" s="8"/>
      <c r="GR141" s="8"/>
      <c r="GS141" s="8"/>
      <c r="GT141" s="8"/>
      <c r="GU141" s="8"/>
      <c r="GV141" s="8"/>
      <c r="GW141" s="8"/>
      <c r="GX141" s="8"/>
      <c r="GY141" s="8"/>
      <c r="GZ141" s="8"/>
      <c r="HA141" s="8"/>
      <c r="HB141" s="8"/>
      <c r="HC141" s="8"/>
      <c r="HD141" s="8"/>
      <c r="HE141" s="8"/>
      <c r="HF141" s="8"/>
      <c r="HG141" s="8"/>
      <c r="HH141" s="8"/>
      <c r="HI141" s="8"/>
      <c r="HJ141" s="8"/>
      <c r="HK141" s="8"/>
      <c r="HL141" s="8"/>
      <c r="HM141" s="8"/>
      <c r="HN141" s="8"/>
      <c r="HO141" s="8"/>
      <c r="HP141" s="8"/>
      <c r="HQ141" s="8"/>
      <c r="HR141" s="8"/>
      <c r="HS141" s="8"/>
      <c r="HT141" s="8"/>
      <c r="HU141" s="8"/>
      <c r="HV141" s="8"/>
      <c r="HW141" s="8"/>
      <c r="HX141" s="8"/>
      <c r="HY141" s="8"/>
      <c r="HZ141" s="8"/>
      <c r="IA141" s="8"/>
      <c r="IB141" s="8"/>
      <c r="IC141" s="8"/>
      <c r="ID141" s="8"/>
      <c r="IE141" s="8"/>
      <c r="IF141" s="8"/>
      <c r="IG141" s="8"/>
      <c r="IH141" s="8"/>
      <c r="II141" s="8"/>
      <c r="IJ141" s="8"/>
      <c r="IK141" s="8"/>
      <c r="IL141" s="8"/>
      <c r="IM141" s="8"/>
      <c r="IN141" s="8"/>
      <c r="IO141" s="8"/>
    </row>
    <row r="142" spans="1:249" ht="31.5" x14ac:dyDescent="0.25">
      <c r="A142" s="23" t="s">
        <v>48</v>
      </c>
      <c r="B142" s="24">
        <f t="shared" si="130"/>
        <v>701671</v>
      </c>
      <c r="C142" s="24">
        <f t="shared" si="130"/>
        <v>701671</v>
      </c>
      <c r="D142" s="24">
        <f t="shared" si="130"/>
        <v>0</v>
      </c>
      <c r="E142" s="24">
        <f>SUM(E143,E153,E156)</f>
        <v>0</v>
      </c>
      <c r="F142" s="24">
        <f>SUM(F143,F153,F156)</f>
        <v>0</v>
      </c>
      <c r="G142" s="24">
        <f t="shared" si="121"/>
        <v>0</v>
      </c>
      <c r="H142" s="24">
        <f t="shared" ref="H142:I142" si="131">SUM(H143,H153,H156)</f>
        <v>0</v>
      </c>
      <c r="I142" s="24">
        <f t="shared" si="131"/>
        <v>0</v>
      </c>
      <c r="J142" s="24">
        <f t="shared" si="122"/>
        <v>0</v>
      </c>
      <c r="K142" s="24">
        <f t="shared" ref="K142:L142" si="132">SUM(K143,K153,K156)</f>
        <v>29772</v>
      </c>
      <c r="L142" s="24">
        <f t="shared" si="132"/>
        <v>29772</v>
      </c>
      <c r="M142" s="24">
        <f t="shared" si="123"/>
        <v>0</v>
      </c>
      <c r="N142" s="24">
        <f t="shared" ref="N142:O142" si="133">SUM(N143,N153,N156)</f>
        <v>0</v>
      </c>
      <c r="O142" s="24">
        <f t="shared" si="133"/>
        <v>0</v>
      </c>
      <c r="P142" s="24">
        <f t="shared" si="124"/>
        <v>0</v>
      </c>
      <c r="Q142" s="24">
        <f t="shared" ref="Q142:R142" si="134">SUM(Q143,Q153,Q156)</f>
        <v>343010</v>
      </c>
      <c r="R142" s="24">
        <f t="shared" si="134"/>
        <v>343010</v>
      </c>
      <c r="S142" s="24">
        <f t="shared" si="125"/>
        <v>0</v>
      </c>
      <c r="T142" s="24">
        <f t="shared" ref="T142:U142" si="135">SUM(T143,T153,T156)</f>
        <v>0</v>
      </c>
      <c r="U142" s="24">
        <f t="shared" si="135"/>
        <v>0</v>
      </c>
      <c r="V142" s="24">
        <f t="shared" si="126"/>
        <v>0</v>
      </c>
      <c r="W142" s="24">
        <f t="shared" ref="W142:X142" si="136">SUM(W143,W153,W156)</f>
        <v>0</v>
      </c>
      <c r="X142" s="24">
        <f t="shared" si="136"/>
        <v>0</v>
      </c>
      <c r="Y142" s="24">
        <f t="shared" si="127"/>
        <v>0</v>
      </c>
      <c r="Z142" s="24">
        <f t="shared" ref="Z142:AA142" si="137">SUM(Z143,Z153,Z156)</f>
        <v>328889</v>
      </c>
      <c r="AA142" s="24">
        <f t="shared" si="137"/>
        <v>328889</v>
      </c>
      <c r="AB142" s="24">
        <f t="shared" si="128"/>
        <v>0</v>
      </c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/>
      <c r="FY142" s="8"/>
      <c r="FZ142" s="8"/>
      <c r="GA142" s="8"/>
      <c r="GB142" s="8"/>
      <c r="GC142" s="8"/>
      <c r="GD142" s="8"/>
      <c r="GE142" s="8"/>
      <c r="GF142" s="8"/>
      <c r="GG142" s="8"/>
      <c r="GH142" s="8"/>
      <c r="GI142" s="8"/>
      <c r="GJ142" s="8"/>
      <c r="GK142" s="8"/>
      <c r="GL142" s="8"/>
      <c r="GM142" s="8"/>
      <c r="GN142" s="8"/>
      <c r="GO142" s="8"/>
      <c r="GP142" s="8"/>
      <c r="GQ142" s="8"/>
      <c r="GR142" s="8"/>
      <c r="GS142" s="8"/>
      <c r="GT142" s="8"/>
      <c r="GU142" s="8"/>
      <c r="GV142" s="8"/>
      <c r="GW142" s="8"/>
      <c r="GX142" s="8"/>
      <c r="GY142" s="8"/>
      <c r="GZ142" s="8"/>
      <c r="HA142" s="8"/>
      <c r="HB142" s="8"/>
      <c r="HC142" s="8"/>
      <c r="HD142" s="8"/>
      <c r="HE142" s="8"/>
      <c r="HF142" s="8"/>
      <c r="HG142" s="8"/>
      <c r="HH142" s="8"/>
      <c r="HI142" s="8"/>
      <c r="HJ142" s="8"/>
      <c r="HK142" s="8"/>
      <c r="HL142" s="8"/>
      <c r="HM142" s="8"/>
      <c r="HN142" s="8"/>
      <c r="HO142" s="8"/>
      <c r="HP142" s="8"/>
      <c r="HQ142" s="8"/>
      <c r="HR142" s="8"/>
      <c r="HS142" s="8"/>
      <c r="HT142" s="8"/>
      <c r="HU142" s="8"/>
      <c r="HV142" s="8"/>
      <c r="HW142" s="8"/>
      <c r="HX142" s="8"/>
      <c r="HY142" s="8"/>
      <c r="HZ142" s="8"/>
      <c r="IA142" s="8"/>
      <c r="IB142" s="8"/>
      <c r="IC142" s="8"/>
      <c r="ID142" s="8"/>
      <c r="IE142" s="8"/>
      <c r="IF142" s="8"/>
      <c r="IG142" s="8"/>
      <c r="IH142" s="8"/>
      <c r="II142" s="8"/>
      <c r="IJ142" s="8"/>
      <c r="IK142" s="8"/>
      <c r="IL142" s="8"/>
      <c r="IM142" s="8"/>
      <c r="IN142" s="8"/>
      <c r="IO142" s="8"/>
    </row>
    <row r="143" spans="1:249" ht="31.5" x14ac:dyDescent="0.25">
      <c r="A143" s="23" t="s">
        <v>92</v>
      </c>
      <c r="B143" s="24">
        <f t="shared" si="130"/>
        <v>372782</v>
      </c>
      <c r="C143" s="24">
        <f t="shared" si="130"/>
        <v>372782</v>
      </c>
      <c r="D143" s="24">
        <f t="shared" si="130"/>
        <v>0</v>
      </c>
      <c r="E143" s="24">
        <f>SUM(E144:E152)</f>
        <v>0</v>
      </c>
      <c r="F143" s="24">
        <f>SUM(F144:F152)</f>
        <v>0</v>
      </c>
      <c r="G143" s="24">
        <f t="shared" si="121"/>
        <v>0</v>
      </c>
      <c r="H143" s="24">
        <f>SUM(H144:H152)</f>
        <v>0</v>
      </c>
      <c r="I143" s="24">
        <f>SUM(I144:I152)</f>
        <v>0</v>
      </c>
      <c r="J143" s="24">
        <f t="shared" si="122"/>
        <v>0</v>
      </c>
      <c r="K143" s="24">
        <f>SUM(K144:K152)</f>
        <v>29772</v>
      </c>
      <c r="L143" s="24">
        <f>SUM(L144:L152)</f>
        <v>29772</v>
      </c>
      <c r="M143" s="24">
        <f t="shared" si="123"/>
        <v>0</v>
      </c>
      <c r="N143" s="24">
        <f>SUM(N144:N152)</f>
        <v>0</v>
      </c>
      <c r="O143" s="24">
        <f>SUM(O144:O152)</f>
        <v>0</v>
      </c>
      <c r="P143" s="24">
        <f t="shared" si="124"/>
        <v>0</v>
      </c>
      <c r="Q143" s="24">
        <f>SUM(Q144:Q152)</f>
        <v>343010</v>
      </c>
      <c r="R143" s="24">
        <f>SUM(R144:R152)</f>
        <v>343010</v>
      </c>
      <c r="S143" s="24">
        <f t="shared" si="125"/>
        <v>0</v>
      </c>
      <c r="T143" s="24">
        <f>SUM(T144:T152)</f>
        <v>0</v>
      </c>
      <c r="U143" s="24">
        <f>SUM(U144:U152)</f>
        <v>0</v>
      </c>
      <c r="V143" s="24">
        <f t="shared" si="126"/>
        <v>0</v>
      </c>
      <c r="W143" s="24">
        <f>SUM(W144:W152)</f>
        <v>0</v>
      </c>
      <c r="X143" s="24">
        <f>SUM(X144:X152)</f>
        <v>0</v>
      </c>
      <c r="Y143" s="24">
        <f t="shared" si="127"/>
        <v>0</v>
      </c>
      <c r="Z143" s="24">
        <f>SUM(Z144:Z152)</f>
        <v>0</v>
      </c>
      <c r="AA143" s="24">
        <f>SUM(AA144:AA152)</f>
        <v>0</v>
      </c>
      <c r="AB143" s="24">
        <f t="shared" si="128"/>
        <v>0</v>
      </c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8"/>
      <c r="FE143" s="8"/>
      <c r="FF143" s="8"/>
      <c r="FG143" s="8"/>
      <c r="FH143" s="8"/>
      <c r="FI143" s="8"/>
      <c r="FJ143" s="8"/>
      <c r="FK143" s="8"/>
      <c r="FL143" s="8"/>
      <c r="FM143" s="8"/>
      <c r="FN143" s="8"/>
      <c r="FO143" s="8"/>
      <c r="FP143" s="8"/>
      <c r="FQ143" s="8"/>
      <c r="FR143" s="8"/>
      <c r="FS143" s="8"/>
      <c r="FT143" s="8"/>
      <c r="FU143" s="8"/>
      <c r="FV143" s="8"/>
      <c r="FW143" s="8"/>
      <c r="FX143" s="8"/>
      <c r="FY143" s="8"/>
      <c r="FZ143" s="8"/>
      <c r="GA143" s="8"/>
      <c r="GB143" s="8"/>
      <c r="GC143" s="8"/>
      <c r="GD143" s="8"/>
      <c r="GE143" s="8"/>
      <c r="GF143" s="8"/>
      <c r="GG143" s="8"/>
      <c r="GH143" s="8"/>
      <c r="GI143" s="8"/>
      <c r="GJ143" s="8"/>
      <c r="GK143" s="8"/>
      <c r="GL143" s="8"/>
      <c r="GM143" s="8"/>
      <c r="GN143" s="8"/>
      <c r="GO143" s="8"/>
      <c r="GP143" s="8"/>
      <c r="GQ143" s="8"/>
      <c r="GR143" s="8"/>
      <c r="GS143" s="8"/>
      <c r="GT143" s="8"/>
      <c r="GU143" s="8"/>
      <c r="GV143" s="8"/>
      <c r="GW143" s="8"/>
      <c r="GX143" s="8"/>
      <c r="GY143" s="8"/>
      <c r="GZ143" s="8"/>
      <c r="HA143" s="8"/>
      <c r="HB143" s="8"/>
      <c r="HC143" s="8"/>
      <c r="HD143" s="8"/>
      <c r="HE143" s="8"/>
      <c r="HF143" s="8"/>
      <c r="HG143" s="8"/>
      <c r="HH143" s="8"/>
      <c r="HI143" s="8"/>
      <c r="HJ143" s="8"/>
      <c r="HK143" s="8"/>
      <c r="HL143" s="8"/>
      <c r="HM143" s="8"/>
      <c r="HN143" s="8"/>
      <c r="HO143" s="8"/>
      <c r="HP143" s="8"/>
      <c r="HQ143" s="8"/>
      <c r="HR143" s="8"/>
      <c r="HS143" s="8"/>
      <c r="HT143" s="8"/>
      <c r="HU143" s="8"/>
      <c r="HV143" s="8"/>
      <c r="HW143" s="8"/>
      <c r="HX143" s="8"/>
      <c r="HY143" s="8"/>
      <c r="HZ143" s="8"/>
      <c r="IA143" s="8"/>
      <c r="IB143" s="8"/>
      <c r="IC143" s="8"/>
      <c r="ID143" s="8"/>
      <c r="IE143" s="8"/>
      <c r="IF143" s="8"/>
      <c r="IG143" s="8"/>
      <c r="IH143" s="8"/>
      <c r="II143" s="8"/>
      <c r="IJ143" s="8"/>
      <c r="IK143" s="8"/>
      <c r="IL143" s="8"/>
      <c r="IM143" s="8"/>
      <c r="IN143" s="8"/>
      <c r="IO143" s="8"/>
    </row>
    <row r="144" spans="1:249" ht="31.5" x14ac:dyDescent="0.25">
      <c r="A144" s="32" t="s">
        <v>132</v>
      </c>
      <c r="B144" s="34">
        <f t="shared" si="130"/>
        <v>3145</v>
      </c>
      <c r="C144" s="34">
        <f t="shared" si="130"/>
        <v>3145</v>
      </c>
      <c r="D144" s="34">
        <f t="shared" si="130"/>
        <v>0</v>
      </c>
      <c r="E144" s="34">
        <v>0</v>
      </c>
      <c r="F144" s="34">
        <v>0</v>
      </c>
      <c r="G144" s="34">
        <f t="shared" si="121"/>
        <v>0</v>
      </c>
      <c r="H144" s="34">
        <v>0</v>
      </c>
      <c r="I144" s="34">
        <v>0</v>
      </c>
      <c r="J144" s="34">
        <f t="shared" si="122"/>
        <v>0</v>
      </c>
      <c r="K144" s="34">
        <v>0</v>
      </c>
      <c r="L144" s="34">
        <v>0</v>
      </c>
      <c r="M144" s="34">
        <f t="shared" si="123"/>
        <v>0</v>
      </c>
      <c r="N144" s="34">
        <v>0</v>
      </c>
      <c r="O144" s="34">
        <v>0</v>
      </c>
      <c r="P144" s="34">
        <f t="shared" si="124"/>
        <v>0</v>
      </c>
      <c r="Q144" s="34">
        <v>3145</v>
      </c>
      <c r="R144" s="34">
        <v>3145</v>
      </c>
      <c r="S144" s="34">
        <f t="shared" si="125"/>
        <v>0</v>
      </c>
      <c r="T144" s="34">
        <v>0</v>
      </c>
      <c r="U144" s="34">
        <v>0</v>
      </c>
      <c r="V144" s="34">
        <f t="shared" si="126"/>
        <v>0</v>
      </c>
      <c r="W144" s="34">
        <v>0</v>
      </c>
      <c r="X144" s="34">
        <v>0</v>
      </c>
      <c r="Y144" s="34">
        <f t="shared" si="127"/>
        <v>0</v>
      </c>
      <c r="Z144" s="34">
        <v>0</v>
      </c>
      <c r="AA144" s="34">
        <v>0</v>
      </c>
      <c r="AB144" s="34">
        <f t="shared" si="128"/>
        <v>0</v>
      </c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8"/>
      <c r="FT144" s="8"/>
      <c r="FU144" s="8"/>
      <c r="FV144" s="8"/>
      <c r="FW144" s="8"/>
      <c r="FX144" s="8"/>
      <c r="FY144" s="8"/>
      <c r="FZ144" s="8"/>
      <c r="GA144" s="22"/>
      <c r="GB144" s="22"/>
      <c r="GC144" s="22"/>
      <c r="GD144" s="22"/>
      <c r="GE144" s="22"/>
      <c r="GF144" s="22"/>
      <c r="GG144" s="22"/>
      <c r="GH144" s="22"/>
      <c r="GI144" s="22"/>
      <c r="GJ144" s="22"/>
      <c r="GK144" s="22"/>
      <c r="GL144" s="22"/>
      <c r="GM144" s="22"/>
      <c r="GN144" s="22"/>
      <c r="GO144" s="22"/>
      <c r="GP144" s="22"/>
      <c r="GQ144" s="22"/>
      <c r="GR144" s="22"/>
      <c r="GS144" s="22"/>
      <c r="GT144" s="22"/>
      <c r="GU144" s="22"/>
      <c r="GV144" s="22"/>
      <c r="GW144" s="22"/>
      <c r="GX144" s="22"/>
      <c r="GY144" s="22"/>
      <c r="GZ144" s="22"/>
      <c r="HA144" s="22"/>
      <c r="HB144" s="22"/>
      <c r="HC144" s="22"/>
      <c r="HD144" s="22"/>
      <c r="HE144" s="22"/>
      <c r="HF144" s="22"/>
      <c r="HG144" s="22"/>
      <c r="HH144" s="22"/>
      <c r="HI144" s="22"/>
      <c r="HJ144" s="22"/>
      <c r="HK144" s="22"/>
      <c r="HL144" s="22"/>
      <c r="HM144" s="22"/>
      <c r="HN144" s="22"/>
      <c r="HO144" s="22"/>
      <c r="HP144" s="22"/>
      <c r="HQ144" s="22"/>
      <c r="HR144" s="22"/>
      <c r="HS144" s="22"/>
      <c r="HT144" s="22"/>
      <c r="HU144" s="22"/>
      <c r="HV144" s="22"/>
      <c r="HW144" s="22"/>
      <c r="HX144" s="22"/>
      <c r="HY144" s="22"/>
      <c r="HZ144" s="22"/>
      <c r="IA144" s="22"/>
      <c r="IB144" s="22"/>
      <c r="IC144" s="22"/>
      <c r="ID144" s="22"/>
      <c r="IE144" s="22"/>
      <c r="IF144" s="22"/>
      <c r="IG144" s="22"/>
      <c r="IH144" s="22"/>
      <c r="II144" s="22"/>
      <c r="IJ144" s="22"/>
      <c r="IK144" s="22"/>
      <c r="IL144" s="22"/>
      <c r="IM144" s="22"/>
      <c r="IN144" s="22"/>
      <c r="IO144" s="22"/>
    </row>
    <row r="145" spans="1:249" ht="47.25" x14ac:dyDescent="0.25">
      <c r="A145" s="29" t="s">
        <v>133</v>
      </c>
      <c r="B145" s="30">
        <f t="shared" si="130"/>
        <v>9114</v>
      </c>
      <c r="C145" s="30">
        <f t="shared" si="130"/>
        <v>9114</v>
      </c>
      <c r="D145" s="30">
        <f t="shared" si="130"/>
        <v>0</v>
      </c>
      <c r="E145" s="30">
        <v>0</v>
      </c>
      <c r="F145" s="30">
        <v>0</v>
      </c>
      <c r="G145" s="30">
        <f t="shared" si="121"/>
        <v>0</v>
      </c>
      <c r="H145" s="30">
        <v>0</v>
      </c>
      <c r="I145" s="30">
        <v>0</v>
      </c>
      <c r="J145" s="30">
        <f t="shared" si="122"/>
        <v>0</v>
      </c>
      <c r="K145" s="30">
        <v>9114</v>
      </c>
      <c r="L145" s="30">
        <v>9114</v>
      </c>
      <c r="M145" s="30">
        <f t="shared" si="123"/>
        <v>0</v>
      </c>
      <c r="N145" s="30">
        <v>0</v>
      </c>
      <c r="O145" s="30">
        <v>0</v>
      </c>
      <c r="P145" s="30">
        <f t="shared" si="124"/>
        <v>0</v>
      </c>
      <c r="Q145" s="30"/>
      <c r="R145" s="30"/>
      <c r="S145" s="30">
        <f t="shared" si="125"/>
        <v>0</v>
      </c>
      <c r="T145" s="30">
        <v>0</v>
      </c>
      <c r="U145" s="30">
        <v>0</v>
      </c>
      <c r="V145" s="30">
        <f t="shared" si="126"/>
        <v>0</v>
      </c>
      <c r="W145" s="30">
        <v>0</v>
      </c>
      <c r="X145" s="30">
        <v>0</v>
      </c>
      <c r="Y145" s="30">
        <f t="shared" si="127"/>
        <v>0</v>
      </c>
      <c r="Z145" s="30">
        <v>0</v>
      </c>
      <c r="AA145" s="30">
        <v>0</v>
      </c>
      <c r="AB145" s="30">
        <f t="shared" si="128"/>
        <v>0</v>
      </c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/>
      <c r="FG145" s="8"/>
      <c r="FH145" s="8"/>
      <c r="FI145" s="8"/>
      <c r="FJ145" s="8"/>
      <c r="FK145" s="8"/>
      <c r="FL145" s="8"/>
      <c r="FM145" s="8"/>
      <c r="FN145" s="8"/>
      <c r="FO145" s="8"/>
      <c r="FP145" s="8"/>
      <c r="FQ145" s="8"/>
      <c r="FR145" s="8"/>
      <c r="FS145" s="8"/>
      <c r="FT145" s="8"/>
      <c r="FU145" s="8"/>
      <c r="FV145" s="8"/>
      <c r="FW145" s="8"/>
      <c r="FX145" s="8"/>
      <c r="FY145" s="8"/>
      <c r="FZ145" s="8"/>
      <c r="GA145" s="8"/>
      <c r="GB145" s="8"/>
      <c r="GC145" s="8"/>
      <c r="GD145" s="8"/>
      <c r="GE145" s="8"/>
      <c r="GF145" s="8"/>
      <c r="GG145" s="8"/>
      <c r="GH145" s="8"/>
      <c r="GI145" s="8"/>
      <c r="GJ145" s="8"/>
      <c r="GK145" s="8"/>
      <c r="GL145" s="8"/>
      <c r="GM145" s="8"/>
      <c r="GN145" s="8"/>
      <c r="GO145" s="8"/>
      <c r="GP145" s="8"/>
      <c r="GQ145" s="8"/>
      <c r="GR145" s="8"/>
      <c r="GS145" s="8"/>
      <c r="GT145" s="8"/>
      <c r="GU145" s="8"/>
      <c r="GV145" s="8"/>
      <c r="GW145" s="8"/>
      <c r="GX145" s="8"/>
      <c r="GY145" s="8"/>
      <c r="GZ145" s="8"/>
      <c r="HA145" s="8"/>
      <c r="HB145" s="8"/>
      <c r="HC145" s="8"/>
      <c r="HD145" s="8"/>
      <c r="HE145" s="8"/>
      <c r="HF145" s="8"/>
      <c r="HG145" s="8"/>
      <c r="HH145" s="8"/>
      <c r="HI145" s="8"/>
      <c r="HJ145" s="8"/>
      <c r="HK145" s="8"/>
      <c r="HL145" s="8"/>
      <c r="HM145" s="8"/>
      <c r="HN145" s="8"/>
      <c r="HO145" s="8"/>
      <c r="HP145" s="8"/>
      <c r="HQ145" s="8"/>
      <c r="HR145" s="8"/>
      <c r="HS145" s="8"/>
      <c r="HT145" s="8"/>
      <c r="HU145" s="8"/>
      <c r="HV145" s="8"/>
      <c r="HW145" s="8"/>
      <c r="HX145" s="8"/>
      <c r="HY145" s="8"/>
      <c r="HZ145" s="8"/>
      <c r="IA145" s="8"/>
      <c r="IB145" s="8"/>
      <c r="IC145" s="8"/>
      <c r="ID145" s="8"/>
      <c r="IE145" s="8"/>
      <c r="IF145" s="8"/>
      <c r="IG145" s="8"/>
      <c r="IH145" s="8"/>
      <c r="II145" s="8"/>
      <c r="IJ145" s="8"/>
      <c r="IK145" s="8"/>
      <c r="IL145" s="8"/>
      <c r="IM145" s="8"/>
      <c r="IN145" s="8"/>
      <c r="IO145" s="8"/>
    </row>
    <row r="146" spans="1:249" ht="47.25" x14ac:dyDescent="0.25">
      <c r="A146" s="29" t="s">
        <v>134</v>
      </c>
      <c r="B146" s="30">
        <f t="shared" si="130"/>
        <v>11851</v>
      </c>
      <c r="C146" s="30">
        <f t="shared" si="130"/>
        <v>11851</v>
      </c>
      <c r="D146" s="30">
        <f t="shared" si="130"/>
        <v>0</v>
      </c>
      <c r="E146" s="30">
        <v>0</v>
      </c>
      <c r="F146" s="30">
        <v>0</v>
      </c>
      <c r="G146" s="30">
        <f t="shared" si="121"/>
        <v>0</v>
      </c>
      <c r="H146" s="30">
        <v>0</v>
      </c>
      <c r="I146" s="30">
        <v>0</v>
      </c>
      <c r="J146" s="30">
        <f t="shared" si="122"/>
        <v>0</v>
      </c>
      <c r="K146" s="30">
        <v>11851</v>
      </c>
      <c r="L146" s="30">
        <v>11851</v>
      </c>
      <c r="M146" s="30">
        <f t="shared" si="123"/>
        <v>0</v>
      </c>
      <c r="N146" s="30">
        <v>0</v>
      </c>
      <c r="O146" s="30">
        <v>0</v>
      </c>
      <c r="P146" s="30">
        <f t="shared" si="124"/>
        <v>0</v>
      </c>
      <c r="Q146" s="30"/>
      <c r="R146" s="30"/>
      <c r="S146" s="30">
        <f t="shared" si="125"/>
        <v>0</v>
      </c>
      <c r="T146" s="30">
        <v>0</v>
      </c>
      <c r="U146" s="30">
        <v>0</v>
      </c>
      <c r="V146" s="30">
        <f t="shared" si="126"/>
        <v>0</v>
      </c>
      <c r="W146" s="30">
        <v>0</v>
      </c>
      <c r="X146" s="30">
        <v>0</v>
      </c>
      <c r="Y146" s="30">
        <f t="shared" si="127"/>
        <v>0</v>
      </c>
      <c r="Z146" s="30">
        <v>0</v>
      </c>
      <c r="AA146" s="30">
        <v>0</v>
      </c>
      <c r="AB146" s="30">
        <f t="shared" si="128"/>
        <v>0</v>
      </c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  <c r="GA146" s="8"/>
      <c r="GB146" s="8"/>
      <c r="GC146" s="8"/>
      <c r="GD146" s="8"/>
      <c r="GE146" s="8"/>
      <c r="GF146" s="8"/>
      <c r="GG146" s="8"/>
      <c r="GH146" s="8"/>
      <c r="GI146" s="8"/>
      <c r="GJ146" s="8"/>
      <c r="GK146" s="8"/>
      <c r="GL146" s="8"/>
      <c r="GM146" s="8"/>
      <c r="GN146" s="8"/>
      <c r="GO146" s="8"/>
      <c r="GP146" s="8"/>
      <c r="GQ146" s="8"/>
      <c r="GR146" s="8"/>
      <c r="GS146" s="8"/>
      <c r="GT146" s="8"/>
      <c r="GU146" s="8"/>
      <c r="GV146" s="8"/>
      <c r="GW146" s="8"/>
      <c r="GX146" s="8"/>
      <c r="GY146" s="8"/>
      <c r="GZ146" s="8"/>
      <c r="HA146" s="8"/>
      <c r="HB146" s="8"/>
      <c r="HC146" s="8"/>
      <c r="HD146" s="8"/>
      <c r="HE146" s="8"/>
      <c r="HF146" s="8"/>
      <c r="HG146" s="8"/>
      <c r="HH146" s="8"/>
      <c r="HI146" s="8"/>
      <c r="HJ146" s="8"/>
      <c r="HK146" s="8"/>
      <c r="HL146" s="8"/>
      <c r="HM146" s="8"/>
      <c r="HN146" s="8"/>
      <c r="HO146" s="8"/>
      <c r="HP146" s="8"/>
      <c r="HQ146" s="8"/>
      <c r="HR146" s="8"/>
      <c r="HS146" s="8"/>
      <c r="HT146" s="8"/>
      <c r="HU146" s="8"/>
      <c r="HV146" s="8"/>
      <c r="HW146" s="8"/>
      <c r="HX146" s="8"/>
      <c r="HY146" s="8"/>
      <c r="HZ146" s="8"/>
      <c r="IA146" s="8"/>
      <c r="IB146" s="8"/>
      <c r="IC146" s="8"/>
      <c r="ID146" s="8"/>
      <c r="IE146" s="8"/>
      <c r="IF146" s="8"/>
      <c r="IG146" s="8"/>
      <c r="IH146" s="8"/>
      <c r="II146" s="8"/>
      <c r="IJ146" s="8"/>
      <c r="IK146" s="8"/>
      <c r="IL146" s="8"/>
      <c r="IM146" s="8"/>
      <c r="IN146" s="8"/>
      <c r="IO146" s="8"/>
    </row>
    <row r="147" spans="1:249" ht="31.5" x14ac:dyDescent="0.25">
      <c r="A147" s="29" t="s">
        <v>135</v>
      </c>
      <c r="B147" s="30">
        <f t="shared" si="130"/>
        <v>2890</v>
      </c>
      <c r="C147" s="30">
        <f t="shared" si="130"/>
        <v>2890</v>
      </c>
      <c r="D147" s="30">
        <f t="shared" si="130"/>
        <v>0</v>
      </c>
      <c r="E147" s="30">
        <v>0</v>
      </c>
      <c r="F147" s="30">
        <v>0</v>
      </c>
      <c r="G147" s="30">
        <f t="shared" si="121"/>
        <v>0</v>
      </c>
      <c r="H147" s="30">
        <v>0</v>
      </c>
      <c r="I147" s="30">
        <v>0</v>
      </c>
      <c r="J147" s="30">
        <f t="shared" si="122"/>
        <v>0</v>
      </c>
      <c r="K147" s="30">
        <v>2890</v>
      </c>
      <c r="L147" s="30">
        <v>2890</v>
      </c>
      <c r="M147" s="30">
        <f t="shared" si="123"/>
        <v>0</v>
      </c>
      <c r="N147" s="30">
        <v>0</v>
      </c>
      <c r="O147" s="30">
        <v>0</v>
      </c>
      <c r="P147" s="30">
        <f t="shared" si="124"/>
        <v>0</v>
      </c>
      <c r="Q147" s="30"/>
      <c r="R147" s="30"/>
      <c r="S147" s="30">
        <f t="shared" si="125"/>
        <v>0</v>
      </c>
      <c r="T147" s="30">
        <v>0</v>
      </c>
      <c r="U147" s="30">
        <v>0</v>
      </c>
      <c r="V147" s="30">
        <f t="shared" si="126"/>
        <v>0</v>
      </c>
      <c r="W147" s="30">
        <v>0</v>
      </c>
      <c r="X147" s="30">
        <v>0</v>
      </c>
      <c r="Y147" s="30">
        <f t="shared" si="127"/>
        <v>0</v>
      </c>
      <c r="Z147" s="30">
        <v>0</v>
      </c>
      <c r="AA147" s="30">
        <v>0</v>
      </c>
      <c r="AB147" s="30">
        <f t="shared" si="128"/>
        <v>0</v>
      </c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/>
      <c r="FY147" s="8"/>
      <c r="FZ147" s="8"/>
      <c r="GA147" s="8"/>
      <c r="GB147" s="8"/>
      <c r="GC147" s="8"/>
      <c r="GD147" s="8"/>
      <c r="GE147" s="8"/>
      <c r="GF147" s="8"/>
      <c r="GG147" s="8"/>
      <c r="GH147" s="8"/>
      <c r="GI147" s="8"/>
      <c r="GJ147" s="8"/>
      <c r="GK147" s="8"/>
      <c r="GL147" s="8"/>
      <c r="GM147" s="8"/>
      <c r="GN147" s="8"/>
      <c r="GO147" s="8"/>
      <c r="GP147" s="8"/>
      <c r="GQ147" s="8"/>
      <c r="GR147" s="8"/>
      <c r="GS147" s="8"/>
      <c r="GT147" s="8"/>
      <c r="GU147" s="8"/>
      <c r="GV147" s="8"/>
      <c r="GW147" s="8"/>
      <c r="GX147" s="8"/>
      <c r="GY147" s="8"/>
      <c r="GZ147" s="8"/>
      <c r="HA147" s="8"/>
      <c r="HB147" s="8"/>
      <c r="HC147" s="8"/>
      <c r="HD147" s="8"/>
      <c r="HE147" s="8"/>
      <c r="HF147" s="8"/>
      <c r="HG147" s="8"/>
      <c r="HH147" s="8"/>
      <c r="HI147" s="8"/>
      <c r="HJ147" s="8"/>
      <c r="HK147" s="8"/>
      <c r="HL147" s="8"/>
      <c r="HM147" s="8"/>
      <c r="HN147" s="8"/>
      <c r="HO147" s="8"/>
      <c r="HP147" s="8"/>
      <c r="HQ147" s="8"/>
      <c r="HR147" s="8"/>
      <c r="HS147" s="8"/>
      <c r="HT147" s="8"/>
      <c r="HU147" s="8"/>
      <c r="HV147" s="8"/>
      <c r="HW147" s="8"/>
      <c r="HX147" s="8"/>
      <c r="HY147" s="8"/>
      <c r="HZ147" s="8"/>
      <c r="IA147" s="8"/>
      <c r="IB147" s="8"/>
      <c r="IC147" s="8"/>
      <c r="ID147" s="8"/>
      <c r="IE147" s="8"/>
      <c r="IF147" s="8"/>
      <c r="IG147" s="8"/>
      <c r="IH147" s="8"/>
      <c r="II147" s="8"/>
      <c r="IJ147" s="8"/>
      <c r="IK147" s="8"/>
      <c r="IL147" s="8"/>
      <c r="IM147" s="8"/>
      <c r="IN147" s="8"/>
      <c r="IO147" s="8"/>
    </row>
    <row r="148" spans="1:249" ht="31.5" x14ac:dyDescent="0.25">
      <c r="A148" s="29" t="s">
        <v>136</v>
      </c>
      <c r="B148" s="30">
        <f t="shared" si="130"/>
        <v>2195</v>
      </c>
      <c r="C148" s="30">
        <f t="shared" si="130"/>
        <v>2195</v>
      </c>
      <c r="D148" s="30">
        <f t="shared" si="130"/>
        <v>0</v>
      </c>
      <c r="E148" s="30">
        <v>0</v>
      </c>
      <c r="F148" s="30">
        <v>0</v>
      </c>
      <c r="G148" s="30">
        <f t="shared" si="121"/>
        <v>0</v>
      </c>
      <c r="H148" s="30">
        <v>0</v>
      </c>
      <c r="I148" s="30">
        <v>0</v>
      </c>
      <c r="J148" s="30">
        <f t="shared" si="122"/>
        <v>0</v>
      </c>
      <c r="K148" s="30">
        <v>0</v>
      </c>
      <c r="L148" s="30">
        <v>0</v>
      </c>
      <c r="M148" s="30">
        <f t="shared" si="123"/>
        <v>0</v>
      </c>
      <c r="N148" s="30">
        <v>0</v>
      </c>
      <c r="O148" s="30">
        <v>0</v>
      </c>
      <c r="P148" s="30">
        <f t="shared" si="124"/>
        <v>0</v>
      </c>
      <c r="Q148" s="30">
        <v>2195</v>
      </c>
      <c r="R148" s="30">
        <v>2195</v>
      </c>
      <c r="S148" s="30">
        <f t="shared" si="125"/>
        <v>0</v>
      </c>
      <c r="T148" s="30">
        <v>0</v>
      </c>
      <c r="U148" s="30">
        <v>0</v>
      </c>
      <c r="V148" s="30">
        <f t="shared" si="126"/>
        <v>0</v>
      </c>
      <c r="W148" s="30">
        <v>0</v>
      </c>
      <c r="X148" s="30">
        <v>0</v>
      </c>
      <c r="Y148" s="30">
        <f t="shared" si="127"/>
        <v>0</v>
      </c>
      <c r="Z148" s="30">
        <v>0</v>
      </c>
      <c r="AA148" s="30">
        <v>0</v>
      </c>
      <c r="AB148" s="30">
        <f t="shared" si="128"/>
        <v>0</v>
      </c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8"/>
      <c r="GC148" s="8"/>
      <c r="GD148" s="8"/>
      <c r="GE148" s="8"/>
      <c r="GF148" s="8"/>
      <c r="GG148" s="8"/>
      <c r="GH148" s="8"/>
      <c r="GI148" s="8"/>
      <c r="GJ148" s="8"/>
      <c r="GK148" s="8"/>
      <c r="GL148" s="8"/>
      <c r="GM148" s="8"/>
      <c r="GN148" s="8"/>
      <c r="GO148" s="8"/>
      <c r="GP148" s="8"/>
      <c r="GQ148" s="8"/>
      <c r="GR148" s="8"/>
      <c r="GS148" s="8"/>
      <c r="GT148" s="8"/>
      <c r="GU148" s="8"/>
      <c r="GV148" s="8"/>
      <c r="GW148" s="8"/>
      <c r="GX148" s="8"/>
      <c r="GY148" s="8"/>
      <c r="GZ148" s="8"/>
      <c r="HA148" s="8"/>
      <c r="HB148" s="8"/>
      <c r="HC148" s="8"/>
      <c r="HD148" s="8"/>
      <c r="HE148" s="8"/>
      <c r="HF148" s="8"/>
      <c r="HG148" s="8"/>
      <c r="HH148" s="8"/>
      <c r="HI148" s="8"/>
      <c r="HJ148" s="8"/>
      <c r="HK148" s="8"/>
      <c r="HL148" s="8"/>
      <c r="HM148" s="8"/>
      <c r="HN148" s="8"/>
      <c r="HO148" s="8"/>
      <c r="HP148" s="8"/>
      <c r="HQ148" s="8"/>
      <c r="HR148" s="8"/>
      <c r="HS148" s="8"/>
      <c r="HT148" s="8"/>
      <c r="HU148" s="8"/>
      <c r="HV148" s="8"/>
      <c r="HW148" s="8"/>
      <c r="HX148" s="8"/>
      <c r="HY148" s="8"/>
      <c r="HZ148" s="8"/>
      <c r="IA148" s="8"/>
      <c r="IB148" s="8"/>
      <c r="IC148" s="8"/>
      <c r="ID148" s="8"/>
      <c r="IE148" s="8"/>
      <c r="IF148" s="8"/>
      <c r="IG148" s="8"/>
      <c r="IH148" s="8"/>
      <c r="II148" s="8"/>
      <c r="IJ148" s="8"/>
      <c r="IK148" s="8"/>
      <c r="IL148" s="8"/>
      <c r="IM148" s="8"/>
      <c r="IN148" s="8"/>
      <c r="IO148" s="8"/>
    </row>
    <row r="149" spans="1:249" ht="31.5" x14ac:dyDescent="0.25">
      <c r="A149" s="29" t="s">
        <v>136</v>
      </c>
      <c r="B149" s="30">
        <f t="shared" si="130"/>
        <v>17328</v>
      </c>
      <c r="C149" s="30">
        <f t="shared" si="130"/>
        <v>17328</v>
      </c>
      <c r="D149" s="30">
        <f t="shared" si="130"/>
        <v>0</v>
      </c>
      <c r="E149" s="30">
        <v>0</v>
      </c>
      <c r="F149" s="30">
        <v>0</v>
      </c>
      <c r="G149" s="30">
        <f t="shared" si="121"/>
        <v>0</v>
      </c>
      <c r="H149" s="30">
        <v>0</v>
      </c>
      <c r="I149" s="30">
        <v>0</v>
      </c>
      <c r="J149" s="30">
        <f t="shared" si="122"/>
        <v>0</v>
      </c>
      <c r="K149" s="30">
        <v>0</v>
      </c>
      <c r="L149" s="30">
        <v>0</v>
      </c>
      <c r="M149" s="30">
        <f t="shared" si="123"/>
        <v>0</v>
      </c>
      <c r="N149" s="30">
        <v>0</v>
      </c>
      <c r="O149" s="30">
        <v>0</v>
      </c>
      <c r="P149" s="30">
        <f t="shared" si="124"/>
        <v>0</v>
      </c>
      <c r="Q149" s="30">
        <v>17328</v>
      </c>
      <c r="R149" s="30">
        <v>17328</v>
      </c>
      <c r="S149" s="30">
        <f t="shared" si="125"/>
        <v>0</v>
      </c>
      <c r="T149" s="30">
        <v>0</v>
      </c>
      <c r="U149" s="30">
        <v>0</v>
      </c>
      <c r="V149" s="30">
        <f t="shared" si="126"/>
        <v>0</v>
      </c>
      <c r="W149" s="30">
        <v>0</v>
      </c>
      <c r="X149" s="30">
        <v>0</v>
      </c>
      <c r="Y149" s="30">
        <f t="shared" si="127"/>
        <v>0</v>
      </c>
      <c r="Z149" s="30">
        <v>0</v>
      </c>
      <c r="AA149" s="30">
        <v>0</v>
      </c>
      <c r="AB149" s="30">
        <f t="shared" si="128"/>
        <v>0</v>
      </c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8"/>
      <c r="GC149" s="8"/>
      <c r="GD149" s="8"/>
      <c r="GE149" s="8"/>
      <c r="GF149" s="8"/>
      <c r="GG149" s="8"/>
      <c r="GH149" s="8"/>
      <c r="GI149" s="8"/>
      <c r="GJ149" s="8"/>
      <c r="GK149" s="8"/>
      <c r="GL149" s="8"/>
      <c r="GM149" s="8"/>
      <c r="GN149" s="8"/>
      <c r="GO149" s="8"/>
      <c r="GP149" s="8"/>
      <c r="GQ149" s="8"/>
      <c r="GR149" s="8"/>
      <c r="GS149" s="8"/>
      <c r="GT149" s="8"/>
      <c r="GU149" s="8"/>
      <c r="GV149" s="8"/>
      <c r="GW149" s="8"/>
      <c r="GX149" s="8"/>
      <c r="GY149" s="8"/>
      <c r="GZ149" s="8"/>
      <c r="HA149" s="8"/>
      <c r="HB149" s="8"/>
      <c r="HC149" s="8"/>
      <c r="HD149" s="8"/>
      <c r="HE149" s="8"/>
      <c r="HF149" s="8"/>
      <c r="HG149" s="8"/>
      <c r="HH149" s="8"/>
      <c r="HI149" s="8"/>
      <c r="HJ149" s="8"/>
      <c r="HK149" s="8"/>
      <c r="HL149" s="8"/>
      <c r="HM149" s="8"/>
      <c r="HN149" s="8"/>
      <c r="HO149" s="8"/>
      <c r="HP149" s="8"/>
      <c r="HQ149" s="8"/>
      <c r="HR149" s="8"/>
      <c r="HS149" s="8"/>
      <c r="HT149" s="8"/>
      <c r="HU149" s="8"/>
      <c r="HV149" s="8"/>
      <c r="HW149" s="8"/>
      <c r="HX149" s="8"/>
      <c r="HY149" s="8"/>
      <c r="HZ149" s="8"/>
      <c r="IA149" s="8"/>
      <c r="IB149" s="8"/>
      <c r="IC149" s="8"/>
      <c r="ID149" s="8"/>
      <c r="IE149" s="8"/>
      <c r="IF149" s="8"/>
      <c r="IG149" s="8"/>
      <c r="IH149" s="8"/>
      <c r="II149" s="8"/>
      <c r="IJ149" s="8"/>
      <c r="IK149" s="8"/>
      <c r="IL149" s="8"/>
      <c r="IM149" s="8"/>
      <c r="IN149" s="8"/>
      <c r="IO149" s="8"/>
    </row>
    <row r="150" spans="1:249" ht="47.25" x14ac:dyDescent="0.25">
      <c r="A150" s="29" t="s">
        <v>137</v>
      </c>
      <c r="B150" s="30">
        <f t="shared" si="130"/>
        <v>290620</v>
      </c>
      <c r="C150" s="30">
        <f t="shared" si="130"/>
        <v>290620</v>
      </c>
      <c r="D150" s="30">
        <f t="shared" si="130"/>
        <v>0</v>
      </c>
      <c r="E150" s="30">
        <v>0</v>
      </c>
      <c r="F150" s="30">
        <v>0</v>
      </c>
      <c r="G150" s="30">
        <f t="shared" si="121"/>
        <v>0</v>
      </c>
      <c r="H150" s="30">
        <v>0</v>
      </c>
      <c r="I150" s="30">
        <v>0</v>
      </c>
      <c r="J150" s="30">
        <f t="shared" si="122"/>
        <v>0</v>
      </c>
      <c r="K150" s="30">
        <v>0</v>
      </c>
      <c r="L150" s="30">
        <v>0</v>
      </c>
      <c r="M150" s="30">
        <f t="shared" si="123"/>
        <v>0</v>
      </c>
      <c r="N150" s="30">
        <v>0</v>
      </c>
      <c r="O150" s="30">
        <v>0</v>
      </c>
      <c r="P150" s="30">
        <f t="shared" si="124"/>
        <v>0</v>
      </c>
      <c r="Q150" s="30">
        <f>285500+5120</f>
        <v>290620</v>
      </c>
      <c r="R150" s="30">
        <f t="shared" ref="R150" si="138">285500+5120</f>
        <v>290620</v>
      </c>
      <c r="S150" s="30">
        <f t="shared" si="125"/>
        <v>0</v>
      </c>
      <c r="T150" s="30">
        <v>0</v>
      </c>
      <c r="U150" s="30">
        <v>0</v>
      </c>
      <c r="V150" s="30">
        <f t="shared" si="126"/>
        <v>0</v>
      </c>
      <c r="W150" s="30">
        <v>0</v>
      </c>
      <c r="X150" s="30">
        <v>0</v>
      </c>
      <c r="Y150" s="30">
        <f t="shared" si="127"/>
        <v>0</v>
      </c>
      <c r="Z150" s="30">
        <v>0</v>
      </c>
      <c r="AA150" s="30">
        <v>0</v>
      </c>
      <c r="AB150" s="30">
        <f t="shared" si="128"/>
        <v>0</v>
      </c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  <c r="FS150" s="8"/>
      <c r="FT150" s="8"/>
      <c r="FU150" s="8"/>
      <c r="FV150" s="8"/>
      <c r="FW150" s="8"/>
      <c r="FX150" s="8"/>
      <c r="FY150" s="8"/>
      <c r="FZ150" s="8"/>
      <c r="GA150" s="8"/>
      <c r="GB150" s="8"/>
      <c r="GC150" s="8"/>
      <c r="GD150" s="8"/>
      <c r="GE150" s="8"/>
      <c r="GF150" s="8"/>
      <c r="GG150" s="8"/>
      <c r="GH150" s="8"/>
      <c r="GI150" s="8"/>
      <c r="GJ150" s="8"/>
      <c r="GK150" s="8"/>
      <c r="GL150" s="8"/>
      <c r="GM150" s="8"/>
      <c r="GN150" s="8"/>
      <c r="GO150" s="8"/>
      <c r="GP150" s="8"/>
      <c r="GQ150" s="8"/>
      <c r="GR150" s="8"/>
      <c r="GS150" s="8"/>
      <c r="GT150" s="8"/>
      <c r="GU150" s="8"/>
      <c r="GV150" s="8"/>
      <c r="GW150" s="8"/>
      <c r="GX150" s="8"/>
      <c r="GY150" s="8"/>
      <c r="GZ150" s="8"/>
      <c r="HA150" s="8"/>
      <c r="HB150" s="8"/>
      <c r="HC150" s="8"/>
      <c r="HD150" s="8"/>
      <c r="HE150" s="8"/>
      <c r="HF150" s="8"/>
      <c r="HG150" s="8"/>
      <c r="HH150" s="8"/>
      <c r="HI150" s="8"/>
      <c r="HJ150" s="8"/>
      <c r="HK150" s="8"/>
      <c r="HL150" s="8"/>
      <c r="HM150" s="8"/>
      <c r="HN150" s="8"/>
      <c r="HO150" s="8"/>
      <c r="HP150" s="8"/>
      <c r="HQ150" s="8"/>
      <c r="HR150" s="8"/>
      <c r="HS150" s="8"/>
      <c r="HT150" s="8"/>
      <c r="HU150" s="8"/>
      <c r="HV150" s="8"/>
      <c r="HW150" s="8"/>
      <c r="HX150" s="8"/>
      <c r="HY150" s="8"/>
      <c r="HZ150" s="8"/>
      <c r="IA150" s="8"/>
      <c r="IB150" s="8"/>
      <c r="IC150" s="8"/>
      <c r="ID150" s="8"/>
      <c r="IE150" s="8"/>
      <c r="IF150" s="8"/>
      <c r="IG150" s="8"/>
      <c r="IH150" s="8"/>
      <c r="II150" s="8"/>
      <c r="IJ150" s="8"/>
      <c r="IK150" s="8"/>
      <c r="IL150" s="8"/>
      <c r="IM150" s="8"/>
      <c r="IN150" s="8"/>
      <c r="IO150" s="8"/>
    </row>
    <row r="151" spans="1:249" ht="31.5" x14ac:dyDescent="0.25">
      <c r="A151" s="32" t="s">
        <v>138</v>
      </c>
      <c r="B151" s="27">
        <f t="shared" si="130"/>
        <v>5917</v>
      </c>
      <c r="C151" s="27">
        <f t="shared" si="130"/>
        <v>5917</v>
      </c>
      <c r="D151" s="27">
        <f t="shared" si="130"/>
        <v>0</v>
      </c>
      <c r="E151" s="27">
        <v>0</v>
      </c>
      <c r="F151" s="27">
        <v>0</v>
      </c>
      <c r="G151" s="27">
        <f t="shared" si="121"/>
        <v>0</v>
      </c>
      <c r="H151" s="27">
        <v>0</v>
      </c>
      <c r="I151" s="27">
        <v>0</v>
      </c>
      <c r="J151" s="27">
        <f t="shared" si="122"/>
        <v>0</v>
      </c>
      <c r="K151" s="27">
        <v>5917</v>
      </c>
      <c r="L151" s="27">
        <v>5917</v>
      </c>
      <c r="M151" s="27">
        <f t="shared" si="123"/>
        <v>0</v>
      </c>
      <c r="N151" s="27">
        <v>0</v>
      </c>
      <c r="O151" s="27">
        <v>0</v>
      </c>
      <c r="P151" s="27">
        <f t="shared" si="124"/>
        <v>0</v>
      </c>
      <c r="Q151" s="27"/>
      <c r="R151" s="27"/>
      <c r="S151" s="27">
        <f t="shared" si="125"/>
        <v>0</v>
      </c>
      <c r="T151" s="27">
        <v>0</v>
      </c>
      <c r="U151" s="27">
        <v>0</v>
      </c>
      <c r="V151" s="27">
        <f t="shared" si="126"/>
        <v>0</v>
      </c>
      <c r="W151" s="27">
        <v>0</v>
      </c>
      <c r="X151" s="27">
        <v>0</v>
      </c>
      <c r="Y151" s="27">
        <f t="shared" si="127"/>
        <v>0</v>
      </c>
      <c r="Z151" s="27">
        <v>0</v>
      </c>
      <c r="AA151" s="27">
        <v>0</v>
      </c>
      <c r="AB151" s="27">
        <f t="shared" si="128"/>
        <v>0</v>
      </c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/>
      <c r="FJ151" s="8"/>
      <c r="FK151" s="8"/>
      <c r="FL151" s="8"/>
      <c r="FM151" s="8"/>
      <c r="FN151" s="8"/>
      <c r="FO151" s="8"/>
      <c r="FP151" s="8"/>
      <c r="FQ151" s="8"/>
      <c r="FR151" s="8"/>
      <c r="FS151" s="8"/>
      <c r="FT151" s="8"/>
      <c r="FU151" s="8"/>
      <c r="FV151" s="8"/>
      <c r="FW151" s="8"/>
      <c r="FX151" s="8"/>
      <c r="FY151" s="8"/>
      <c r="FZ151" s="8"/>
      <c r="GA151" s="8"/>
      <c r="GB151" s="8"/>
      <c r="GC151" s="8"/>
      <c r="GD151" s="8"/>
      <c r="GE151" s="8"/>
      <c r="GF151" s="8"/>
      <c r="GG151" s="8"/>
      <c r="GH151" s="8"/>
      <c r="GI151" s="8"/>
      <c r="GJ151" s="8"/>
      <c r="GK151" s="8"/>
      <c r="GL151" s="8"/>
      <c r="GM151" s="8"/>
      <c r="GN151" s="8"/>
      <c r="GO151" s="8"/>
      <c r="GP151" s="8"/>
      <c r="GQ151" s="8"/>
      <c r="GR151" s="8"/>
      <c r="GS151" s="8"/>
      <c r="GT151" s="8"/>
      <c r="GU151" s="8"/>
      <c r="GV151" s="8"/>
      <c r="GW151" s="8"/>
      <c r="GX151" s="8"/>
      <c r="GY151" s="8"/>
      <c r="GZ151" s="8"/>
      <c r="HA151" s="8"/>
      <c r="HB151" s="8"/>
      <c r="HC151" s="8"/>
      <c r="HD151" s="8"/>
      <c r="HE151" s="8"/>
      <c r="HF151" s="8"/>
      <c r="HG151" s="8"/>
      <c r="HH151" s="8"/>
      <c r="HI151" s="8"/>
      <c r="HJ151" s="8"/>
      <c r="HK151" s="8"/>
      <c r="HL151" s="8"/>
      <c r="HM151" s="8"/>
      <c r="HN151" s="8"/>
      <c r="HO151" s="8"/>
      <c r="HP151" s="8"/>
      <c r="HQ151" s="8"/>
      <c r="HR151" s="8"/>
      <c r="HS151" s="8"/>
      <c r="HT151" s="8"/>
      <c r="HU151" s="8"/>
      <c r="HV151" s="8"/>
      <c r="HW151" s="8"/>
      <c r="HX151" s="8"/>
      <c r="HY151" s="8"/>
      <c r="HZ151" s="8"/>
      <c r="IA151" s="8"/>
      <c r="IB151" s="8"/>
      <c r="IC151" s="8"/>
      <c r="ID151" s="8"/>
      <c r="IE151" s="8"/>
      <c r="IF151" s="8"/>
      <c r="IG151" s="8"/>
      <c r="IH151" s="8"/>
      <c r="II151" s="8"/>
      <c r="IJ151" s="8"/>
      <c r="IK151" s="8"/>
      <c r="IL151" s="8"/>
      <c r="IM151" s="8"/>
      <c r="IN151" s="8"/>
      <c r="IO151" s="8"/>
    </row>
    <row r="152" spans="1:249" ht="31.5" x14ac:dyDescent="0.25">
      <c r="A152" s="29" t="s">
        <v>139</v>
      </c>
      <c r="B152" s="30">
        <f t="shared" si="130"/>
        <v>29722</v>
      </c>
      <c r="C152" s="30">
        <f t="shared" si="130"/>
        <v>29722</v>
      </c>
      <c r="D152" s="30">
        <f t="shared" si="130"/>
        <v>0</v>
      </c>
      <c r="E152" s="30">
        <v>0</v>
      </c>
      <c r="F152" s="30">
        <v>0</v>
      </c>
      <c r="G152" s="30">
        <f t="shared" si="121"/>
        <v>0</v>
      </c>
      <c r="H152" s="30">
        <v>0</v>
      </c>
      <c r="I152" s="30">
        <v>0</v>
      </c>
      <c r="J152" s="30">
        <f t="shared" si="122"/>
        <v>0</v>
      </c>
      <c r="K152" s="30">
        <v>0</v>
      </c>
      <c r="L152" s="30">
        <v>0</v>
      </c>
      <c r="M152" s="30">
        <f t="shared" si="123"/>
        <v>0</v>
      </c>
      <c r="N152" s="30">
        <v>0</v>
      </c>
      <c r="O152" s="30">
        <v>0</v>
      </c>
      <c r="P152" s="30">
        <f t="shared" si="124"/>
        <v>0</v>
      </c>
      <c r="Q152" s="30">
        <v>29722</v>
      </c>
      <c r="R152" s="30">
        <v>29722</v>
      </c>
      <c r="S152" s="30">
        <f t="shared" si="125"/>
        <v>0</v>
      </c>
      <c r="T152" s="30">
        <v>0</v>
      </c>
      <c r="U152" s="30">
        <v>0</v>
      </c>
      <c r="V152" s="30">
        <f t="shared" si="126"/>
        <v>0</v>
      </c>
      <c r="W152" s="30">
        <v>0</v>
      </c>
      <c r="X152" s="30">
        <v>0</v>
      </c>
      <c r="Y152" s="30">
        <f t="shared" si="127"/>
        <v>0</v>
      </c>
      <c r="Z152" s="30">
        <v>0</v>
      </c>
      <c r="AA152" s="30">
        <v>0</v>
      </c>
      <c r="AB152" s="30">
        <f t="shared" si="128"/>
        <v>0</v>
      </c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8"/>
      <c r="FZ152" s="8"/>
      <c r="GA152" s="8"/>
      <c r="GB152" s="8"/>
      <c r="GC152" s="8"/>
      <c r="GD152" s="8"/>
      <c r="GE152" s="8"/>
      <c r="GF152" s="8"/>
      <c r="GG152" s="8"/>
      <c r="GH152" s="8"/>
      <c r="GI152" s="8"/>
      <c r="GJ152" s="8"/>
      <c r="GK152" s="8"/>
      <c r="GL152" s="8"/>
      <c r="GM152" s="8"/>
      <c r="GN152" s="8"/>
      <c r="GO152" s="8"/>
      <c r="GP152" s="8"/>
      <c r="GQ152" s="8"/>
      <c r="GR152" s="8"/>
      <c r="GS152" s="8"/>
      <c r="GT152" s="8"/>
      <c r="GU152" s="8"/>
      <c r="GV152" s="8"/>
      <c r="GW152" s="8"/>
      <c r="GX152" s="8"/>
      <c r="GY152" s="8"/>
      <c r="GZ152" s="8"/>
      <c r="HA152" s="8"/>
      <c r="HB152" s="8"/>
      <c r="HC152" s="8"/>
      <c r="HD152" s="8"/>
      <c r="HE152" s="8"/>
      <c r="HF152" s="8"/>
      <c r="HG152" s="8"/>
      <c r="HH152" s="8"/>
      <c r="HI152" s="8"/>
      <c r="HJ152" s="8"/>
      <c r="HK152" s="8"/>
      <c r="HL152" s="8"/>
      <c r="HM152" s="8"/>
      <c r="HN152" s="8"/>
      <c r="HO152" s="8"/>
      <c r="HP152" s="8"/>
      <c r="HQ152" s="8"/>
      <c r="HR152" s="8"/>
      <c r="HS152" s="8"/>
      <c r="HT152" s="8"/>
      <c r="HU152" s="8"/>
      <c r="HV152" s="8"/>
      <c r="HW152" s="8"/>
      <c r="HX152" s="8"/>
      <c r="HY152" s="8"/>
      <c r="HZ152" s="8"/>
      <c r="IA152" s="8"/>
      <c r="IB152" s="8"/>
      <c r="IC152" s="8"/>
      <c r="ID152" s="8"/>
      <c r="IE152" s="8"/>
      <c r="IF152" s="8"/>
      <c r="IG152" s="8"/>
      <c r="IH152" s="8"/>
      <c r="II152" s="8"/>
      <c r="IJ152" s="8"/>
      <c r="IK152" s="8"/>
      <c r="IL152" s="8"/>
      <c r="IM152" s="8"/>
      <c r="IN152" s="8"/>
      <c r="IO152" s="8"/>
    </row>
    <row r="153" spans="1:249" ht="31.5" x14ac:dyDescent="0.25">
      <c r="A153" s="23" t="s">
        <v>96</v>
      </c>
      <c r="B153" s="24">
        <f t="shared" si="130"/>
        <v>148889</v>
      </c>
      <c r="C153" s="24">
        <f t="shared" si="130"/>
        <v>148889</v>
      </c>
      <c r="D153" s="24">
        <f t="shared" si="130"/>
        <v>0</v>
      </c>
      <c r="E153" s="24">
        <f t="shared" ref="E153:AA153" si="139">SUM(E154:E155)</f>
        <v>0</v>
      </c>
      <c r="F153" s="24">
        <f t="shared" si="139"/>
        <v>0</v>
      </c>
      <c r="G153" s="24">
        <f t="shared" si="121"/>
        <v>0</v>
      </c>
      <c r="H153" s="24">
        <f t="shared" si="139"/>
        <v>0</v>
      </c>
      <c r="I153" s="24">
        <f t="shared" si="139"/>
        <v>0</v>
      </c>
      <c r="J153" s="24">
        <f t="shared" si="122"/>
        <v>0</v>
      </c>
      <c r="K153" s="24">
        <f t="shared" si="139"/>
        <v>0</v>
      </c>
      <c r="L153" s="24">
        <f t="shared" si="139"/>
        <v>0</v>
      </c>
      <c r="M153" s="24">
        <f t="shared" si="123"/>
        <v>0</v>
      </c>
      <c r="N153" s="24">
        <f t="shared" si="139"/>
        <v>0</v>
      </c>
      <c r="O153" s="24">
        <f t="shared" si="139"/>
        <v>0</v>
      </c>
      <c r="P153" s="24">
        <f t="shared" si="124"/>
        <v>0</v>
      </c>
      <c r="Q153" s="24">
        <f t="shared" si="139"/>
        <v>0</v>
      </c>
      <c r="R153" s="24">
        <f t="shared" si="139"/>
        <v>0</v>
      </c>
      <c r="S153" s="24">
        <f t="shared" si="125"/>
        <v>0</v>
      </c>
      <c r="T153" s="24">
        <f t="shared" si="139"/>
        <v>0</v>
      </c>
      <c r="U153" s="24">
        <f t="shared" si="139"/>
        <v>0</v>
      </c>
      <c r="V153" s="24">
        <f t="shared" si="126"/>
        <v>0</v>
      </c>
      <c r="W153" s="24">
        <f t="shared" si="139"/>
        <v>0</v>
      </c>
      <c r="X153" s="24">
        <f t="shared" si="139"/>
        <v>0</v>
      </c>
      <c r="Y153" s="24">
        <f t="shared" si="127"/>
        <v>0</v>
      </c>
      <c r="Z153" s="24">
        <f t="shared" si="139"/>
        <v>148889</v>
      </c>
      <c r="AA153" s="24">
        <f t="shared" si="139"/>
        <v>148889</v>
      </c>
      <c r="AB153" s="24">
        <f t="shared" si="128"/>
        <v>0</v>
      </c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8"/>
      <c r="FZ153" s="8"/>
      <c r="GA153" s="8"/>
      <c r="GB153" s="8"/>
      <c r="GC153" s="8"/>
      <c r="GD153" s="8"/>
      <c r="GE153" s="8"/>
      <c r="GF153" s="8"/>
      <c r="GG153" s="8"/>
      <c r="GH153" s="8"/>
      <c r="GI153" s="8"/>
      <c r="GJ153" s="8"/>
      <c r="GK153" s="8"/>
      <c r="GL153" s="8"/>
      <c r="GM153" s="8"/>
      <c r="GN153" s="8"/>
      <c r="GO153" s="8"/>
      <c r="GP153" s="8"/>
      <c r="GQ153" s="8"/>
      <c r="GR153" s="8"/>
      <c r="GS153" s="8"/>
      <c r="GT153" s="8"/>
      <c r="GU153" s="8"/>
      <c r="GV153" s="8"/>
      <c r="GW153" s="8"/>
      <c r="GX153" s="8"/>
      <c r="GY153" s="8"/>
      <c r="GZ153" s="8"/>
      <c r="HA153" s="8"/>
      <c r="HB153" s="8"/>
      <c r="HC153" s="8"/>
      <c r="HD153" s="8"/>
      <c r="HE153" s="8"/>
      <c r="HF153" s="8"/>
      <c r="HG153" s="8"/>
      <c r="HH153" s="8"/>
      <c r="HI153" s="8"/>
      <c r="HJ153" s="8"/>
      <c r="HK153" s="8"/>
      <c r="HL153" s="8"/>
      <c r="HM153" s="8"/>
      <c r="HN153" s="8"/>
      <c r="HO153" s="8"/>
      <c r="HP153" s="8"/>
      <c r="HQ153" s="8"/>
      <c r="HR153" s="8"/>
      <c r="HS153" s="8"/>
      <c r="HT153" s="8"/>
      <c r="HU153" s="8"/>
      <c r="HV153" s="8"/>
      <c r="HW153" s="8"/>
      <c r="HX153" s="8"/>
      <c r="HY153" s="8"/>
      <c r="HZ153" s="8"/>
      <c r="IA153" s="8"/>
      <c r="IB153" s="8"/>
      <c r="IC153" s="8"/>
      <c r="ID153" s="8"/>
      <c r="IE153" s="8"/>
      <c r="IF153" s="8"/>
      <c r="IG153" s="8"/>
      <c r="IH153" s="8"/>
      <c r="II153" s="8"/>
      <c r="IJ153" s="8"/>
      <c r="IK153" s="8"/>
      <c r="IL153" s="8"/>
      <c r="IM153" s="8"/>
      <c r="IN153" s="8"/>
      <c r="IO153" s="8"/>
    </row>
    <row r="154" spans="1:249" ht="31.5" x14ac:dyDescent="0.25">
      <c r="A154" s="32" t="s">
        <v>140</v>
      </c>
      <c r="B154" s="34">
        <f t="shared" si="130"/>
        <v>96079</v>
      </c>
      <c r="C154" s="34">
        <f t="shared" si="130"/>
        <v>96079</v>
      </c>
      <c r="D154" s="34">
        <f t="shared" si="130"/>
        <v>0</v>
      </c>
      <c r="E154" s="34">
        <v>0</v>
      </c>
      <c r="F154" s="34">
        <v>0</v>
      </c>
      <c r="G154" s="34">
        <f t="shared" si="121"/>
        <v>0</v>
      </c>
      <c r="H154" s="34">
        <v>0</v>
      </c>
      <c r="I154" s="34">
        <v>0</v>
      </c>
      <c r="J154" s="34">
        <f t="shared" si="122"/>
        <v>0</v>
      </c>
      <c r="K154" s="34"/>
      <c r="L154" s="34"/>
      <c r="M154" s="34">
        <f t="shared" si="123"/>
        <v>0</v>
      </c>
      <c r="N154" s="34">
        <v>0</v>
      </c>
      <c r="O154" s="34">
        <v>0</v>
      </c>
      <c r="P154" s="34">
        <f t="shared" si="124"/>
        <v>0</v>
      </c>
      <c r="Q154" s="34">
        <v>0</v>
      </c>
      <c r="R154" s="34">
        <v>0</v>
      </c>
      <c r="S154" s="34">
        <f t="shared" si="125"/>
        <v>0</v>
      </c>
      <c r="T154" s="34">
        <v>0</v>
      </c>
      <c r="U154" s="34">
        <v>0</v>
      </c>
      <c r="V154" s="34">
        <f t="shared" si="126"/>
        <v>0</v>
      </c>
      <c r="W154" s="34"/>
      <c r="X154" s="34"/>
      <c r="Y154" s="34">
        <f t="shared" si="127"/>
        <v>0</v>
      </c>
      <c r="Z154" s="34">
        <v>96079</v>
      </c>
      <c r="AA154" s="34">
        <v>96079</v>
      </c>
      <c r="AB154" s="34">
        <f t="shared" si="128"/>
        <v>0</v>
      </c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8"/>
      <c r="FZ154" s="8"/>
      <c r="GA154" s="22"/>
      <c r="GB154" s="22"/>
      <c r="GC154" s="22"/>
      <c r="GD154" s="22"/>
      <c r="GE154" s="22"/>
      <c r="GF154" s="22"/>
      <c r="GG154" s="22"/>
      <c r="GH154" s="22"/>
      <c r="GI154" s="22"/>
      <c r="GJ154" s="22"/>
      <c r="GK154" s="22"/>
      <c r="GL154" s="22"/>
      <c r="GM154" s="22"/>
      <c r="GN154" s="22"/>
      <c r="GO154" s="22"/>
      <c r="GP154" s="22"/>
      <c r="GQ154" s="22"/>
      <c r="GR154" s="22"/>
      <c r="GS154" s="22"/>
      <c r="GT154" s="22"/>
      <c r="GU154" s="22"/>
      <c r="GV154" s="22"/>
      <c r="GW154" s="22"/>
      <c r="GX154" s="22"/>
      <c r="GY154" s="22"/>
      <c r="GZ154" s="22"/>
      <c r="HA154" s="22"/>
      <c r="HB154" s="22"/>
      <c r="HC154" s="22"/>
      <c r="HD154" s="22"/>
      <c r="HE154" s="22"/>
      <c r="HF154" s="22"/>
      <c r="HG154" s="22"/>
      <c r="HH154" s="22"/>
      <c r="HI154" s="22"/>
      <c r="HJ154" s="22"/>
      <c r="HK154" s="22"/>
      <c r="HL154" s="22"/>
      <c r="HM154" s="22"/>
      <c r="HN154" s="22"/>
      <c r="HO154" s="22"/>
      <c r="HP154" s="22"/>
      <c r="HQ154" s="22"/>
      <c r="HR154" s="22"/>
      <c r="HS154" s="22"/>
      <c r="HT154" s="22"/>
      <c r="HU154" s="22"/>
      <c r="HV154" s="22"/>
      <c r="HW154" s="22"/>
      <c r="HX154" s="22"/>
      <c r="HY154" s="22"/>
      <c r="HZ154" s="22"/>
      <c r="IA154" s="22"/>
      <c r="IB154" s="22"/>
      <c r="IC154" s="22"/>
      <c r="ID154" s="22"/>
      <c r="IE154" s="22"/>
      <c r="IF154" s="22"/>
      <c r="IG154" s="22"/>
      <c r="IH154" s="22"/>
      <c r="II154" s="22"/>
      <c r="IJ154" s="22"/>
      <c r="IK154" s="22"/>
      <c r="IL154" s="22"/>
      <c r="IM154" s="22"/>
      <c r="IN154" s="22"/>
      <c r="IO154" s="22"/>
    </row>
    <row r="155" spans="1:249" ht="31.5" x14ac:dyDescent="0.25">
      <c r="A155" s="32" t="s">
        <v>141</v>
      </c>
      <c r="B155" s="34">
        <f t="shared" si="130"/>
        <v>52810</v>
      </c>
      <c r="C155" s="34">
        <f t="shared" si="130"/>
        <v>52810</v>
      </c>
      <c r="D155" s="34">
        <f t="shared" si="130"/>
        <v>0</v>
      </c>
      <c r="E155" s="34">
        <v>0</v>
      </c>
      <c r="F155" s="34">
        <v>0</v>
      </c>
      <c r="G155" s="34">
        <f t="shared" si="121"/>
        <v>0</v>
      </c>
      <c r="H155" s="34">
        <v>0</v>
      </c>
      <c r="I155" s="34">
        <v>0</v>
      </c>
      <c r="J155" s="34">
        <f t="shared" si="122"/>
        <v>0</v>
      </c>
      <c r="K155" s="34"/>
      <c r="L155" s="34"/>
      <c r="M155" s="34">
        <f t="shared" si="123"/>
        <v>0</v>
      </c>
      <c r="N155" s="34">
        <v>0</v>
      </c>
      <c r="O155" s="34">
        <v>0</v>
      </c>
      <c r="P155" s="34">
        <f t="shared" si="124"/>
        <v>0</v>
      </c>
      <c r="Q155" s="34">
        <v>0</v>
      </c>
      <c r="R155" s="34">
        <v>0</v>
      </c>
      <c r="S155" s="34">
        <f t="shared" si="125"/>
        <v>0</v>
      </c>
      <c r="T155" s="34">
        <v>0</v>
      </c>
      <c r="U155" s="34">
        <v>0</v>
      </c>
      <c r="V155" s="34">
        <f t="shared" si="126"/>
        <v>0</v>
      </c>
      <c r="W155" s="34"/>
      <c r="X155" s="34"/>
      <c r="Y155" s="34">
        <f t="shared" si="127"/>
        <v>0</v>
      </c>
      <c r="Z155" s="34">
        <v>52810</v>
      </c>
      <c r="AA155" s="34">
        <v>52810</v>
      </c>
      <c r="AB155" s="34">
        <f t="shared" si="128"/>
        <v>0</v>
      </c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/>
      <c r="FY155" s="8"/>
      <c r="FZ155" s="8"/>
      <c r="GA155" s="22"/>
      <c r="GB155" s="22"/>
      <c r="GC155" s="22"/>
      <c r="GD155" s="22"/>
      <c r="GE155" s="22"/>
      <c r="GF155" s="22"/>
      <c r="GG155" s="22"/>
      <c r="GH155" s="22"/>
      <c r="GI155" s="22"/>
      <c r="GJ155" s="22"/>
      <c r="GK155" s="22"/>
      <c r="GL155" s="22"/>
      <c r="GM155" s="22"/>
      <c r="GN155" s="22"/>
      <c r="GO155" s="22"/>
      <c r="GP155" s="22"/>
      <c r="GQ155" s="22"/>
      <c r="GR155" s="22"/>
      <c r="GS155" s="22"/>
      <c r="GT155" s="22"/>
      <c r="GU155" s="22"/>
      <c r="GV155" s="22"/>
      <c r="GW155" s="22"/>
      <c r="GX155" s="22"/>
      <c r="GY155" s="22"/>
      <c r="GZ155" s="22"/>
      <c r="HA155" s="22"/>
      <c r="HB155" s="22"/>
      <c r="HC155" s="22"/>
      <c r="HD155" s="22"/>
      <c r="HE155" s="22"/>
      <c r="HF155" s="22"/>
      <c r="HG155" s="22"/>
      <c r="HH155" s="22"/>
      <c r="HI155" s="22"/>
      <c r="HJ155" s="22"/>
      <c r="HK155" s="22"/>
      <c r="HL155" s="22"/>
      <c r="HM155" s="22"/>
      <c r="HN155" s="22"/>
      <c r="HO155" s="22"/>
      <c r="HP155" s="22"/>
      <c r="HQ155" s="22"/>
      <c r="HR155" s="22"/>
      <c r="HS155" s="22"/>
      <c r="HT155" s="22"/>
      <c r="HU155" s="22"/>
      <c r="HV155" s="22"/>
      <c r="HW155" s="22"/>
      <c r="HX155" s="22"/>
      <c r="HY155" s="22"/>
      <c r="HZ155" s="22"/>
      <c r="IA155" s="22"/>
      <c r="IB155" s="22"/>
      <c r="IC155" s="22"/>
      <c r="ID155" s="22"/>
      <c r="IE155" s="22"/>
      <c r="IF155" s="22"/>
      <c r="IG155" s="22"/>
      <c r="IH155" s="22"/>
      <c r="II155" s="22"/>
      <c r="IJ155" s="22"/>
      <c r="IK155" s="22"/>
      <c r="IL155" s="22"/>
      <c r="IM155" s="22"/>
      <c r="IN155" s="22"/>
      <c r="IO155" s="22"/>
    </row>
    <row r="156" spans="1:249" x14ac:dyDescent="0.25">
      <c r="A156" s="23" t="s">
        <v>126</v>
      </c>
      <c r="B156" s="24">
        <f t="shared" si="130"/>
        <v>180000</v>
      </c>
      <c r="C156" s="24">
        <f t="shared" si="130"/>
        <v>180000</v>
      </c>
      <c r="D156" s="24">
        <f t="shared" si="130"/>
        <v>0</v>
      </c>
      <c r="E156" s="24">
        <f t="shared" ref="E156:AA156" si="140">SUM(E157)</f>
        <v>0</v>
      </c>
      <c r="F156" s="24">
        <f t="shared" si="140"/>
        <v>0</v>
      </c>
      <c r="G156" s="24">
        <f t="shared" si="121"/>
        <v>0</v>
      </c>
      <c r="H156" s="24">
        <f t="shared" si="140"/>
        <v>0</v>
      </c>
      <c r="I156" s="24">
        <f t="shared" si="140"/>
        <v>0</v>
      </c>
      <c r="J156" s="24">
        <f t="shared" si="122"/>
        <v>0</v>
      </c>
      <c r="K156" s="24">
        <f t="shared" si="140"/>
        <v>0</v>
      </c>
      <c r="L156" s="24">
        <f t="shared" si="140"/>
        <v>0</v>
      </c>
      <c r="M156" s="24">
        <f t="shared" si="123"/>
        <v>0</v>
      </c>
      <c r="N156" s="24">
        <f t="shared" si="140"/>
        <v>0</v>
      </c>
      <c r="O156" s="24">
        <f t="shared" si="140"/>
        <v>0</v>
      </c>
      <c r="P156" s="24">
        <f t="shared" si="124"/>
        <v>0</v>
      </c>
      <c r="Q156" s="24">
        <f t="shared" si="140"/>
        <v>0</v>
      </c>
      <c r="R156" s="24">
        <f t="shared" si="140"/>
        <v>0</v>
      </c>
      <c r="S156" s="24">
        <f t="shared" si="125"/>
        <v>0</v>
      </c>
      <c r="T156" s="24">
        <f t="shared" si="140"/>
        <v>0</v>
      </c>
      <c r="U156" s="24">
        <f t="shared" si="140"/>
        <v>0</v>
      </c>
      <c r="V156" s="24">
        <f t="shared" si="126"/>
        <v>0</v>
      </c>
      <c r="W156" s="24">
        <f t="shared" si="140"/>
        <v>0</v>
      </c>
      <c r="X156" s="24">
        <f t="shared" si="140"/>
        <v>0</v>
      </c>
      <c r="Y156" s="24">
        <f t="shared" si="127"/>
        <v>0</v>
      </c>
      <c r="Z156" s="24">
        <f t="shared" si="140"/>
        <v>180000</v>
      </c>
      <c r="AA156" s="24">
        <f t="shared" si="140"/>
        <v>180000</v>
      </c>
      <c r="AB156" s="24">
        <f t="shared" si="128"/>
        <v>0</v>
      </c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8"/>
      <c r="GC156" s="8"/>
      <c r="GD156" s="8"/>
      <c r="GE156" s="8"/>
      <c r="GF156" s="8"/>
      <c r="GG156" s="8"/>
      <c r="GH156" s="8"/>
      <c r="GI156" s="8"/>
      <c r="GJ156" s="8"/>
      <c r="GK156" s="8"/>
      <c r="GL156" s="8"/>
      <c r="GM156" s="8"/>
      <c r="GN156" s="8"/>
      <c r="GO156" s="8"/>
      <c r="GP156" s="8"/>
      <c r="GQ156" s="8"/>
      <c r="GR156" s="8"/>
      <c r="GS156" s="8"/>
      <c r="GT156" s="8"/>
      <c r="GU156" s="8"/>
      <c r="GV156" s="8"/>
      <c r="GW156" s="8"/>
      <c r="GX156" s="8"/>
      <c r="GY156" s="8"/>
      <c r="GZ156" s="8"/>
      <c r="HA156" s="8"/>
      <c r="HB156" s="8"/>
      <c r="HC156" s="8"/>
      <c r="HD156" s="8"/>
      <c r="HE156" s="8"/>
      <c r="HF156" s="8"/>
      <c r="HG156" s="8"/>
      <c r="HH156" s="8"/>
      <c r="HI156" s="8"/>
      <c r="HJ156" s="8"/>
      <c r="HK156" s="8"/>
      <c r="HL156" s="8"/>
      <c r="HM156" s="8"/>
      <c r="HN156" s="8"/>
      <c r="HO156" s="8"/>
      <c r="HP156" s="8"/>
      <c r="HQ156" s="8"/>
      <c r="HR156" s="8"/>
      <c r="HS156" s="8"/>
      <c r="HT156" s="8"/>
      <c r="HU156" s="8"/>
      <c r="HV156" s="8"/>
      <c r="HW156" s="8"/>
      <c r="HX156" s="8"/>
      <c r="HY156" s="8"/>
      <c r="HZ156" s="8"/>
      <c r="IA156" s="8"/>
      <c r="IB156" s="8"/>
      <c r="IC156" s="8"/>
      <c r="ID156" s="8"/>
      <c r="IE156" s="8"/>
      <c r="IF156" s="8"/>
      <c r="IG156" s="8"/>
      <c r="IH156" s="8"/>
      <c r="II156" s="8"/>
      <c r="IJ156" s="8"/>
      <c r="IK156" s="8"/>
      <c r="IL156" s="8"/>
      <c r="IM156" s="8"/>
      <c r="IN156" s="8"/>
      <c r="IO156" s="8"/>
    </row>
    <row r="157" spans="1:249" ht="47.25" x14ac:dyDescent="0.25">
      <c r="A157" s="32" t="s">
        <v>142</v>
      </c>
      <c r="B157" s="27">
        <f t="shared" si="130"/>
        <v>180000</v>
      </c>
      <c r="C157" s="27">
        <f t="shared" si="130"/>
        <v>180000</v>
      </c>
      <c r="D157" s="27">
        <f t="shared" si="130"/>
        <v>0</v>
      </c>
      <c r="E157" s="27">
        <v>0</v>
      </c>
      <c r="F157" s="27">
        <v>0</v>
      </c>
      <c r="G157" s="27">
        <f t="shared" si="121"/>
        <v>0</v>
      </c>
      <c r="H157" s="27">
        <v>0</v>
      </c>
      <c r="I157" s="27">
        <v>0</v>
      </c>
      <c r="J157" s="27">
        <f t="shared" si="122"/>
        <v>0</v>
      </c>
      <c r="K157" s="27"/>
      <c r="L157" s="27"/>
      <c r="M157" s="27">
        <f t="shared" si="123"/>
        <v>0</v>
      </c>
      <c r="N157" s="27"/>
      <c r="O157" s="27"/>
      <c r="P157" s="27">
        <f t="shared" si="124"/>
        <v>0</v>
      </c>
      <c r="Q157" s="27"/>
      <c r="R157" s="27"/>
      <c r="S157" s="27">
        <f t="shared" si="125"/>
        <v>0</v>
      </c>
      <c r="T157" s="27">
        <v>0</v>
      </c>
      <c r="U157" s="27">
        <v>0</v>
      </c>
      <c r="V157" s="27">
        <f t="shared" si="126"/>
        <v>0</v>
      </c>
      <c r="W157" s="27">
        <v>0</v>
      </c>
      <c r="X157" s="27">
        <v>0</v>
      </c>
      <c r="Y157" s="27">
        <f t="shared" si="127"/>
        <v>0</v>
      </c>
      <c r="Z157" s="27">
        <v>180000</v>
      </c>
      <c r="AA157" s="27">
        <v>180000</v>
      </c>
      <c r="AB157" s="27">
        <f t="shared" si="128"/>
        <v>0</v>
      </c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8"/>
      <c r="FH157" s="8"/>
      <c r="FI157" s="8"/>
      <c r="FJ157" s="8"/>
      <c r="FK157" s="8"/>
      <c r="FL157" s="8"/>
      <c r="FM157" s="8"/>
      <c r="FN157" s="8"/>
      <c r="FO157" s="8"/>
      <c r="FP157" s="8"/>
      <c r="FQ157" s="8"/>
      <c r="FR157" s="8"/>
      <c r="FS157" s="8"/>
      <c r="FT157" s="8"/>
      <c r="FU157" s="8"/>
      <c r="FV157" s="8"/>
      <c r="FW157" s="8"/>
      <c r="FX157" s="8"/>
      <c r="FY157" s="8"/>
      <c r="FZ157" s="8"/>
      <c r="GA157" s="8"/>
      <c r="GB157" s="8"/>
      <c r="GC157" s="8"/>
      <c r="GD157" s="8"/>
      <c r="GE157" s="8"/>
      <c r="GF157" s="8"/>
      <c r="GG157" s="8"/>
      <c r="GH157" s="8"/>
      <c r="GI157" s="8"/>
      <c r="GJ157" s="8"/>
      <c r="GK157" s="8"/>
      <c r="GL157" s="8"/>
      <c r="GM157" s="8"/>
      <c r="GN157" s="8"/>
      <c r="GO157" s="8"/>
      <c r="GP157" s="8"/>
      <c r="GQ157" s="8"/>
      <c r="GR157" s="8"/>
      <c r="GS157" s="8"/>
      <c r="GT157" s="8"/>
      <c r="GU157" s="8"/>
      <c r="GV157" s="8"/>
      <c r="GW157" s="8"/>
      <c r="GX157" s="8"/>
      <c r="GY157" s="8"/>
      <c r="GZ157" s="8"/>
      <c r="HA157" s="8"/>
      <c r="HB157" s="8"/>
      <c r="HC157" s="8"/>
      <c r="HD157" s="8"/>
      <c r="HE157" s="8"/>
      <c r="HF157" s="8"/>
      <c r="HG157" s="8"/>
      <c r="HH157" s="8"/>
      <c r="HI157" s="8"/>
      <c r="HJ157" s="8"/>
      <c r="HK157" s="8"/>
      <c r="HL157" s="8"/>
      <c r="HM157" s="8"/>
      <c r="HN157" s="8"/>
      <c r="HO157" s="8"/>
      <c r="HP157" s="8"/>
      <c r="HQ157" s="8"/>
      <c r="HR157" s="8"/>
      <c r="HS157" s="8"/>
      <c r="HT157" s="8"/>
      <c r="HU157" s="8"/>
      <c r="HV157" s="8"/>
      <c r="HW157" s="8"/>
      <c r="HX157" s="8"/>
      <c r="HY157" s="8"/>
      <c r="HZ157" s="8"/>
      <c r="IA157" s="8"/>
      <c r="IB157" s="8"/>
      <c r="IC157" s="8"/>
      <c r="ID157" s="8"/>
      <c r="IE157" s="8"/>
      <c r="IF157" s="8"/>
      <c r="IG157" s="8"/>
      <c r="IH157" s="8"/>
      <c r="II157" s="8"/>
      <c r="IJ157" s="8"/>
      <c r="IK157" s="8"/>
      <c r="IL157" s="8"/>
      <c r="IM157" s="8"/>
      <c r="IN157" s="8"/>
      <c r="IO157" s="8"/>
    </row>
    <row r="158" spans="1:249" ht="31.5" x14ac:dyDescent="0.25">
      <c r="A158" s="23" t="s">
        <v>55</v>
      </c>
      <c r="B158" s="24">
        <f t="shared" si="130"/>
        <v>15666744</v>
      </c>
      <c r="C158" s="24">
        <f t="shared" si="130"/>
        <v>13024483</v>
      </c>
      <c r="D158" s="24">
        <f t="shared" si="130"/>
        <v>-2642261</v>
      </c>
      <c r="E158" s="24">
        <f>SUM(E161,E163,E180,E171,E159)</f>
        <v>1049771</v>
      </c>
      <c r="F158" s="24">
        <f>SUM(F161,F163,F180,F171,F159)</f>
        <v>1049771</v>
      </c>
      <c r="G158" s="24">
        <f t="shared" si="121"/>
        <v>0</v>
      </c>
      <c r="H158" s="24">
        <f t="shared" ref="H158:I158" si="141">SUM(H161,H163,H180,H171,H159)</f>
        <v>252100</v>
      </c>
      <c r="I158" s="24">
        <f t="shared" si="141"/>
        <v>252100</v>
      </c>
      <c r="J158" s="24">
        <f t="shared" si="122"/>
        <v>0</v>
      </c>
      <c r="K158" s="24">
        <f t="shared" ref="K158:L158" si="142">SUM(K161,K163,K180,K171,K159)</f>
        <v>2818685</v>
      </c>
      <c r="L158" s="24">
        <f t="shared" si="142"/>
        <v>1917481</v>
      </c>
      <c r="M158" s="24">
        <f t="shared" si="123"/>
        <v>-901204</v>
      </c>
      <c r="N158" s="24">
        <f t="shared" ref="N158:O158" si="143">SUM(N161,N163,N180,N171,N159)</f>
        <v>217265</v>
      </c>
      <c r="O158" s="24">
        <f t="shared" si="143"/>
        <v>217265</v>
      </c>
      <c r="P158" s="24">
        <f t="shared" si="124"/>
        <v>0</v>
      </c>
      <c r="Q158" s="24">
        <f t="shared" ref="Q158:R158" si="144">SUM(Q161,Q163,Q180,Q171,Q159)</f>
        <v>0</v>
      </c>
      <c r="R158" s="24">
        <f t="shared" si="144"/>
        <v>0</v>
      </c>
      <c r="S158" s="24">
        <f t="shared" si="125"/>
        <v>0</v>
      </c>
      <c r="T158" s="24">
        <f t="shared" ref="T158:U158" si="145">SUM(T161,T163,T180,T171,T159)</f>
        <v>2765372</v>
      </c>
      <c r="U158" s="24">
        <f t="shared" si="145"/>
        <v>2765372</v>
      </c>
      <c r="V158" s="24">
        <f t="shared" si="126"/>
        <v>0</v>
      </c>
      <c r="W158" s="24">
        <f t="shared" ref="W158:X158" si="146">SUM(W161,W163,W180,W171,W159)</f>
        <v>0</v>
      </c>
      <c r="X158" s="24">
        <f t="shared" si="146"/>
        <v>2179821</v>
      </c>
      <c r="Y158" s="24">
        <f t="shared" si="127"/>
        <v>2179821</v>
      </c>
      <c r="Z158" s="24">
        <f t="shared" ref="Z158:AA158" si="147">SUM(Z161,Z163,Z180,Z171,Z159)</f>
        <v>8563551</v>
      </c>
      <c r="AA158" s="24">
        <f t="shared" si="147"/>
        <v>4642673</v>
      </c>
      <c r="AB158" s="24">
        <f t="shared" si="128"/>
        <v>-3920878</v>
      </c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8"/>
      <c r="FG158" s="8"/>
      <c r="FH158" s="8"/>
      <c r="FI158" s="8"/>
      <c r="FJ158" s="8"/>
      <c r="FK158" s="8"/>
      <c r="FL158" s="8"/>
      <c r="FM158" s="8"/>
      <c r="FN158" s="8"/>
      <c r="FO158" s="8"/>
      <c r="FP158" s="8"/>
      <c r="FQ158" s="8"/>
      <c r="FR158" s="8"/>
      <c r="FS158" s="8"/>
      <c r="FT158" s="8"/>
      <c r="FU158" s="8"/>
      <c r="FV158" s="8"/>
      <c r="FW158" s="8"/>
      <c r="FX158" s="8"/>
      <c r="FY158" s="8"/>
      <c r="FZ158" s="8"/>
      <c r="GA158" s="8"/>
      <c r="GB158" s="8"/>
      <c r="GC158" s="8"/>
      <c r="GD158" s="8"/>
      <c r="GE158" s="8"/>
      <c r="GF158" s="8"/>
      <c r="GG158" s="8"/>
      <c r="GH158" s="8"/>
      <c r="GI158" s="8"/>
      <c r="GJ158" s="8"/>
      <c r="GK158" s="8"/>
      <c r="GL158" s="8"/>
      <c r="GM158" s="8"/>
      <c r="GN158" s="8"/>
      <c r="GO158" s="8"/>
      <c r="GP158" s="8"/>
      <c r="GQ158" s="8"/>
      <c r="GR158" s="8"/>
      <c r="GS158" s="8"/>
      <c r="GT158" s="8"/>
      <c r="GU158" s="8"/>
      <c r="GV158" s="8"/>
      <c r="GW158" s="8"/>
      <c r="GX158" s="8"/>
      <c r="GY158" s="8"/>
      <c r="GZ158" s="8"/>
      <c r="HA158" s="8"/>
      <c r="HB158" s="8"/>
      <c r="HC158" s="8"/>
      <c r="HD158" s="8"/>
      <c r="HE158" s="8"/>
      <c r="HF158" s="8"/>
      <c r="HG158" s="8"/>
      <c r="HH158" s="8"/>
      <c r="HI158" s="8"/>
      <c r="HJ158" s="8"/>
      <c r="HK158" s="8"/>
      <c r="HL158" s="8"/>
      <c r="HM158" s="8"/>
      <c r="HN158" s="8"/>
      <c r="HO158" s="8"/>
      <c r="HP158" s="8"/>
      <c r="HQ158" s="8"/>
      <c r="HR158" s="8"/>
      <c r="HS158" s="8"/>
      <c r="HT158" s="8"/>
      <c r="HU158" s="8"/>
      <c r="HV158" s="8"/>
      <c r="HW158" s="8"/>
      <c r="HX158" s="8"/>
      <c r="HY158" s="8"/>
      <c r="HZ158" s="8"/>
      <c r="IA158" s="8"/>
      <c r="IB158" s="8"/>
      <c r="IC158" s="8"/>
      <c r="ID158" s="8"/>
      <c r="IE158" s="8"/>
      <c r="IF158" s="8"/>
      <c r="IG158" s="8"/>
      <c r="IH158" s="8"/>
      <c r="II158" s="8"/>
      <c r="IJ158" s="8"/>
      <c r="IK158" s="8"/>
      <c r="IL158" s="8"/>
      <c r="IM158" s="8"/>
      <c r="IN158" s="8"/>
      <c r="IO158" s="8"/>
    </row>
    <row r="159" spans="1:249" ht="31.5" x14ac:dyDescent="0.25">
      <c r="A159" s="23" t="s">
        <v>82</v>
      </c>
      <c r="B159" s="24">
        <f t="shared" si="130"/>
        <v>17000</v>
      </c>
      <c r="C159" s="24">
        <f t="shared" si="130"/>
        <v>17000</v>
      </c>
      <c r="D159" s="24">
        <f t="shared" si="130"/>
        <v>0</v>
      </c>
      <c r="E159" s="24">
        <f>SUM(E160:E160)</f>
        <v>0</v>
      </c>
      <c r="F159" s="24">
        <f>SUM(F160:F160)</f>
        <v>0</v>
      </c>
      <c r="G159" s="24">
        <f t="shared" si="121"/>
        <v>0</v>
      </c>
      <c r="H159" s="24">
        <f>SUM(H160:H160)</f>
        <v>0</v>
      </c>
      <c r="I159" s="24">
        <f>SUM(I160:I160)</f>
        <v>0</v>
      </c>
      <c r="J159" s="24">
        <f t="shared" si="122"/>
        <v>0</v>
      </c>
      <c r="K159" s="24">
        <f>SUM(K160:K160)</f>
        <v>0</v>
      </c>
      <c r="L159" s="24">
        <f>SUM(L160:L160)</f>
        <v>0</v>
      </c>
      <c r="M159" s="24">
        <f t="shared" si="123"/>
        <v>0</v>
      </c>
      <c r="N159" s="24">
        <f>SUM(N160:N160)</f>
        <v>17000</v>
      </c>
      <c r="O159" s="24">
        <f>SUM(O160:O160)</f>
        <v>17000</v>
      </c>
      <c r="P159" s="24">
        <f t="shared" si="124"/>
        <v>0</v>
      </c>
      <c r="Q159" s="24">
        <f>SUM(Q160:Q160)</f>
        <v>0</v>
      </c>
      <c r="R159" s="24">
        <f>SUM(R160:R160)</f>
        <v>0</v>
      </c>
      <c r="S159" s="24">
        <f t="shared" si="125"/>
        <v>0</v>
      </c>
      <c r="T159" s="24">
        <f>SUM(T160:T160)</f>
        <v>0</v>
      </c>
      <c r="U159" s="24">
        <f>SUM(U160:U160)</f>
        <v>0</v>
      </c>
      <c r="V159" s="24">
        <f t="shared" si="126"/>
        <v>0</v>
      </c>
      <c r="W159" s="24">
        <f>SUM(W160:W160)</f>
        <v>0</v>
      </c>
      <c r="X159" s="24">
        <f>SUM(X160:X160)</f>
        <v>0</v>
      </c>
      <c r="Y159" s="24">
        <f t="shared" si="127"/>
        <v>0</v>
      </c>
      <c r="Z159" s="24">
        <f>SUM(Z160:Z160)</f>
        <v>0</v>
      </c>
      <c r="AA159" s="24">
        <f>SUM(AA160:AA160)</f>
        <v>0</v>
      </c>
      <c r="AB159" s="24">
        <f t="shared" si="128"/>
        <v>0</v>
      </c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  <c r="DI159" s="22"/>
      <c r="DJ159" s="22"/>
      <c r="DK159" s="22"/>
      <c r="DL159" s="22"/>
      <c r="DM159" s="22"/>
      <c r="DN159" s="22"/>
      <c r="DO159" s="22"/>
      <c r="DP159" s="22"/>
      <c r="DQ159" s="22"/>
      <c r="DR159" s="22"/>
      <c r="DS159" s="22"/>
      <c r="DT159" s="22"/>
      <c r="DU159" s="22"/>
      <c r="DV159" s="22"/>
      <c r="DW159" s="22"/>
      <c r="DX159" s="22"/>
      <c r="DY159" s="22"/>
      <c r="DZ159" s="22"/>
      <c r="EA159" s="22"/>
      <c r="EB159" s="22"/>
      <c r="EC159" s="22"/>
      <c r="ED159" s="22"/>
      <c r="EE159" s="22"/>
      <c r="EF159" s="22"/>
      <c r="EG159" s="22"/>
      <c r="EH159" s="22"/>
      <c r="EI159" s="22"/>
      <c r="EJ159" s="22"/>
      <c r="EK159" s="22"/>
      <c r="EL159" s="22"/>
      <c r="EM159" s="22"/>
      <c r="EN159" s="22"/>
      <c r="EO159" s="22"/>
      <c r="EP159" s="22"/>
      <c r="EQ159" s="22"/>
      <c r="ER159" s="22"/>
      <c r="ES159" s="22"/>
      <c r="ET159" s="22"/>
      <c r="EU159" s="22"/>
      <c r="EV159" s="22"/>
      <c r="EW159" s="22"/>
      <c r="EX159" s="22"/>
      <c r="EY159" s="22"/>
      <c r="EZ159" s="22"/>
      <c r="FA159" s="22"/>
      <c r="FB159" s="22"/>
      <c r="FC159" s="22"/>
      <c r="FD159" s="22"/>
      <c r="FE159" s="22"/>
      <c r="FF159" s="22"/>
      <c r="FG159" s="22"/>
      <c r="FH159" s="22"/>
      <c r="FI159" s="22"/>
      <c r="FJ159" s="22"/>
      <c r="FK159" s="22"/>
      <c r="FL159" s="22"/>
      <c r="FM159" s="22"/>
      <c r="FN159" s="22"/>
      <c r="FO159" s="22"/>
      <c r="FP159" s="22"/>
      <c r="FQ159" s="22"/>
      <c r="FR159" s="22"/>
      <c r="FS159" s="22"/>
      <c r="FT159" s="22"/>
      <c r="FU159" s="22"/>
      <c r="FV159" s="22"/>
      <c r="FW159" s="22"/>
      <c r="FX159" s="22"/>
      <c r="FY159" s="22"/>
      <c r="FZ159" s="22"/>
      <c r="GA159" s="8"/>
      <c r="GB159" s="8"/>
      <c r="GC159" s="8"/>
      <c r="GD159" s="8"/>
      <c r="GE159" s="8"/>
      <c r="GF159" s="8"/>
      <c r="GG159" s="8"/>
      <c r="GH159" s="8"/>
      <c r="GI159" s="8"/>
      <c r="GJ159" s="8"/>
      <c r="GK159" s="8"/>
      <c r="GL159" s="8"/>
      <c r="GM159" s="8"/>
      <c r="GN159" s="8"/>
      <c r="GO159" s="8"/>
      <c r="GP159" s="8"/>
      <c r="GQ159" s="8"/>
      <c r="GR159" s="8"/>
      <c r="GS159" s="8"/>
      <c r="GT159" s="8"/>
      <c r="GU159" s="8"/>
      <c r="GV159" s="8"/>
      <c r="GW159" s="8"/>
      <c r="GX159" s="8"/>
      <c r="GY159" s="8"/>
      <c r="GZ159" s="8"/>
      <c r="HA159" s="8"/>
      <c r="HB159" s="8"/>
      <c r="HC159" s="8"/>
      <c r="HD159" s="8"/>
      <c r="HE159" s="8"/>
      <c r="HF159" s="8"/>
      <c r="HG159" s="8"/>
      <c r="HH159" s="8"/>
      <c r="HI159" s="8"/>
      <c r="HJ159" s="8"/>
      <c r="HK159" s="8"/>
      <c r="HL159" s="8"/>
      <c r="HM159" s="8"/>
      <c r="HN159" s="8"/>
      <c r="HO159" s="8"/>
      <c r="HP159" s="8"/>
      <c r="HQ159" s="8"/>
      <c r="HR159" s="8"/>
      <c r="HS159" s="8"/>
      <c r="HT159" s="8"/>
      <c r="HU159" s="8"/>
      <c r="HV159" s="8"/>
      <c r="HW159" s="8"/>
      <c r="HX159" s="8"/>
      <c r="HY159" s="8"/>
      <c r="HZ159" s="8"/>
      <c r="IA159" s="8"/>
      <c r="IB159" s="8"/>
      <c r="IC159" s="8"/>
      <c r="ID159" s="8"/>
      <c r="IE159" s="8"/>
      <c r="IF159" s="8"/>
      <c r="IG159" s="8"/>
      <c r="IH159" s="8"/>
      <c r="II159" s="8"/>
      <c r="IJ159" s="8"/>
      <c r="IK159" s="8"/>
      <c r="IL159" s="8"/>
      <c r="IM159" s="8"/>
      <c r="IN159" s="8"/>
      <c r="IO159" s="8"/>
    </row>
    <row r="160" spans="1:249" ht="94.5" x14ac:dyDescent="0.25">
      <c r="A160" s="29" t="s">
        <v>143</v>
      </c>
      <c r="B160" s="30">
        <f t="shared" si="130"/>
        <v>17000</v>
      </c>
      <c r="C160" s="30">
        <f t="shared" si="130"/>
        <v>17000</v>
      </c>
      <c r="D160" s="30">
        <f t="shared" si="130"/>
        <v>0</v>
      </c>
      <c r="E160" s="30">
        <v>0</v>
      </c>
      <c r="F160" s="30">
        <v>0</v>
      </c>
      <c r="G160" s="30">
        <f t="shared" si="121"/>
        <v>0</v>
      </c>
      <c r="H160" s="30">
        <v>0</v>
      </c>
      <c r="I160" s="30">
        <v>0</v>
      </c>
      <c r="J160" s="30">
        <f t="shared" si="122"/>
        <v>0</v>
      </c>
      <c r="K160" s="30">
        <v>0</v>
      </c>
      <c r="L160" s="30">
        <v>0</v>
      </c>
      <c r="M160" s="30">
        <f t="shared" si="123"/>
        <v>0</v>
      </c>
      <c r="N160" s="30">
        <v>17000</v>
      </c>
      <c r="O160" s="30">
        <v>17000</v>
      </c>
      <c r="P160" s="30">
        <f t="shared" si="124"/>
        <v>0</v>
      </c>
      <c r="Q160" s="30">
        <v>0</v>
      </c>
      <c r="R160" s="30">
        <v>0</v>
      </c>
      <c r="S160" s="30">
        <f t="shared" si="125"/>
        <v>0</v>
      </c>
      <c r="T160" s="30">
        <v>0</v>
      </c>
      <c r="U160" s="30">
        <v>0</v>
      </c>
      <c r="V160" s="30">
        <f t="shared" si="126"/>
        <v>0</v>
      </c>
      <c r="W160" s="30">
        <v>0</v>
      </c>
      <c r="X160" s="30">
        <v>0</v>
      </c>
      <c r="Y160" s="30">
        <f t="shared" si="127"/>
        <v>0</v>
      </c>
      <c r="Z160" s="30">
        <v>0</v>
      </c>
      <c r="AA160" s="30">
        <v>0</v>
      </c>
      <c r="AB160" s="30">
        <f t="shared" si="128"/>
        <v>0</v>
      </c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/>
      <c r="FG160" s="8"/>
      <c r="FH160" s="8"/>
      <c r="FI160" s="8"/>
      <c r="FJ160" s="8"/>
      <c r="FK160" s="8"/>
      <c r="FL160" s="8"/>
      <c r="FM160" s="8"/>
      <c r="FN160" s="8"/>
      <c r="FO160" s="8"/>
      <c r="FP160" s="8"/>
      <c r="FQ160" s="8"/>
      <c r="FR160" s="8"/>
      <c r="FS160" s="8"/>
      <c r="FT160" s="8"/>
      <c r="FU160" s="8"/>
      <c r="FV160" s="8"/>
      <c r="FW160" s="8"/>
      <c r="FX160" s="8"/>
      <c r="FY160" s="8"/>
      <c r="FZ160" s="8"/>
      <c r="GA160" s="8"/>
      <c r="GB160" s="8"/>
      <c r="GC160" s="8"/>
      <c r="GD160" s="8"/>
      <c r="GE160" s="8"/>
      <c r="GF160" s="8"/>
      <c r="GG160" s="8"/>
      <c r="GH160" s="8"/>
      <c r="GI160" s="8"/>
      <c r="GJ160" s="8"/>
      <c r="GK160" s="8"/>
      <c r="GL160" s="8"/>
      <c r="GM160" s="8"/>
      <c r="GN160" s="8"/>
      <c r="GO160" s="8"/>
      <c r="GP160" s="8"/>
      <c r="GQ160" s="8"/>
      <c r="GR160" s="8"/>
      <c r="GS160" s="8"/>
      <c r="GT160" s="8"/>
      <c r="GU160" s="8"/>
      <c r="GV160" s="8"/>
      <c r="GW160" s="8"/>
      <c r="GX160" s="8"/>
      <c r="GY160" s="8"/>
      <c r="GZ160" s="8"/>
      <c r="HA160" s="8"/>
      <c r="HB160" s="8"/>
      <c r="HC160" s="8"/>
      <c r="HD160" s="8"/>
      <c r="HE160" s="8"/>
      <c r="HF160" s="8"/>
      <c r="HG160" s="8"/>
      <c r="HH160" s="8"/>
      <c r="HI160" s="8"/>
      <c r="HJ160" s="8"/>
      <c r="HK160" s="8"/>
      <c r="HL160" s="8"/>
      <c r="HM160" s="8"/>
      <c r="HN160" s="8"/>
      <c r="HO160" s="8"/>
      <c r="HP160" s="8"/>
      <c r="HQ160" s="8"/>
      <c r="HR160" s="8"/>
      <c r="HS160" s="8"/>
      <c r="HT160" s="8"/>
      <c r="HU160" s="8"/>
      <c r="HV160" s="8"/>
      <c r="HW160" s="8"/>
      <c r="HX160" s="8"/>
      <c r="HY160" s="8"/>
      <c r="HZ160" s="8"/>
      <c r="IA160" s="8"/>
      <c r="IB160" s="8"/>
      <c r="IC160" s="8"/>
      <c r="ID160" s="8"/>
      <c r="IE160" s="8"/>
      <c r="IF160" s="8"/>
      <c r="IG160" s="8"/>
      <c r="IH160" s="8"/>
      <c r="II160" s="8"/>
      <c r="IJ160" s="8"/>
      <c r="IK160" s="8"/>
      <c r="IL160" s="8"/>
      <c r="IM160" s="8"/>
      <c r="IN160" s="8"/>
      <c r="IO160" s="8"/>
    </row>
    <row r="161" spans="1:249" ht="31.5" x14ac:dyDescent="0.25">
      <c r="A161" s="23" t="s">
        <v>92</v>
      </c>
      <c r="B161" s="24">
        <f t="shared" si="130"/>
        <v>200265</v>
      </c>
      <c r="C161" s="24">
        <f t="shared" si="130"/>
        <v>200265</v>
      </c>
      <c r="D161" s="24">
        <f t="shared" si="130"/>
        <v>0</v>
      </c>
      <c r="E161" s="24">
        <f>SUM(E162:E162)</f>
        <v>0</v>
      </c>
      <c r="F161" s="24">
        <f>SUM(F162:F162)</f>
        <v>0</v>
      </c>
      <c r="G161" s="24">
        <f t="shared" si="121"/>
        <v>0</v>
      </c>
      <c r="H161" s="24">
        <f>SUM(H162:H162)</f>
        <v>0</v>
      </c>
      <c r="I161" s="24">
        <f>SUM(I162:I162)</f>
        <v>0</v>
      </c>
      <c r="J161" s="24">
        <f t="shared" si="122"/>
        <v>0</v>
      </c>
      <c r="K161" s="24">
        <f>SUM(K162:K162)</f>
        <v>0</v>
      </c>
      <c r="L161" s="24">
        <f>SUM(L162:L162)</f>
        <v>0</v>
      </c>
      <c r="M161" s="24">
        <f t="shared" si="123"/>
        <v>0</v>
      </c>
      <c r="N161" s="24">
        <f>SUM(N162:N162)</f>
        <v>200265</v>
      </c>
      <c r="O161" s="24">
        <f>SUM(O162:O162)</f>
        <v>200265</v>
      </c>
      <c r="P161" s="24">
        <f t="shared" si="124"/>
        <v>0</v>
      </c>
      <c r="Q161" s="24">
        <f>SUM(Q162:Q162)</f>
        <v>0</v>
      </c>
      <c r="R161" s="24">
        <f>SUM(R162:R162)</f>
        <v>0</v>
      </c>
      <c r="S161" s="24">
        <f t="shared" si="125"/>
        <v>0</v>
      </c>
      <c r="T161" s="24">
        <f>SUM(T162:T162)</f>
        <v>0</v>
      </c>
      <c r="U161" s="24">
        <f>SUM(U162:U162)</f>
        <v>0</v>
      </c>
      <c r="V161" s="24">
        <f t="shared" si="126"/>
        <v>0</v>
      </c>
      <c r="W161" s="24">
        <f>SUM(W162:W162)</f>
        <v>0</v>
      </c>
      <c r="X161" s="24">
        <f>SUM(X162:X162)</f>
        <v>0</v>
      </c>
      <c r="Y161" s="24">
        <f t="shared" si="127"/>
        <v>0</v>
      </c>
      <c r="Z161" s="24">
        <f>SUM(Z162:Z162)</f>
        <v>0</v>
      </c>
      <c r="AA161" s="24">
        <f>SUM(AA162:AA162)</f>
        <v>0</v>
      </c>
      <c r="AB161" s="24">
        <f t="shared" si="128"/>
        <v>0</v>
      </c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8"/>
      <c r="FH161" s="8"/>
      <c r="FI161" s="8"/>
      <c r="FJ161" s="8"/>
      <c r="FK161" s="8"/>
      <c r="FL161" s="8"/>
      <c r="FM161" s="8"/>
      <c r="FN161" s="8"/>
      <c r="FO161" s="8"/>
      <c r="FP161" s="8"/>
      <c r="FQ161" s="8"/>
      <c r="FR161" s="8"/>
      <c r="FS161" s="8"/>
      <c r="FT161" s="8"/>
      <c r="FU161" s="8"/>
      <c r="FV161" s="8"/>
      <c r="FW161" s="8"/>
      <c r="FX161" s="8"/>
      <c r="FY161" s="8"/>
      <c r="FZ161" s="8"/>
      <c r="GA161" s="22"/>
      <c r="GB161" s="22"/>
      <c r="GC161" s="22"/>
      <c r="GD161" s="22"/>
      <c r="GE161" s="22"/>
      <c r="GF161" s="22"/>
      <c r="GG161" s="22"/>
      <c r="GH161" s="22"/>
      <c r="GI161" s="22"/>
      <c r="GJ161" s="22"/>
      <c r="GK161" s="22"/>
      <c r="GL161" s="22"/>
      <c r="GM161" s="22"/>
      <c r="GN161" s="22"/>
      <c r="GO161" s="22"/>
      <c r="GP161" s="22"/>
      <c r="GQ161" s="22"/>
      <c r="GR161" s="22"/>
      <c r="GS161" s="22"/>
      <c r="GT161" s="22"/>
      <c r="GU161" s="22"/>
      <c r="GV161" s="22"/>
      <c r="GW161" s="22"/>
      <c r="GX161" s="22"/>
      <c r="GY161" s="22"/>
      <c r="GZ161" s="22"/>
      <c r="HA161" s="22"/>
      <c r="HB161" s="22"/>
      <c r="HC161" s="22"/>
      <c r="HD161" s="22"/>
      <c r="HE161" s="22"/>
      <c r="HF161" s="22"/>
      <c r="HG161" s="22"/>
      <c r="HH161" s="22"/>
      <c r="HI161" s="22"/>
      <c r="HJ161" s="22"/>
      <c r="HK161" s="22"/>
      <c r="HL161" s="22"/>
      <c r="HM161" s="22"/>
      <c r="HN161" s="22"/>
      <c r="HO161" s="22"/>
      <c r="HP161" s="22"/>
      <c r="HQ161" s="22"/>
      <c r="HR161" s="22"/>
      <c r="HS161" s="22"/>
      <c r="HT161" s="22"/>
      <c r="HU161" s="22"/>
      <c r="HV161" s="22"/>
      <c r="HW161" s="22"/>
      <c r="HX161" s="22"/>
      <c r="HY161" s="22"/>
      <c r="HZ161" s="22"/>
      <c r="IA161" s="22"/>
      <c r="IB161" s="22"/>
      <c r="IC161" s="22"/>
      <c r="ID161" s="22"/>
      <c r="IE161" s="22"/>
      <c r="IF161" s="22"/>
      <c r="IG161" s="22"/>
      <c r="IH161" s="22"/>
      <c r="II161" s="22"/>
      <c r="IJ161" s="22"/>
      <c r="IK161" s="22"/>
      <c r="IL161" s="22"/>
      <c r="IM161" s="22"/>
      <c r="IN161" s="22"/>
      <c r="IO161" s="22"/>
    </row>
    <row r="162" spans="1:249" ht="94.5" x14ac:dyDescent="0.25">
      <c r="A162" s="31" t="s">
        <v>144</v>
      </c>
      <c r="B162" s="30">
        <f t="shared" si="130"/>
        <v>200265</v>
      </c>
      <c r="C162" s="30">
        <f t="shared" si="130"/>
        <v>200265</v>
      </c>
      <c r="D162" s="30">
        <f t="shared" si="130"/>
        <v>0</v>
      </c>
      <c r="E162" s="30">
        <v>0</v>
      </c>
      <c r="F162" s="30">
        <v>0</v>
      </c>
      <c r="G162" s="30">
        <f t="shared" si="121"/>
        <v>0</v>
      </c>
      <c r="H162" s="30">
        <v>0</v>
      </c>
      <c r="I162" s="30">
        <v>0</v>
      </c>
      <c r="J162" s="30">
        <f t="shared" si="122"/>
        <v>0</v>
      </c>
      <c r="K162" s="30">
        <v>0</v>
      </c>
      <c r="L162" s="30">
        <v>0</v>
      </c>
      <c r="M162" s="30">
        <f t="shared" si="123"/>
        <v>0</v>
      </c>
      <c r="N162" s="30">
        <v>200265</v>
      </c>
      <c r="O162" s="30">
        <v>200265</v>
      </c>
      <c r="P162" s="30">
        <f t="shared" si="124"/>
        <v>0</v>
      </c>
      <c r="Q162" s="30">
        <v>0</v>
      </c>
      <c r="R162" s="30">
        <v>0</v>
      </c>
      <c r="S162" s="30">
        <f t="shared" si="125"/>
        <v>0</v>
      </c>
      <c r="T162" s="30">
        <v>0</v>
      </c>
      <c r="U162" s="30">
        <v>0</v>
      </c>
      <c r="V162" s="30">
        <f t="shared" si="126"/>
        <v>0</v>
      </c>
      <c r="W162" s="30">
        <v>0</v>
      </c>
      <c r="X162" s="30">
        <v>0</v>
      </c>
      <c r="Y162" s="30">
        <f t="shared" si="127"/>
        <v>0</v>
      </c>
      <c r="Z162" s="30">
        <v>0</v>
      </c>
      <c r="AA162" s="30">
        <v>0</v>
      </c>
      <c r="AB162" s="30">
        <f t="shared" si="128"/>
        <v>0</v>
      </c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8"/>
      <c r="FH162" s="8"/>
      <c r="FI162" s="8"/>
      <c r="FJ162" s="8"/>
      <c r="FK162" s="8"/>
      <c r="FL162" s="8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/>
      <c r="FY162" s="8"/>
      <c r="FZ162" s="8"/>
      <c r="GA162" s="8"/>
      <c r="GB162" s="8"/>
      <c r="GC162" s="8"/>
      <c r="GD162" s="8"/>
      <c r="GE162" s="8"/>
      <c r="GF162" s="8"/>
      <c r="GG162" s="8"/>
      <c r="GH162" s="8"/>
      <c r="GI162" s="8"/>
      <c r="GJ162" s="8"/>
      <c r="GK162" s="8"/>
      <c r="GL162" s="8"/>
      <c r="GM162" s="8"/>
      <c r="GN162" s="8"/>
      <c r="GO162" s="8"/>
      <c r="GP162" s="8"/>
      <c r="GQ162" s="8"/>
      <c r="GR162" s="8"/>
      <c r="GS162" s="8"/>
      <c r="GT162" s="8"/>
      <c r="GU162" s="8"/>
      <c r="GV162" s="8"/>
      <c r="GW162" s="8"/>
      <c r="GX162" s="8"/>
      <c r="GY162" s="8"/>
      <c r="GZ162" s="8"/>
      <c r="HA162" s="8"/>
      <c r="HB162" s="8"/>
      <c r="HC162" s="8"/>
      <c r="HD162" s="8"/>
      <c r="HE162" s="8"/>
      <c r="HF162" s="8"/>
      <c r="HG162" s="8"/>
      <c r="HH162" s="8"/>
      <c r="HI162" s="8"/>
      <c r="HJ162" s="8"/>
      <c r="HK162" s="8"/>
      <c r="HL162" s="8"/>
      <c r="HM162" s="8"/>
      <c r="HN162" s="8"/>
      <c r="HO162" s="8"/>
      <c r="HP162" s="8"/>
      <c r="HQ162" s="8"/>
      <c r="HR162" s="8"/>
      <c r="HS162" s="8"/>
      <c r="HT162" s="8"/>
      <c r="HU162" s="8"/>
      <c r="HV162" s="8"/>
      <c r="HW162" s="8"/>
      <c r="HX162" s="8"/>
      <c r="HY162" s="8"/>
      <c r="HZ162" s="8"/>
      <c r="IA162" s="8"/>
      <c r="IB162" s="8"/>
      <c r="IC162" s="8"/>
      <c r="ID162" s="8"/>
      <c r="IE162" s="8"/>
      <c r="IF162" s="8"/>
      <c r="IG162" s="8"/>
      <c r="IH162" s="8"/>
      <c r="II162" s="8"/>
      <c r="IJ162" s="8"/>
      <c r="IK162" s="8"/>
      <c r="IL162" s="8"/>
      <c r="IM162" s="8"/>
      <c r="IN162" s="8"/>
      <c r="IO162" s="8"/>
    </row>
    <row r="163" spans="1:249" ht="31.5" x14ac:dyDescent="0.25">
      <c r="A163" s="23" t="s">
        <v>96</v>
      </c>
      <c r="B163" s="24">
        <f t="shared" si="130"/>
        <v>898760</v>
      </c>
      <c r="C163" s="24">
        <f t="shared" si="130"/>
        <v>898760</v>
      </c>
      <c r="D163" s="24">
        <f t="shared" si="130"/>
        <v>0</v>
      </c>
      <c r="E163" s="24">
        <f t="shared" ref="E163:AA163" si="148">SUM(E164:E170)</f>
        <v>0</v>
      </c>
      <c r="F163" s="24">
        <f t="shared" si="148"/>
        <v>0</v>
      </c>
      <c r="G163" s="24">
        <f t="shared" si="121"/>
        <v>0</v>
      </c>
      <c r="H163" s="24">
        <f t="shared" si="148"/>
        <v>0</v>
      </c>
      <c r="I163" s="24">
        <f t="shared" si="148"/>
        <v>0</v>
      </c>
      <c r="J163" s="24">
        <f t="shared" si="122"/>
        <v>0</v>
      </c>
      <c r="K163" s="24">
        <f t="shared" si="148"/>
        <v>898760</v>
      </c>
      <c r="L163" s="24">
        <f t="shared" si="148"/>
        <v>898760</v>
      </c>
      <c r="M163" s="24">
        <f t="shared" si="123"/>
        <v>0</v>
      </c>
      <c r="N163" s="24">
        <f t="shared" si="148"/>
        <v>0</v>
      </c>
      <c r="O163" s="24">
        <f t="shared" si="148"/>
        <v>0</v>
      </c>
      <c r="P163" s="24">
        <f t="shared" si="124"/>
        <v>0</v>
      </c>
      <c r="Q163" s="24">
        <f t="shared" si="148"/>
        <v>0</v>
      </c>
      <c r="R163" s="24">
        <f t="shared" si="148"/>
        <v>0</v>
      </c>
      <c r="S163" s="24">
        <f t="shared" si="125"/>
        <v>0</v>
      </c>
      <c r="T163" s="24">
        <f t="shared" si="148"/>
        <v>0</v>
      </c>
      <c r="U163" s="24">
        <f t="shared" si="148"/>
        <v>0</v>
      </c>
      <c r="V163" s="24">
        <f t="shared" si="126"/>
        <v>0</v>
      </c>
      <c r="W163" s="24">
        <f t="shared" si="148"/>
        <v>0</v>
      </c>
      <c r="X163" s="24">
        <f t="shared" si="148"/>
        <v>0</v>
      </c>
      <c r="Y163" s="24">
        <f t="shared" si="127"/>
        <v>0</v>
      </c>
      <c r="Z163" s="24">
        <f t="shared" si="148"/>
        <v>0</v>
      </c>
      <c r="AA163" s="24">
        <f t="shared" si="148"/>
        <v>0</v>
      </c>
      <c r="AB163" s="24">
        <f t="shared" si="128"/>
        <v>0</v>
      </c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  <c r="FJ163" s="8"/>
      <c r="FK163" s="8"/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8"/>
      <c r="FZ163" s="8"/>
      <c r="GA163" s="8"/>
      <c r="GB163" s="8"/>
      <c r="GC163" s="8"/>
      <c r="GD163" s="8"/>
      <c r="GE163" s="8"/>
      <c r="GF163" s="8"/>
      <c r="GG163" s="8"/>
      <c r="GH163" s="8"/>
      <c r="GI163" s="8"/>
      <c r="GJ163" s="8"/>
      <c r="GK163" s="8"/>
      <c r="GL163" s="8"/>
      <c r="GM163" s="8"/>
      <c r="GN163" s="8"/>
      <c r="GO163" s="8"/>
      <c r="GP163" s="8"/>
      <c r="GQ163" s="8"/>
      <c r="GR163" s="8"/>
      <c r="GS163" s="8"/>
      <c r="GT163" s="8"/>
      <c r="GU163" s="8"/>
      <c r="GV163" s="8"/>
      <c r="GW163" s="8"/>
      <c r="GX163" s="8"/>
      <c r="GY163" s="8"/>
      <c r="GZ163" s="8"/>
      <c r="HA163" s="8"/>
      <c r="HB163" s="8"/>
      <c r="HC163" s="8"/>
      <c r="HD163" s="8"/>
      <c r="HE163" s="8"/>
      <c r="HF163" s="8"/>
      <c r="HG163" s="8"/>
      <c r="HH163" s="8"/>
      <c r="HI163" s="8"/>
      <c r="HJ163" s="8"/>
      <c r="HK163" s="8"/>
      <c r="HL163" s="8"/>
      <c r="HM163" s="8"/>
      <c r="HN163" s="8"/>
      <c r="HO163" s="8"/>
      <c r="HP163" s="8"/>
      <c r="HQ163" s="8"/>
      <c r="HR163" s="8"/>
      <c r="HS163" s="8"/>
      <c r="HT163" s="8"/>
      <c r="HU163" s="8"/>
      <c r="HV163" s="8"/>
      <c r="HW163" s="8"/>
      <c r="HX163" s="8"/>
      <c r="HY163" s="8"/>
      <c r="HZ163" s="8"/>
      <c r="IA163" s="8"/>
      <c r="IB163" s="8"/>
      <c r="IC163" s="8"/>
      <c r="ID163" s="8"/>
      <c r="IE163" s="8"/>
      <c r="IF163" s="8"/>
      <c r="IG163" s="8"/>
      <c r="IH163" s="8"/>
      <c r="II163" s="8"/>
      <c r="IJ163" s="8"/>
      <c r="IK163" s="8"/>
      <c r="IL163" s="8"/>
      <c r="IM163" s="8"/>
      <c r="IN163" s="8"/>
      <c r="IO163" s="8"/>
    </row>
    <row r="164" spans="1:249" x14ac:dyDescent="0.25">
      <c r="A164" s="31" t="s">
        <v>145</v>
      </c>
      <c r="B164" s="30">
        <f t="shared" si="130"/>
        <v>29880</v>
      </c>
      <c r="C164" s="30">
        <f t="shared" si="130"/>
        <v>29880</v>
      </c>
      <c r="D164" s="30">
        <f t="shared" si="130"/>
        <v>0</v>
      </c>
      <c r="E164" s="30">
        <v>0</v>
      </c>
      <c r="F164" s="30">
        <v>0</v>
      </c>
      <c r="G164" s="30">
        <f t="shared" si="121"/>
        <v>0</v>
      </c>
      <c r="H164" s="30">
        <v>0</v>
      </c>
      <c r="I164" s="30">
        <v>0</v>
      </c>
      <c r="J164" s="30">
        <f t="shared" si="122"/>
        <v>0</v>
      </c>
      <c r="K164" s="30">
        <v>29880</v>
      </c>
      <c r="L164" s="30">
        <v>29880</v>
      </c>
      <c r="M164" s="30">
        <f t="shared" si="123"/>
        <v>0</v>
      </c>
      <c r="N164" s="30">
        <v>0</v>
      </c>
      <c r="O164" s="30">
        <v>0</v>
      </c>
      <c r="P164" s="30">
        <f t="shared" si="124"/>
        <v>0</v>
      </c>
      <c r="Q164" s="30">
        <v>0</v>
      </c>
      <c r="R164" s="30">
        <v>0</v>
      </c>
      <c r="S164" s="30">
        <f t="shared" si="125"/>
        <v>0</v>
      </c>
      <c r="T164" s="30">
        <v>0</v>
      </c>
      <c r="U164" s="30">
        <v>0</v>
      </c>
      <c r="V164" s="30">
        <f t="shared" si="126"/>
        <v>0</v>
      </c>
      <c r="W164" s="30">
        <v>0</v>
      </c>
      <c r="X164" s="30">
        <v>0</v>
      </c>
      <c r="Y164" s="30">
        <f t="shared" si="127"/>
        <v>0</v>
      </c>
      <c r="Z164" s="30">
        <v>0</v>
      </c>
      <c r="AA164" s="30">
        <v>0</v>
      </c>
      <c r="AB164" s="30">
        <f t="shared" si="128"/>
        <v>0</v>
      </c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8"/>
      <c r="FJ164" s="8"/>
      <c r="FK164" s="8"/>
      <c r="FL164" s="8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/>
      <c r="FY164" s="8"/>
      <c r="FZ164" s="8"/>
      <c r="GA164" s="8"/>
      <c r="GB164" s="8"/>
      <c r="GC164" s="8"/>
      <c r="GD164" s="8"/>
      <c r="GE164" s="8"/>
      <c r="GF164" s="8"/>
      <c r="GG164" s="8"/>
      <c r="GH164" s="8"/>
      <c r="GI164" s="8"/>
      <c r="GJ164" s="8"/>
      <c r="GK164" s="8"/>
      <c r="GL164" s="8"/>
      <c r="GM164" s="8"/>
      <c r="GN164" s="8"/>
      <c r="GO164" s="8"/>
      <c r="GP164" s="8"/>
      <c r="GQ164" s="8"/>
      <c r="GR164" s="8"/>
      <c r="GS164" s="8"/>
      <c r="GT164" s="8"/>
      <c r="GU164" s="8"/>
      <c r="GV164" s="8"/>
      <c r="GW164" s="8"/>
      <c r="GX164" s="8"/>
      <c r="GY164" s="8"/>
      <c r="GZ164" s="8"/>
      <c r="HA164" s="8"/>
      <c r="HB164" s="8"/>
      <c r="HC164" s="8"/>
      <c r="HD164" s="8"/>
      <c r="HE164" s="8"/>
      <c r="HF164" s="8"/>
      <c r="HG164" s="8"/>
      <c r="HH164" s="8"/>
      <c r="HI164" s="8"/>
      <c r="HJ164" s="8"/>
      <c r="HK164" s="8"/>
      <c r="HL164" s="8"/>
      <c r="HM164" s="8"/>
      <c r="HN164" s="8"/>
      <c r="HO164" s="8"/>
      <c r="HP164" s="8"/>
      <c r="HQ164" s="8"/>
      <c r="HR164" s="8"/>
      <c r="HS164" s="8"/>
      <c r="HT164" s="8"/>
      <c r="HU164" s="8"/>
      <c r="HV164" s="8"/>
      <c r="HW164" s="8"/>
      <c r="HX164" s="8"/>
      <c r="HY164" s="8"/>
      <c r="HZ164" s="8"/>
      <c r="IA164" s="8"/>
      <c r="IB164" s="8"/>
      <c r="IC164" s="8"/>
      <c r="ID164" s="8"/>
      <c r="IE164" s="8"/>
      <c r="IF164" s="8"/>
      <c r="IG164" s="8"/>
      <c r="IH164" s="8"/>
      <c r="II164" s="8"/>
      <c r="IJ164" s="8"/>
      <c r="IK164" s="8"/>
      <c r="IL164" s="8"/>
      <c r="IM164" s="8"/>
      <c r="IN164" s="8"/>
      <c r="IO164" s="8"/>
    </row>
    <row r="165" spans="1:249" ht="31.5" x14ac:dyDescent="0.25">
      <c r="A165" s="31" t="s">
        <v>146</v>
      </c>
      <c r="B165" s="30">
        <f t="shared" si="130"/>
        <v>35000</v>
      </c>
      <c r="C165" s="30">
        <f t="shared" si="130"/>
        <v>35000</v>
      </c>
      <c r="D165" s="30">
        <f t="shared" si="130"/>
        <v>0</v>
      </c>
      <c r="E165" s="30">
        <v>0</v>
      </c>
      <c r="F165" s="30">
        <v>0</v>
      </c>
      <c r="G165" s="30">
        <f t="shared" si="121"/>
        <v>0</v>
      </c>
      <c r="H165" s="30">
        <v>0</v>
      </c>
      <c r="I165" s="30">
        <v>0</v>
      </c>
      <c r="J165" s="30">
        <f t="shared" si="122"/>
        <v>0</v>
      </c>
      <c r="K165" s="30">
        <v>35000</v>
      </c>
      <c r="L165" s="30">
        <v>35000</v>
      </c>
      <c r="M165" s="30">
        <f t="shared" si="123"/>
        <v>0</v>
      </c>
      <c r="N165" s="30">
        <v>0</v>
      </c>
      <c r="O165" s="30">
        <v>0</v>
      </c>
      <c r="P165" s="30">
        <f t="shared" si="124"/>
        <v>0</v>
      </c>
      <c r="Q165" s="30">
        <v>0</v>
      </c>
      <c r="R165" s="30">
        <v>0</v>
      </c>
      <c r="S165" s="30">
        <f t="shared" si="125"/>
        <v>0</v>
      </c>
      <c r="T165" s="30">
        <v>0</v>
      </c>
      <c r="U165" s="30">
        <v>0</v>
      </c>
      <c r="V165" s="30">
        <f t="shared" si="126"/>
        <v>0</v>
      </c>
      <c r="W165" s="30">
        <v>0</v>
      </c>
      <c r="X165" s="30">
        <v>0</v>
      </c>
      <c r="Y165" s="30">
        <f t="shared" si="127"/>
        <v>0</v>
      </c>
      <c r="Z165" s="30">
        <v>0</v>
      </c>
      <c r="AA165" s="30">
        <v>0</v>
      </c>
      <c r="AB165" s="30">
        <f t="shared" si="128"/>
        <v>0</v>
      </c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  <c r="FJ165" s="8"/>
      <c r="FK165" s="8"/>
      <c r="FL165" s="8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/>
      <c r="FY165" s="8"/>
      <c r="FZ165" s="8"/>
      <c r="GA165" s="8"/>
      <c r="GB165" s="8"/>
      <c r="GC165" s="8"/>
      <c r="GD165" s="8"/>
      <c r="GE165" s="8"/>
      <c r="GF165" s="8"/>
      <c r="GG165" s="8"/>
      <c r="GH165" s="8"/>
      <c r="GI165" s="8"/>
      <c r="GJ165" s="8"/>
      <c r="GK165" s="8"/>
      <c r="GL165" s="8"/>
      <c r="GM165" s="8"/>
      <c r="GN165" s="8"/>
      <c r="GO165" s="8"/>
      <c r="GP165" s="8"/>
      <c r="GQ165" s="8"/>
      <c r="GR165" s="8"/>
      <c r="GS165" s="8"/>
      <c r="GT165" s="8"/>
      <c r="GU165" s="8"/>
      <c r="GV165" s="8"/>
      <c r="GW165" s="8"/>
      <c r="GX165" s="8"/>
      <c r="GY165" s="8"/>
      <c r="GZ165" s="8"/>
      <c r="HA165" s="8"/>
      <c r="HB165" s="8"/>
      <c r="HC165" s="8"/>
      <c r="HD165" s="8"/>
      <c r="HE165" s="8"/>
      <c r="HF165" s="8"/>
      <c r="HG165" s="8"/>
      <c r="HH165" s="8"/>
      <c r="HI165" s="8"/>
      <c r="HJ165" s="8"/>
      <c r="HK165" s="8"/>
      <c r="HL165" s="8"/>
      <c r="HM165" s="8"/>
      <c r="HN165" s="8"/>
      <c r="HO165" s="8"/>
      <c r="HP165" s="8"/>
      <c r="HQ165" s="8"/>
      <c r="HR165" s="8"/>
      <c r="HS165" s="8"/>
      <c r="HT165" s="8"/>
      <c r="HU165" s="8"/>
      <c r="HV165" s="8"/>
      <c r="HW165" s="8"/>
      <c r="HX165" s="8"/>
      <c r="HY165" s="8"/>
      <c r="HZ165" s="8"/>
      <c r="IA165" s="8"/>
      <c r="IB165" s="8"/>
      <c r="IC165" s="8"/>
      <c r="ID165" s="8"/>
      <c r="IE165" s="8"/>
      <c r="IF165" s="8"/>
      <c r="IG165" s="8"/>
      <c r="IH165" s="8"/>
      <c r="II165" s="8"/>
      <c r="IJ165" s="8"/>
      <c r="IK165" s="8"/>
      <c r="IL165" s="8"/>
      <c r="IM165" s="8"/>
      <c r="IN165" s="8"/>
      <c r="IO165" s="8"/>
    </row>
    <row r="166" spans="1:249" ht="31.5" x14ac:dyDescent="0.25">
      <c r="A166" s="31" t="s">
        <v>147</v>
      </c>
      <c r="B166" s="30">
        <f t="shared" si="130"/>
        <v>46560</v>
      </c>
      <c r="C166" s="30">
        <f t="shared" si="130"/>
        <v>46560</v>
      </c>
      <c r="D166" s="30">
        <f t="shared" si="130"/>
        <v>0</v>
      </c>
      <c r="E166" s="30">
        <v>0</v>
      </c>
      <c r="F166" s="30">
        <v>0</v>
      </c>
      <c r="G166" s="30">
        <f t="shared" si="121"/>
        <v>0</v>
      </c>
      <c r="H166" s="30">
        <v>0</v>
      </c>
      <c r="I166" s="30">
        <v>0</v>
      </c>
      <c r="J166" s="30">
        <f t="shared" si="122"/>
        <v>0</v>
      </c>
      <c r="K166" s="30">
        <v>46560</v>
      </c>
      <c r="L166" s="30">
        <v>46560</v>
      </c>
      <c r="M166" s="30">
        <f t="shared" si="123"/>
        <v>0</v>
      </c>
      <c r="N166" s="30">
        <v>0</v>
      </c>
      <c r="O166" s="30">
        <v>0</v>
      </c>
      <c r="P166" s="30">
        <f t="shared" si="124"/>
        <v>0</v>
      </c>
      <c r="Q166" s="30">
        <v>0</v>
      </c>
      <c r="R166" s="30">
        <v>0</v>
      </c>
      <c r="S166" s="30">
        <f t="shared" si="125"/>
        <v>0</v>
      </c>
      <c r="T166" s="30">
        <v>0</v>
      </c>
      <c r="U166" s="30">
        <v>0</v>
      </c>
      <c r="V166" s="30">
        <f t="shared" si="126"/>
        <v>0</v>
      </c>
      <c r="W166" s="30">
        <v>0</v>
      </c>
      <c r="X166" s="30">
        <v>0</v>
      </c>
      <c r="Y166" s="30">
        <f t="shared" si="127"/>
        <v>0</v>
      </c>
      <c r="Z166" s="30">
        <v>0</v>
      </c>
      <c r="AA166" s="30">
        <v>0</v>
      </c>
      <c r="AB166" s="30">
        <f t="shared" si="128"/>
        <v>0</v>
      </c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8"/>
      <c r="GC166" s="8"/>
      <c r="GD166" s="8"/>
      <c r="GE166" s="8"/>
      <c r="GF166" s="8"/>
      <c r="GG166" s="8"/>
      <c r="GH166" s="8"/>
      <c r="GI166" s="8"/>
      <c r="GJ166" s="8"/>
      <c r="GK166" s="8"/>
      <c r="GL166" s="8"/>
      <c r="GM166" s="8"/>
      <c r="GN166" s="8"/>
      <c r="GO166" s="8"/>
      <c r="GP166" s="8"/>
      <c r="GQ166" s="8"/>
      <c r="GR166" s="8"/>
      <c r="GS166" s="8"/>
      <c r="GT166" s="8"/>
      <c r="GU166" s="8"/>
      <c r="GV166" s="8"/>
      <c r="GW166" s="8"/>
      <c r="GX166" s="8"/>
      <c r="GY166" s="8"/>
      <c r="GZ166" s="8"/>
      <c r="HA166" s="8"/>
      <c r="HB166" s="8"/>
      <c r="HC166" s="8"/>
      <c r="HD166" s="8"/>
      <c r="HE166" s="8"/>
      <c r="HF166" s="8"/>
      <c r="HG166" s="8"/>
      <c r="HH166" s="8"/>
      <c r="HI166" s="8"/>
      <c r="HJ166" s="8"/>
      <c r="HK166" s="8"/>
      <c r="HL166" s="8"/>
      <c r="HM166" s="8"/>
      <c r="HN166" s="8"/>
      <c r="HO166" s="8"/>
      <c r="HP166" s="8"/>
      <c r="HQ166" s="8"/>
      <c r="HR166" s="8"/>
      <c r="HS166" s="8"/>
      <c r="HT166" s="8"/>
      <c r="HU166" s="8"/>
      <c r="HV166" s="8"/>
      <c r="HW166" s="8"/>
      <c r="HX166" s="8"/>
      <c r="HY166" s="8"/>
      <c r="HZ166" s="8"/>
      <c r="IA166" s="8"/>
      <c r="IB166" s="8"/>
      <c r="IC166" s="8"/>
      <c r="ID166" s="8"/>
      <c r="IE166" s="8"/>
      <c r="IF166" s="8"/>
      <c r="IG166" s="8"/>
      <c r="IH166" s="8"/>
      <c r="II166" s="8"/>
      <c r="IJ166" s="8"/>
      <c r="IK166" s="8"/>
      <c r="IL166" s="8"/>
      <c r="IM166" s="8"/>
      <c r="IN166" s="8"/>
      <c r="IO166" s="8"/>
    </row>
    <row r="167" spans="1:249" x14ac:dyDescent="0.25">
      <c r="A167" s="31" t="s">
        <v>148</v>
      </c>
      <c r="B167" s="30">
        <f t="shared" si="130"/>
        <v>31320</v>
      </c>
      <c r="C167" s="30">
        <f t="shared" si="130"/>
        <v>31320</v>
      </c>
      <c r="D167" s="30">
        <f t="shared" si="130"/>
        <v>0</v>
      </c>
      <c r="E167" s="30">
        <v>0</v>
      </c>
      <c r="F167" s="30">
        <v>0</v>
      </c>
      <c r="G167" s="30">
        <f t="shared" si="121"/>
        <v>0</v>
      </c>
      <c r="H167" s="30">
        <v>0</v>
      </c>
      <c r="I167" s="30">
        <v>0</v>
      </c>
      <c r="J167" s="30">
        <f t="shared" si="122"/>
        <v>0</v>
      </c>
      <c r="K167" s="30">
        <v>31320</v>
      </c>
      <c r="L167" s="30">
        <v>31320</v>
      </c>
      <c r="M167" s="30">
        <f t="shared" si="123"/>
        <v>0</v>
      </c>
      <c r="N167" s="30">
        <v>0</v>
      </c>
      <c r="O167" s="30">
        <v>0</v>
      </c>
      <c r="P167" s="30">
        <f t="shared" si="124"/>
        <v>0</v>
      </c>
      <c r="Q167" s="30">
        <v>0</v>
      </c>
      <c r="R167" s="30">
        <v>0</v>
      </c>
      <c r="S167" s="30">
        <f t="shared" si="125"/>
        <v>0</v>
      </c>
      <c r="T167" s="30">
        <v>0</v>
      </c>
      <c r="U167" s="30">
        <v>0</v>
      </c>
      <c r="V167" s="30">
        <f t="shared" si="126"/>
        <v>0</v>
      </c>
      <c r="W167" s="30">
        <v>0</v>
      </c>
      <c r="X167" s="30">
        <v>0</v>
      </c>
      <c r="Y167" s="30">
        <f t="shared" si="127"/>
        <v>0</v>
      </c>
      <c r="Z167" s="30">
        <v>0</v>
      </c>
      <c r="AA167" s="30">
        <v>0</v>
      </c>
      <c r="AB167" s="30">
        <f t="shared" si="128"/>
        <v>0</v>
      </c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8"/>
      <c r="FZ167" s="8"/>
      <c r="GA167" s="8"/>
      <c r="GB167" s="8"/>
      <c r="GC167" s="8"/>
      <c r="GD167" s="8"/>
      <c r="GE167" s="8"/>
      <c r="GF167" s="8"/>
      <c r="GG167" s="8"/>
      <c r="GH167" s="8"/>
      <c r="GI167" s="8"/>
      <c r="GJ167" s="8"/>
      <c r="GK167" s="8"/>
      <c r="GL167" s="8"/>
      <c r="GM167" s="8"/>
      <c r="GN167" s="8"/>
      <c r="GO167" s="8"/>
      <c r="GP167" s="8"/>
      <c r="GQ167" s="8"/>
      <c r="GR167" s="8"/>
      <c r="GS167" s="8"/>
      <c r="GT167" s="8"/>
      <c r="GU167" s="8"/>
      <c r="GV167" s="8"/>
      <c r="GW167" s="8"/>
      <c r="GX167" s="8"/>
      <c r="GY167" s="8"/>
      <c r="GZ167" s="8"/>
      <c r="HA167" s="8"/>
      <c r="HB167" s="8"/>
      <c r="HC167" s="8"/>
      <c r="HD167" s="8"/>
      <c r="HE167" s="8"/>
      <c r="HF167" s="8"/>
      <c r="HG167" s="8"/>
      <c r="HH167" s="8"/>
      <c r="HI167" s="8"/>
      <c r="HJ167" s="8"/>
      <c r="HK167" s="8"/>
      <c r="HL167" s="8"/>
      <c r="HM167" s="8"/>
      <c r="HN167" s="8"/>
      <c r="HO167" s="8"/>
      <c r="HP167" s="8"/>
      <c r="HQ167" s="8"/>
      <c r="HR167" s="8"/>
      <c r="HS167" s="8"/>
      <c r="HT167" s="8"/>
      <c r="HU167" s="8"/>
      <c r="HV167" s="8"/>
      <c r="HW167" s="8"/>
      <c r="HX167" s="8"/>
      <c r="HY167" s="8"/>
      <c r="HZ167" s="8"/>
      <c r="IA167" s="8"/>
      <c r="IB167" s="8"/>
      <c r="IC167" s="8"/>
      <c r="ID167" s="8"/>
      <c r="IE167" s="8"/>
      <c r="IF167" s="8"/>
      <c r="IG167" s="8"/>
      <c r="IH167" s="8"/>
      <c r="II167" s="8"/>
      <c r="IJ167" s="8"/>
      <c r="IK167" s="8"/>
      <c r="IL167" s="8"/>
      <c r="IM167" s="8"/>
      <c r="IN167" s="8"/>
      <c r="IO167" s="8"/>
    </row>
    <row r="168" spans="1:249" ht="31.5" x14ac:dyDescent="0.25">
      <c r="A168" s="29" t="s">
        <v>149</v>
      </c>
      <c r="B168" s="30">
        <f t="shared" si="130"/>
        <v>30000</v>
      </c>
      <c r="C168" s="30">
        <f t="shared" si="130"/>
        <v>30000</v>
      </c>
      <c r="D168" s="30">
        <f t="shared" si="130"/>
        <v>0</v>
      </c>
      <c r="E168" s="30">
        <v>0</v>
      </c>
      <c r="F168" s="30">
        <v>0</v>
      </c>
      <c r="G168" s="30">
        <f t="shared" si="121"/>
        <v>0</v>
      </c>
      <c r="H168" s="30">
        <v>0</v>
      </c>
      <c r="I168" s="30">
        <v>0</v>
      </c>
      <c r="J168" s="30">
        <f t="shared" si="122"/>
        <v>0</v>
      </c>
      <c r="K168" s="30">
        <v>30000</v>
      </c>
      <c r="L168" s="30">
        <v>30000</v>
      </c>
      <c r="M168" s="30">
        <f t="shared" si="123"/>
        <v>0</v>
      </c>
      <c r="N168" s="30">
        <v>0</v>
      </c>
      <c r="O168" s="30">
        <v>0</v>
      </c>
      <c r="P168" s="30">
        <f t="shared" si="124"/>
        <v>0</v>
      </c>
      <c r="Q168" s="30"/>
      <c r="R168" s="30"/>
      <c r="S168" s="30">
        <f t="shared" si="125"/>
        <v>0</v>
      </c>
      <c r="T168" s="30">
        <v>0</v>
      </c>
      <c r="U168" s="30">
        <v>0</v>
      </c>
      <c r="V168" s="30">
        <f t="shared" si="126"/>
        <v>0</v>
      </c>
      <c r="W168" s="30">
        <v>0</v>
      </c>
      <c r="X168" s="30">
        <v>0</v>
      </c>
      <c r="Y168" s="30">
        <f t="shared" si="127"/>
        <v>0</v>
      </c>
      <c r="Z168" s="30">
        <v>0</v>
      </c>
      <c r="AA168" s="30">
        <v>0</v>
      </c>
      <c r="AB168" s="30">
        <f t="shared" si="128"/>
        <v>0</v>
      </c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8"/>
      <c r="GC168" s="8"/>
      <c r="GD168" s="8"/>
      <c r="GE168" s="8"/>
      <c r="GF168" s="8"/>
      <c r="GG168" s="8"/>
      <c r="GH168" s="8"/>
      <c r="GI168" s="8"/>
      <c r="GJ168" s="8"/>
      <c r="GK168" s="8"/>
      <c r="GL168" s="8"/>
      <c r="GM168" s="8"/>
      <c r="GN168" s="8"/>
      <c r="GO168" s="8"/>
      <c r="GP168" s="8"/>
      <c r="GQ168" s="8"/>
      <c r="GR168" s="8"/>
      <c r="GS168" s="8"/>
      <c r="GT168" s="8"/>
      <c r="GU168" s="8"/>
      <c r="GV168" s="8"/>
      <c r="GW168" s="8"/>
      <c r="GX168" s="8"/>
      <c r="GY168" s="8"/>
      <c r="GZ168" s="8"/>
      <c r="HA168" s="8"/>
      <c r="HB168" s="8"/>
      <c r="HC168" s="8"/>
      <c r="HD168" s="8"/>
      <c r="HE168" s="8"/>
      <c r="HF168" s="8"/>
      <c r="HG168" s="8"/>
      <c r="HH168" s="8"/>
      <c r="HI168" s="8"/>
      <c r="HJ168" s="8"/>
      <c r="HK168" s="8"/>
      <c r="HL168" s="8"/>
      <c r="HM168" s="8"/>
      <c r="HN168" s="8"/>
      <c r="HO168" s="8"/>
      <c r="HP168" s="8"/>
      <c r="HQ168" s="8"/>
      <c r="HR168" s="8"/>
      <c r="HS168" s="8"/>
      <c r="HT168" s="8"/>
      <c r="HU168" s="8"/>
      <c r="HV168" s="8"/>
      <c r="HW168" s="8"/>
      <c r="HX168" s="8"/>
      <c r="HY168" s="8"/>
      <c r="HZ168" s="8"/>
      <c r="IA168" s="8"/>
      <c r="IB168" s="8"/>
      <c r="IC168" s="8"/>
      <c r="ID168" s="8"/>
      <c r="IE168" s="8"/>
      <c r="IF168" s="8"/>
      <c r="IG168" s="8"/>
      <c r="IH168" s="8"/>
      <c r="II168" s="8"/>
      <c r="IJ168" s="8"/>
      <c r="IK168" s="8"/>
      <c r="IL168" s="8"/>
      <c r="IM168" s="8"/>
      <c r="IN168" s="8"/>
      <c r="IO168" s="8"/>
    </row>
    <row r="169" spans="1:249" ht="31.5" x14ac:dyDescent="0.25">
      <c r="A169" s="31" t="s">
        <v>150</v>
      </c>
      <c r="B169" s="30">
        <f t="shared" si="130"/>
        <v>280000</v>
      </c>
      <c r="C169" s="30">
        <f t="shared" si="130"/>
        <v>280000</v>
      </c>
      <c r="D169" s="30">
        <f t="shared" si="130"/>
        <v>0</v>
      </c>
      <c r="E169" s="30">
        <v>0</v>
      </c>
      <c r="F169" s="30">
        <v>0</v>
      </c>
      <c r="G169" s="30">
        <f t="shared" si="121"/>
        <v>0</v>
      </c>
      <c r="H169" s="30">
        <v>0</v>
      </c>
      <c r="I169" s="30">
        <v>0</v>
      </c>
      <c r="J169" s="30">
        <f t="shared" si="122"/>
        <v>0</v>
      </c>
      <c r="K169" s="30">
        <v>280000</v>
      </c>
      <c r="L169" s="30">
        <v>280000</v>
      </c>
      <c r="M169" s="30">
        <f t="shared" si="123"/>
        <v>0</v>
      </c>
      <c r="N169" s="30">
        <v>0</v>
      </c>
      <c r="O169" s="30">
        <v>0</v>
      </c>
      <c r="P169" s="30">
        <f t="shared" si="124"/>
        <v>0</v>
      </c>
      <c r="Q169" s="30">
        <v>0</v>
      </c>
      <c r="R169" s="30">
        <v>0</v>
      </c>
      <c r="S169" s="30">
        <f t="shared" si="125"/>
        <v>0</v>
      </c>
      <c r="T169" s="30">
        <v>0</v>
      </c>
      <c r="U169" s="30">
        <v>0</v>
      </c>
      <c r="V169" s="30">
        <f t="shared" si="126"/>
        <v>0</v>
      </c>
      <c r="W169" s="30">
        <v>0</v>
      </c>
      <c r="X169" s="30">
        <v>0</v>
      </c>
      <c r="Y169" s="30">
        <f t="shared" si="127"/>
        <v>0</v>
      </c>
      <c r="Z169" s="30">
        <v>0</v>
      </c>
      <c r="AA169" s="30">
        <v>0</v>
      </c>
      <c r="AB169" s="30">
        <f t="shared" si="128"/>
        <v>0</v>
      </c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8"/>
      <c r="GC169" s="8"/>
      <c r="GD169" s="8"/>
      <c r="GE169" s="8"/>
      <c r="GF169" s="8"/>
      <c r="GG169" s="8"/>
      <c r="GH169" s="8"/>
      <c r="GI169" s="8"/>
      <c r="GJ169" s="8"/>
      <c r="GK169" s="8"/>
      <c r="GL169" s="8"/>
      <c r="GM169" s="8"/>
      <c r="GN169" s="8"/>
      <c r="GO169" s="8"/>
      <c r="GP169" s="8"/>
      <c r="GQ169" s="8"/>
      <c r="GR169" s="8"/>
      <c r="GS169" s="8"/>
      <c r="GT169" s="8"/>
      <c r="GU169" s="8"/>
      <c r="GV169" s="8"/>
      <c r="GW169" s="8"/>
      <c r="GX169" s="8"/>
      <c r="GY169" s="8"/>
      <c r="GZ169" s="8"/>
      <c r="HA169" s="8"/>
      <c r="HB169" s="8"/>
      <c r="HC169" s="8"/>
      <c r="HD169" s="8"/>
      <c r="HE169" s="8"/>
      <c r="HF169" s="8"/>
      <c r="HG169" s="8"/>
      <c r="HH169" s="8"/>
      <c r="HI169" s="8"/>
      <c r="HJ169" s="8"/>
      <c r="HK169" s="8"/>
      <c r="HL169" s="8"/>
      <c r="HM169" s="8"/>
      <c r="HN169" s="8"/>
      <c r="HO169" s="8"/>
      <c r="HP169" s="8"/>
      <c r="HQ169" s="8"/>
      <c r="HR169" s="8"/>
      <c r="HS169" s="8"/>
      <c r="HT169" s="8"/>
      <c r="HU169" s="8"/>
      <c r="HV169" s="8"/>
      <c r="HW169" s="8"/>
      <c r="HX169" s="8"/>
      <c r="HY169" s="8"/>
      <c r="HZ169" s="8"/>
      <c r="IA169" s="8"/>
      <c r="IB169" s="8"/>
      <c r="IC169" s="8"/>
      <c r="ID169" s="8"/>
      <c r="IE169" s="8"/>
      <c r="IF169" s="8"/>
      <c r="IG169" s="8"/>
      <c r="IH169" s="8"/>
      <c r="II169" s="8"/>
      <c r="IJ169" s="8"/>
      <c r="IK169" s="8"/>
      <c r="IL169" s="8"/>
      <c r="IM169" s="8"/>
      <c r="IN169" s="8"/>
      <c r="IO169" s="8"/>
    </row>
    <row r="170" spans="1:249" ht="31.5" x14ac:dyDescent="0.25">
      <c r="A170" s="31" t="s">
        <v>151</v>
      </c>
      <c r="B170" s="30">
        <f t="shared" si="130"/>
        <v>446000</v>
      </c>
      <c r="C170" s="30">
        <f t="shared" si="130"/>
        <v>446000</v>
      </c>
      <c r="D170" s="30">
        <f t="shared" si="130"/>
        <v>0</v>
      </c>
      <c r="E170" s="30">
        <v>0</v>
      </c>
      <c r="F170" s="30">
        <v>0</v>
      </c>
      <c r="G170" s="30">
        <f t="shared" si="121"/>
        <v>0</v>
      </c>
      <c r="H170" s="30">
        <v>0</v>
      </c>
      <c r="I170" s="30">
        <v>0</v>
      </c>
      <c r="J170" s="30">
        <f t="shared" si="122"/>
        <v>0</v>
      </c>
      <c r="K170" s="30">
        <v>446000</v>
      </c>
      <c r="L170" s="30">
        <v>446000</v>
      </c>
      <c r="M170" s="30">
        <f t="shared" si="123"/>
        <v>0</v>
      </c>
      <c r="N170" s="30">
        <v>0</v>
      </c>
      <c r="O170" s="30">
        <v>0</v>
      </c>
      <c r="P170" s="30">
        <f t="shared" si="124"/>
        <v>0</v>
      </c>
      <c r="Q170" s="30">
        <v>0</v>
      </c>
      <c r="R170" s="30">
        <v>0</v>
      </c>
      <c r="S170" s="30">
        <f t="shared" si="125"/>
        <v>0</v>
      </c>
      <c r="T170" s="30">
        <v>0</v>
      </c>
      <c r="U170" s="30">
        <v>0</v>
      </c>
      <c r="V170" s="30">
        <f t="shared" si="126"/>
        <v>0</v>
      </c>
      <c r="W170" s="30">
        <v>0</v>
      </c>
      <c r="X170" s="30">
        <v>0</v>
      </c>
      <c r="Y170" s="30">
        <f t="shared" si="127"/>
        <v>0</v>
      </c>
      <c r="Z170" s="30">
        <v>0</v>
      </c>
      <c r="AA170" s="30">
        <v>0</v>
      </c>
      <c r="AB170" s="30">
        <f t="shared" si="128"/>
        <v>0</v>
      </c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  <c r="GD170" s="8"/>
      <c r="GE170" s="8"/>
      <c r="GF170" s="8"/>
      <c r="GG170" s="8"/>
      <c r="GH170" s="8"/>
      <c r="GI170" s="8"/>
      <c r="GJ170" s="8"/>
      <c r="GK170" s="8"/>
      <c r="GL170" s="8"/>
      <c r="GM170" s="8"/>
      <c r="GN170" s="8"/>
      <c r="GO170" s="8"/>
      <c r="GP170" s="8"/>
      <c r="GQ170" s="8"/>
      <c r="GR170" s="8"/>
      <c r="GS170" s="8"/>
      <c r="GT170" s="8"/>
      <c r="GU170" s="8"/>
      <c r="GV170" s="8"/>
      <c r="GW170" s="8"/>
      <c r="GX170" s="8"/>
      <c r="GY170" s="8"/>
      <c r="GZ170" s="8"/>
      <c r="HA170" s="8"/>
      <c r="HB170" s="8"/>
      <c r="HC170" s="8"/>
      <c r="HD170" s="8"/>
      <c r="HE170" s="8"/>
      <c r="HF170" s="8"/>
      <c r="HG170" s="8"/>
      <c r="HH170" s="8"/>
      <c r="HI170" s="8"/>
      <c r="HJ170" s="8"/>
      <c r="HK170" s="8"/>
      <c r="HL170" s="8"/>
      <c r="HM170" s="8"/>
      <c r="HN170" s="8"/>
      <c r="HO170" s="8"/>
      <c r="HP170" s="8"/>
      <c r="HQ170" s="8"/>
      <c r="HR170" s="8"/>
      <c r="HS170" s="8"/>
      <c r="HT170" s="8"/>
      <c r="HU170" s="8"/>
      <c r="HV170" s="8"/>
      <c r="HW170" s="8"/>
      <c r="HX170" s="8"/>
      <c r="HY170" s="8"/>
      <c r="HZ170" s="8"/>
      <c r="IA170" s="8"/>
      <c r="IB170" s="8"/>
      <c r="IC170" s="8"/>
      <c r="ID170" s="8"/>
      <c r="IE170" s="8"/>
      <c r="IF170" s="8"/>
      <c r="IG170" s="8"/>
      <c r="IH170" s="8"/>
      <c r="II170" s="8"/>
      <c r="IJ170" s="8"/>
      <c r="IK170" s="8"/>
      <c r="IL170" s="8"/>
      <c r="IM170" s="8"/>
      <c r="IN170" s="8"/>
      <c r="IO170" s="8"/>
    </row>
    <row r="171" spans="1:249" ht="31.5" x14ac:dyDescent="0.25">
      <c r="A171" s="23" t="s">
        <v>98</v>
      </c>
      <c r="B171" s="24">
        <f t="shared" si="130"/>
        <v>63383</v>
      </c>
      <c r="C171" s="24">
        <f t="shared" si="130"/>
        <v>70805</v>
      </c>
      <c r="D171" s="24">
        <f t="shared" si="130"/>
        <v>7422</v>
      </c>
      <c r="E171" s="24">
        <f t="shared" ref="E171:Z171" si="149">SUM(E172:E179)</f>
        <v>0</v>
      </c>
      <c r="F171" s="24">
        <f t="shared" ref="F171" si="150">SUM(F172:F179)</f>
        <v>0</v>
      </c>
      <c r="G171" s="24">
        <f t="shared" si="121"/>
        <v>0</v>
      </c>
      <c r="H171" s="24">
        <f t="shared" si="149"/>
        <v>0</v>
      </c>
      <c r="I171" s="24">
        <f t="shared" ref="I171" si="151">SUM(I172:I179)</f>
        <v>0</v>
      </c>
      <c r="J171" s="24">
        <f t="shared" si="122"/>
        <v>0</v>
      </c>
      <c r="K171" s="24">
        <f>SUM(K172:K179)</f>
        <v>63383</v>
      </c>
      <c r="L171" s="24">
        <f t="shared" ref="L171" si="152">SUM(L172:L179)</f>
        <v>70805</v>
      </c>
      <c r="M171" s="24">
        <f t="shared" si="123"/>
        <v>7422</v>
      </c>
      <c r="N171" s="24">
        <f t="shared" si="149"/>
        <v>0</v>
      </c>
      <c r="O171" s="24">
        <f t="shared" ref="O171" si="153">SUM(O172:O179)</f>
        <v>0</v>
      </c>
      <c r="P171" s="24">
        <f t="shared" si="124"/>
        <v>0</v>
      </c>
      <c r="Q171" s="24">
        <f t="shared" si="149"/>
        <v>0</v>
      </c>
      <c r="R171" s="24">
        <f t="shared" ref="R171" si="154">SUM(R172:R179)</f>
        <v>0</v>
      </c>
      <c r="S171" s="24">
        <f t="shared" si="125"/>
        <v>0</v>
      </c>
      <c r="T171" s="24">
        <f t="shared" si="149"/>
        <v>0</v>
      </c>
      <c r="U171" s="24">
        <f t="shared" ref="U171" si="155">SUM(U172:U179)</f>
        <v>0</v>
      </c>
      <c r="V171" s="24">
        <f t="shared" si="126"/>
        <v>0</v>
      </c>
      <c r="W171" s="24">
        <f t="shared" si="149"/>
        <v>0</v>
      </c>
      <c r="X171" s="24">
        <f t="shared" ref="X171" si="156">SUM(X172:X179)</f>
        <v>0</v>
      </c>
      <c r="Y171" s="24">
        <f t="shared" si="127"/>
        <v>0</v>
      </c>
      <c r="Z171" s="24">
        <f t="shared" si="149"/>
        <v>0</v>
      </c>
      <c r="AA171" s="24">
        <f t="shared" ref="AA171" si="157">SUM(AA172:AA179)</f>
        <v>0</v>
      </c>
      <c r="AB171" s="24">
        <f t="shared" si="128"/>
        <v>0</v>
      </c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8"/>
      <c r="GE171" s="8"/>
      <c r="GF171" s="8"/>
      <c r="GG171" s="8"/>
      <c r="GH171" s="8"/>
      <c r="GI171" s="8"/>
      <c r="GJ171" s="8"/>
      <c r="GK171" s="8"/>
      <c r="GL171" s="8"/>
      <c r="GM171" s="8"/>
      <c r="GN171" s="8"/>
      <c r="GO171" s="8"/>
      <c r="GP171" s="8"/>
      <c r="GQ171" s="8"/>
      <c r="GR171" s="8"/>
      <c r="GS171" s="8"/>
      <c r="GT171" s="8"/>
      <c r="GU171" s="8"/>
      <c r="GV171" s="8"/>
      <c r="GW171" s="8"/>
      <c r="GX171" s="8"/>
      <c r="GY171" s="8"/>
      <c r="GZ171" s="8"/>
      <c r="HA171" s="8"/>
      <c r="HB171" s="8"/>
      <c r="HC171" s="8"/>
      <c r="HD171" s="8"/>
      <c r="HE171" s="8"/>
      <c r="HF171" s="8"/>
      <c r="HG171" s="8"/>
      <c r="HH171" s="8"/>
      <c r="HI171" s="8"/>
      <c r="HJ171" s="8"/>
      <c r="HK171" s="8"/>
      <c r="HL171" s="8"/>
      <c r="HM171" s="8"/>
      <c r="HN171" s="8"/>
      <c r="HO171" s="8"/>
      <c r="HP171" s="8"/>
      <c r="HQ171" s="8"/>
      <c r="HR171" s="8"/>
      <c r="HS171" s="8"/>
      <c r="HT171" s="8"/>
      <c r="HU171" s="8"/>
      <c r="HV171" s="8"/>
      <c r="HW171" s="8"/>
      <c r="HX171" s="8"/>
      <c r="HY171" s="8"/>
      <c r="HZ171" s="8"/>
      <c r="IA171" s="8"/>
      <c r="IB171" s="8"/>
      <c r="IC171" s="8"/>
      <c r="ID171" s="8"/>
      <c r="IE171" s="8"/>
      <c r="IF171" s="8"/>
      <c r="IG171" s="8"/>
      <c r="IH171" s="8"/>
      <c r="II171" s="8"/>
      <c r="IJ171" s="8"/>
      <c r="IK171" s="8"/>
      <c r="IL171" s="8"/>
      <c r="IM171" s="8"/>
      <c r="IN171" s="8"/>
      <c r="IO171" s="8"/>
    </row>
    <row r="172" spans="1:249" ht="31.5" x14ac:dyDescent="0.25">
      <c r="A172" s="31" t="s">
        <v>152</v>
      </c>
      <c r="B172" s="30">
        <f t="shared" si="130"/>
        <v>46703</v>
      </c>
      <c r="C172" s="30">
        <f t="shared" si="130"/>
        <v>46703</v>
      </c>
      <c r="D172" s="30">
        <f t="shared" si="130"/>
        <v>0</v>
      </c>
      <c r="E172" s="30">
        <v>0</v>
      </c>
      <c r="F172" s="30">
        <v>0</v>
      </c>
      <c r="G172" s="30">
        <f t="shared" si="121"/>
        <v>0</v>
      </c>
      <c r="H172" s="30">
        <v>0</v>
      </c>
      <c r="I172" s="30">
        <v>0</v>
      </c>
      <c r="J172" s="30">
        <f t="shared" si="122"/>
        <v>0</v>
      </c>
      <c r="K172" s="30">
        <v>46703</v>
      </c>
      <c r="L172" s="30">
        <v>46703</v>
      </c>
      <c r="M172" s="30">
        <f t="shared" si="123"/>
        <v>0</v>
      </c>
      <c r="N172" s="30">
        <v>0</v>
      </c>
      <c r="O172" s="30">
        <v>0</v>
      </c>
      <c r="P172" s="30">
        <f t="shared" si="124"/>
        <v>0</v>
      </c>
      <c r="Q172" s="30">
        <v>0</v>
      </c>
      <c r="R172" s="30">
        <v>0</v>
      </c>
      <c r="S172" s="30">
        <f t="shared" si="125"/>
        <v>0</v>
      </c>
      <c r="T172" s="30">
        <v>0</v>
      </c>
      <c r="U172" s="30">
        <v>0</v>
      </c>
      <c r="V172" s="30">
        <f t="shared" si="126"/>
        <v>0</v>
      </c>
      <c r="W172" s="30">
        <v>0</v>
      </c>
      <c r="X172" s="30">
        <v>0</v>
      </c>
      <c r="Y172" s="30">
        <f t="shared" si="127"/>
        <v>0</v>
      </c>
      <c r="Z172" s="30">
        <v>0</v>
      </c>
      <c r="AA172" s="30">
        <v>0</v>
      </c>
      <c r="AB172" s="30">
        <f t="shared" si="128"/>
        <v>0</v>
      </c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8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8"/>
      <c r="FZ172" s="8"/>
      <c r="GA172" s="8"/>
      <c r="GB172" s="8"/>
      <c r="GC172" s="8"/>
      <c r="GD172" s="8"/>
      <c r="GE172" s="8"/>
      <c r="GF172" s="8"/>
      <c r="GG172" s="8"/>
      <c r="GH172" s="8"/>
      <c r="GI172" s="8"/>
      <c r="GJ172" s="8"/>
      <c r="GK172" s="8"/>
      <c r="GL172" s="8"/>
      <c r="GM172" s="8"/>
      <c r="GN172" s="8"/>
      <c r="GO172" s="8"/>
      <c r="GP172" s="8"/>
      <c r="GQ172" s="8"/>
      <c r="GR172" s="8"/>
      <c r="GS172" s="8"/>
      <c r="GT172" s="8"/>
      <c r="GU172" s="8"/>
      <c r="GV172" s="8"/>
      <c r="GW172" s="8"/>
      <c r="GX172" s="8"/>
      <c r="GY172" s="8"/>
      <c r="GZ172" s="8"/>
      <c r="HA172" s="8"/>
      <c r="HB172" s="8"/>
      <c r="HC172" s="8"/>
      <c r="HD172" s="8"/>
      <c r="HE172" s="8"/>
      <c r="HF172" s="8"/>
      <c r="HG172" s="8"/>
      <c r="HH172" s="8"/>
      <c r="HI172" s="8"/>
      <c r="HJ172" s="8"/>
      <c r="HK172" s="8"/>
      <c r="HL172" s="8"/>
      <c r="HM172" s="8"/>
      <c r="HN172" s="8"/>
      <c r="HO172" s="8"/>
      <c r="HP172" s="8"/>
      <c r="HQ172" s="8"/>
      <c r="HR172" s="8"/>
      <c r="HS172" s="8"/>
      <c r="HT172" s="8"/>
      <c r="HU172" s="8"/>
      <c r="HV172" s="8"/>
      <c r="HW172" s="8"/>
      <c r="HX172" s="8"/>
      <c r="HY172" s="8"/>
      <c r="HZ172" s="8"/>
      <c r="IA172" s="8"/>
      <c r="IB172" s="8"/>
      <c r="IC172" s="8"/>
      <c r="ID172" s="8"/>
      <c r="IE172" s="8"/>
      <c r="IF172" s="8"/>
      <c r="IG172" s="8"/>
      <c r="IH172" s="8"/>
      <c r="II172" s="8"/>
      <c r="IJ172" s="8"/>
      <c r="IK172" s="8"/>
      <c r="IL172" s="8"/>
      <c r="IM172" s="8"/>
      <c r="IN172" s="8"/>
      <c r="IO172" s="8"/>
    </row>
    <row r="173" spans="1:249" ht="47.25" x14ac:dyDescent="0.25">
      <c r="A173" s="31" t="s">
        <v>153</v>
      </c>
      <c r="B173" s="30">
        <f t="shared" si="130"/>
        <v>8280</v>
      </c>
      <c r="C173" s="30">
        <f t="shared" si="130"/>
        <v>8280</v>
      </c>
      <c r="D173" s="30">
        <f t="shared" si="130"/>
        <v>0</v>
      </c>
      <c r="E173" s="30">
        <v>0</v>
      </c>
      <c r="F173" s="30">
        <v>0</v>
      </c>
      <c r="G173" s="30">
        <f t="shared" si="121"/>
        <v>0</v>
      </c>
      <c r="H173" s="30">
        <v>0</v>
      </c>
      <c r="I173" s="30">
        <v>0</v>
      </c>
      <c r="J173" s="30">
        <f t="shared" si="122"/>
        <v>0</v>
      </c>
      <c r="K173" s="30">
        <v>8280</v>
      </c>
      <c r="L173" s="30">
        <v>8280</v>
      </c>
      <c r="M173" s="30">
        <f t="shared" si="123"/>
        <v>0</v>
      </c>
      <c r="N173" s="30">
        <v>0</v>
      </c>
      <c r="O173" s="30">
        <v>0</v>
      </c>
      <c r="P173" s="30">
        <f t="shared" si="124"/>
        <v>0</v>
      </c>
      <c r="Q173" s="30">
        <v>0</v>
      </c>
      <c r="R173" s="30">
        <v>0</v>
      </c>
      <c r="S173" s="30">
        <f t="shared" si="125"/>
        <v>0</v>
      </c>
      <c r="T173" s="30">
        <v>0</v>
      </c>
      <c r="U173" s="30">
        <v>0</v>
      </c>
      <c r="V173" s="30">
        <f t="shared" si="126"/>
        <v>0</v>
      </c>
      <c r="W173" s="30">
        <v>0</v>
      </c>
      <c r="X173" s="30">
        <v>0</v>
      </c>
      <c r="Y173" s="30">
        <f t="shared" si="127"/>
        <v>0</v>
      </c>
      <c r="Z173" s="30">
        <v>0</v>
      </c>
      <c r="AA173" s="30">
        <v>0</v>
      </c>
      <c r="AB173" s="30">
        <f t="shared" si="128"/>
        <v>0</v>
      </c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8"/>
      <c r="FG173" s="8"/>
      <c r="FH173" s="8"/>
      <c r="FI173" s="8"/>
      <c r="FJ173" s="8"/>
      <c r="FK173" s="8"/>
      <c r="FL173" s="8"/>
      <c r="FM173" s="8"/>
      <c r="FN173" s="8"/>
      <c r="FO173" s="8"/>
      <c r="FP173" s="8"/>
      <c r="FQ173" s="8"/>
      <c r="FR173" s="8"/>
      <c r="FS173" s="8"/>
      <c r="FT173" s="8"/>
      <c r="FU173" s="8"/>
      <c r="FV173" s="8"/>
      <c r="FW173" s="8"/>
      <c r="FX173" s="8"/>
      <c r="FY173" s="8"/>
      <c r="FZ173" s="8"/>
      <c r="GA173" s="8"/>
      <c r="GB173" s="8"/>
      <c r="GC173" s="8"/>
      <c r="GD173" s="8"/>
      <c r="GE173" s="8"/>
      <c r="GF173" s="8"/>
      <c r="GG173" s="8"/>
      <c r="GH173" s="8"/>
      <c r="GI173" s="8"/>
      <c r="GJ173" s="8"/>
      <c r="GK173" s="8"/>
      <c r="GL173" s="8"/>
      <c r="GM173" s="8"/>
      <c r="GN173" s="8"/>
      <c r="GO173" s="8"/>
      <c r="GP173" s="8"/>
      <c r="GQ173" s="8"/>
      <c r="GR173" s="8"/>
      <c r="GS173" s="8"/>
      <c r="GT173" s="8"/>
      <c r="GU173" s="8"/>
      <c r="GV173" s="8"/>
      <c r="GW173" s="8"/>
      <c r="GX173" s="8"/>
      <c r="GY173" s="8"/>
      <c r="GZ173" s="8"/>
      <c r="HA173" s="8"/>
      <c r="HB173" s="8"/>
      <c r="HC173" s="8"/>
      <c r="HD173" s="8"/>
      <c r="HE173" s="8"/>
      <c r="HF173" s="8"/>
      <c r="HG173" s="8"/>
      <c r="HH173" s="8"/>
      <c r="HI173" s="8"/>
      <c r="HJ173" s="8"/>
      <c r="HK173" s="8"/>
      <c r="HL173" s="8"/>
      <c r="HM173" s="8"/>
      <c r="HN173" s="8"/>
      <c r="HO173" s="8"/>
      <c r="HP173" s="8"/>
      <c r="HQ173" s="8"/>
      <c r="HR173" s="8"/>
      <c r="HS173" s="8"/>
      <c r="HT173" s="8"/>
      <c r="HU173" s="8"/>
      <c r="HV173" s="8"/>
      <c r="HW173" s="8"/>
      <c r="HX173" s="8"/>
      <c r="HY173" s="8"/>
      <c r="HZ173" s="8"/>
      <c r="IA173" s="8"/>
      <c r="IB173" s="8"/>
      <c r="IC173" s="8"/>
      <c r="ID173" s="8"/>
      <c r="IE173" s="8"/>
      <c r="IF173" s="8"/>
      <c r="IG173" s="8"/>
      <c r="IH173" s="8"/>
      <c r="II173" s="8"/>
      <c r="IJ173" s="8"/>
      <c r="IK173" s="8"/>
      <c r="IL173" s="8"/>
      <c r="IM173" s="8"/>
      <c r="IN173" s="8"/>
      <c r="IO173" s="8"/>
    </row>
    <row r="174" spans="1:249" x14ac:dyDescent="0.25">
      <c r="A174" s="31" t="s">
        <v>154</v>
      </c>
      <c r="B174" s="30">
        <f t="shared" si="130"/>
        <v>6500</v>
      </c>
      <c r="C174" s="30">
        <f t="shared" si="130"/>
        <v>6500</v>
      </c>
      <c r="D174" s="30">
        <f t="shared" si="130"/>
        <v>0</v>
      </c>
      <c r="E174" s="30">
        <v>0</v>
      </c>
      <c r="F174" s="30">
        <v>0</v>
      </c>
      <c r="G174" s="30">
        <f t="shared" si="121"/>
        <v>0</v>
      </c>
      <c r="H174" s="30">
        <v>0</v>
      </c>
      <c r="I174" s="30">
        <v>0</v>
      </c>
      <c r="J174" s="30">
        <f t="shared" si="122"/>
        <v>0</v>
      </c>
      <c r="K174" s="30">
        <v>6500</v>
      </c>
      <c r="L174" s="30">
        <v>6500</v>
      </c>
      <c r="M174" s="30">
        <f t="shared" si="123"/>
        <v>0</v>
      </c>
      <c r="N174" s="30"/>
      <c r="O174" s="30"/>
      <c r="P174" s="30">
        <f t="shared" si="124"/>
        <v>0</v>
      </c>
      <c r="Q174" s="30">
        <v>0</v>
      </c>
      <c r="R174" s="30">
        <v>0</v>
      </c>
      <c r="S174" s="30">
        <f t="shared" si="125"/>
        <v>0</v>
      </c>
      <c r="T174" s="30">
        <v>0</v>
      </c>
      <c r="U174" s="30">
        <v>0</v>
      </c>
      <c r="V174" s="30">
        <f t="shared" si="126"/>
        <v>0</v>
      </c>
      <c r="W174" s="30">
        <v>0</v>
      </c>
      <c r="X174" s="30">
        <v>0</v>
      </c>
      <c r="Y174" s="30">
        <f t="shared" si="127"/>
        <v>0</v>
      </c>
      <c r="Z174" s="30">
        <v>0</v>
      </c>
      <c r="AA174" s="30">
        <v>0</v>
      </c>
      <c r="AB174" s="30">
        <f t="shared" si="128"/>
        <v>0</v>
      </c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8"/>
      <c r="FH174" s="8"/>
      <c r="FI174" s="8"/>
      <c r="FJ174" s="8"/>
      <c r="FK174" s="8"/>
      <c r="FL174" s="8"/>
      <c r="FM174" s="8"/>
      <c r="FN174" s="8"/>
      <c r="FO174" s="8"/>
      <c r="FP174" s="8"/>
      <c r="FQ174" s="8"/>
      <c r="FR174" s="8"/>
      <c r="FS174" s="8"/>
      <c r="FT174" s="8"/>
      <c r="FU174" s="8"/>
      <c r="FV174" s="8"/>
      <c r="FW174" s="8"/>
      <c r="FX174" s="8"/>
      <c r="FY174" s="8"/>
      <c r="FZ174" s="8"/>
      <c r="GA174" s="8"/>
      <c r="GB174" s="8"/>
      <c r="GC174" s="8"/>
      <c r="GD174" s="8"/>
      <c r="GE174" s="8"/>
      <c r="GF174" s="8"/>
      <c r="GG174" s="8"/>
      <c r="GH174" s="8"/>
      <c r="GI174" s="8"/>
      <c r="GJ174" s="8"/>
      <c r="GK174" s="8"/>
      <c r="GL174" s="8"/>
      <c r="GM174" s="8"/>
      <c r="GN174" s="8"/>
      <c r="GO174" s="8"/>
      <c r="GP174" s="8"/>
      <c r="GQ174" s="8"/>
      <c r="GR174" s="8"/>
      <c r="GS174" s="8"/>
      <c r="GT174" s="8"/>
      <c r="GU174" s="8"/>
      <c r="GV174" s="8"/>
      <c r="GW174" s="8"/>
      <c r="GX174" s="8"/>
      <c r="GY174" s="8"/>
      <c r="GZ174" s="8"/>
      <c r="HA174" s="8"/>
      <c r="HB174" s="8"/>
      <c r="HC174" s="8"/>
      <c r="HD174" s="8"/>
      <c r="HE174" s="8"/>
      <c r="HF174" s="8"/>
      <c r="HG174" s="8"/>
      <c r="HH174" s="8"/>
      <c r="HI174" s="8"/>
      <c r="HJ174" s="8"/>
      <c r="HK174" s="8"/>
      <c r="HL174" s="8"/>
      <c r="HM174" s="8"/>
      <c r="HN174" s="8"/>
      <c r="HO174" s="8"/>
      <c r="HP174" s="8"/>
      <c r="HQ174" s="8"/>
      <c r="HR174" s="8"/>
      <c r="HS174" s="8"/>
      <c r="HT174" s="8"/>
      <c r="HU174" s="8"/>
      <c r="HV174" s="8"/>
      <c r="HW174" s="8"/>
      <c r="HX174" s="8"/>
      <c r="HY174" s="8"/>
      <c r="HZ174" s="8"/>
      <c r="IA174" s="8"/>
      <c r="IB174" s="8"/>
      <c r="IC174" s="8"/>
      <c r="ID174" s="8"/>
      <c r="IE174" s="8"/>
      <c r="IF174" s="8"/>
      <c r="IG174" s="8"/>
      <c r="IH174" s="8"/>
      <c r="II174" s="8"/>
      <c r="IJ174" s="8"/>
      <c r="IK174" s="8"/>
      <c r="IL174" s="8"/>
      <c r="IM174" s="8"/>
      <c r="IN174" s="8"/>
      <c r="IO174" s="8"/>
    </row>
    <row r="175" spans="1:249" x14ac:dyDescent="0.25">
      <c r="A175" s="31" t="s">
        <v>155</v>
      </c>
      <c r="B175" s="30">
        <f t="shared" si="130"/>
        <v>0</v>
      </c>
      <c r="C175" s="30">
        <f t="shared" si="130"/>
        <v>1614</v>
      </c>
      <c r="D175" s="30">
        <f t="shared" si="130"/>
        <v>1614</v>
      </c>
      <c r="E175" s="30">
        <v>0</v>
      </c>
      <c r="F175" s="30">
        <v>0</v>
      </c>
      <c r="G175" s="30">
        <f t="shared" si="121"/>
        <v>0</v>
      </c>
      <c r="H175" s="30">
        <v>0</v>
      </c>
      <c r="I175" s="30">
        <v>0</v>
      </c>
      <c r="J175" s="30">
        <f t="shared" si="122"/>
        <v>0</v>
      </c>
      <c r="K175" s="30">
        <v>0</v>
      </c>
      <c r="L175" s="30">
        <v>1614</v>
      </c>
      <c r="M175" s="30">
        <f t="shared" si="123"/>
        <v>1614</v>
      </c>
      <c r="N175" s="30"/>
      <c r="O175" s="30">
        <v>0</v>
      </c>
      <c r="P175" s="30">
        <f t="shared" si="124"/>
        <v>0</v>
      </c>
      <c r="Q175" s="30">
        <v>0</v>
      </c>
      <c r="R175" s="30">
        <v>0</v>
      </c>
      <c r="S175" s="30">
        <f t="shared" si="125"/>
        <v>0</v>
      </c>
      <c r="T175" s="30">
        <v>0</v>
      </c>
      <c r="U175" s="30">
        <v>0</v>
      </c>
      <c r="V175" s="30">
        <f t="shared" si="126"/>
        <v>0</v>
      </c>
      <c r="W175" s="30">
        <v>0</v>
      </c>
      <c r="X175" s="30">
        <v>0</v>
      </c>
      <c r="Y175" s="30">
        <f t="shared" si="127"/>
        <v>0</v>
      </c>
      <c r="Z175" s="30">
        <v>0</v>
      </c>
      <c r="AA175" s="30">
        <v>0</v>
      </c>
      <c r="AB175" s="30">
        <f t="shared" si="128"/>
        <v>0</v>
      </c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8"/>
      <c r="FH175" s="8"/>
      <c r="FI175" s="8"/>
      <c r="FJ175" s="8"/>
      <c r="FK175" s="8"/>
      <c r="FL175" s="8"/>
      <c r="FM175" s="8"/>
      <c r="FN175" s="8"/>
      <c r="FO175" s="8"/>
      <c r="FP175" s="8"/>
      <c r="FQ175" s="8"/>
      <c r="FR175" s="8"/>
      <c r="FS175" s="8"/>
      <c r="FT175" s="8"/>
      <c r="FU175" s="8"/>
      <c r="FV175" s="8"/>
      <c r="FW175" s="8"/>
      <c r="FX175" s="8"/>
      <c r="FY175" s="8"/>
      <c r="FZ175" s="8"/>
      <c r="GA175" s="8"/>
      <c r="GB175" s="8"/>
      <c r="GC175" s="8"/>
      <c r="GD175" s="8"/>
      <c r="GE175" s="8"/>
      <c r="GF175" s="8"/>
      <c r="GG175" s="8"/>
      <c r="GH175" s="8"/>
      <c r="GI175" s="8"/>
      <c r="GJ175" s="8"/>
      <c r="GK175" s="8"/>
      <c r="GL175" s="8"/>
      <c r="GM175" s="8"/>
      <c r="GN175" s="8"/>
      <c r="GO175" s="8"/>
      <c r="GP175" s="8"/>
      <c r="GQ175" s="8"/>
      <c r="GR175" s="8"/>
      <c r="GS175" s="8"/>
      <c r="GT175" s="8"/>
      <c r="GU175" s="8"/>
      <c r="GV175" s="8"/>
      <c r="GW175" s="8"/>
      <c r="GX175" s="8"/>
      <c r="GY175" s="8"/>
      <c r="GZ175" s="8"/>
      <c r="HA175" s="8"/>
      <c r="HB175" s="8"/>
      <c r="HC175" s="8"/>
      <c r="HD175" s="8"/>
      <c r="HE175" s="8"/>
      <c r="HF175" s="8"/>
      <c r="HG175" s="8"/>
      <c r="HH175" s="8"/>
      <c r="HI175" s="8"/>
      <c r="HJ175" s="8"/>
      <c r="HK175" s="8"/>
      <c r="HL175" s="8"/>
      <c r="HM175" s="8"/>
      <c r="HN175" s="8"/>
      <c r="HO175" s="8"/>
      <c r="HP175" s="8"/>
      <c r="HQ175" s="8"/>
      <c r="HR175" s="8"/>
      <c r="HS175" s="8"/>
      <c r="HT175" s="8"/>
      <c r="HU175" s="8"/>
      <c r="HV175" s="8"/>
      <c r="HW175" s="8"/>
      <c r="HX175" s="8"/>
      <c r="HY175" s="8"/>
      <c r="HZ175" s="8"/>
      <c r="IA175" s="8"/>
      <c r="IB175" s="8"/>
      <c r="IC175" s="8"/>
      <c r="ID175" s="8"/>
      <c r="IE175" s="8"/>
      <c r="IF175" s="8"/>
      <c r="IG175" s="8"/>
      <c r="IH175" s="8"/>
      <c r="II175" s="8"/>
      <c r="IJ175" s="8"/>
      <c r="IK175" s="8"/>
      <c r="IL175" s="8"/>
      <c r="IM175" s="8"/>
    </row>
    <row r="176" spans="1:249" x14ac:dyDescent="0.25">
      <c r="A176" s="31" t="s">
        <v>156</v>
      </c>
      <c r="B176" s="30">
        <f t="shared" si="130"/>
        <v>0</v>
      </c>
      <c r="C176" s="30">
        <f t="shared" si="130"/>
        <v>1614</v>
      </c>
      <c r="D176" s="30">
        <f t="shared" si="130"/>
        <v>1614</v>
      </c>
      <c r="E176" s="30">
        <v>0</v>
      </c>
      <c r="F176" s="30">
        <v>0</v>
      </c>
      <c r="G176" s="30">
        <f t="shared" si="121"/>
        <v>0</v>
      </c>
      <c r="H176" s="30">
        <v>0</v>
      </c>
      <c r="I176" s="30">
        <v>0</v>
      </c>
      <c r="J176" s="30">
        <f t="shared" si="122"/>
        <v>0</v>
      </c>
      <c r="K176" s="30">
        <v>0</v>
      </c>
      <c r="L176" s="30">
        <v>1614</v>
      </c>
      <c r="M176" s="30">
        <f t="shared" si="123"/>
        <v>1614</v>
      </c>
      <c r="N176" s="30"/>
      <c r="O176" s="30">
        <v>0</v>
      </c>
      <c r="P176" s="30">
        <f t="shared" si="124"/>
        <v>0</v>
      </c>
      <c r="Q176" s="30">
        <v>0</v>
      </c>
      <c r="R176" s="30">
        <v>0</v>
      </c>
      <c r="S176" s="30">
        <f t="shared" si="125"/>
        <v>0</v>
      </c>
      <c r="T176" s="30">
        <v>0</v>
      </c>
      <c r="U176" s="30">
        <v>0</v>
      </c>
      <c r="V176" s="30">
        <f t="shared" si="126"/>
        <v>0</v>
      </c>
      <c r="W176" s="30">
        <v>0</v>
      </c>
      <c r="X176" s="30">
        <v>0</v>
      </c>
      <c r="Y176" s="30">
        <f t="shared" si="127"/>
        <v>0</v>
      </c>
      <c r="Z176" s="30">
        <v>0</v>
      </c>
      <c r="AA176" s="30">
        <v>0</v>
      </c>
      <c r="AB176" s="30">
        <f t="shared" si="128"/>
        <v>0</v>
      </c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8"/>
      <c r="FH176" s="8"/>
      <c r="FI176" s="8"/>
      <c r="FJ176" s="8"/>
      <c r="FK176" s="8"/>
      <c r="FL176" s="8"/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/>
      <c r="FY176" s="8"/>
      <c r="FZ176" s="8"/>
      <c r="GA176" s="8"/>
      <c r="GB176" s="8"/>
      <c r="GC176" s="8"/>
      <c r="GD176" s="8"/>
      <c r="GE176" s="8"/>
      <c r="GF176" s="8"/>
      <c r="GG176" s="8"/>
      <c r="GH176" s="8"/>
      <c r="GI176" s="8"/>
      <c r="GJ176" s="8"/>
      <c r="GK176" s="8"/>
      <c r="GL176" s="8"/>
      <c r="GM176" s="8"/>
      <c r="GN176" s="8"/>
      <c r="GO176" s="8"/>
      <c r="GP176" s="8"/>
      <c r="GQ176" s="8"/>
      <c r="GR176" s="8"/>
      <c r="GS176" s="8"/>
      <c r="GT176" s="8"/>
      <c r="GU176" s="8"/>
      <c r="GV176" s="8"/>
      <c r="GW176" s="8"/>
      <c r="GX176" s="8"/>
      <c r="GY176" s="8"/>
      <c r="GZ176" s="8"/>
      <c r="HA176" s="8"/>
      <c r="HB176" s="8"/>
      <c r="HC176" s="8"/>
      <c r="HD176" s="8"/>
      <c r="HE176" s="8"/>
      <c r="HF176" s="8"/>
      <c r="HG176" s="8"/>
      <c r="HH176" s="8"/>
      <c r="HI176" s="8"/>
      <c r="HJ176" s="8"/>
      <c r="HK176" s="8"/>
      <c r="HL176" s="8"/>
      <c r="HM176" s="8"/>
      <c r="HN176" s="8"/>
      <c r="HO176" s="8"/>
      <c r="HP176" s="8"/>
      <c r="HQ176" s="8"/>
      <c r="HR176" s="8"/>
      <c r="HS176" s="8"/>
      <c r="HT176" s="8"/>
      <c r="HU176" s="8"/>
      <c r="HV176" s="8"/>
      <c r="HW176" s="8"/>
      <c r="HX176" s="8"/>
      <c r="HY176" s="8"/>
      <c r="HZ176" s="8"/>
      <c r="IA176" s="8"/>
      <c r="IB176" s="8"/>
      <c r="IC176" s="8"/>
      <c r="ID176" s="8"/>
      <c r="IE176" s="8"/>
      <c r="IF176" s="8"/>
      <c r="IG176" s="8"/>
      <c r="IH176" s="8"/>
      <c r="II176" s="8"/>
      <c r="IJ176" s="8"/>
      <c r="IK176" s="8"/>
      <c r="IL176" s="8"/>
      <c r="IM176" s="8"/>
    </row>
    <row r="177" spans="1:249" x14ac:dyDescent="0.25">
      <c r="A177" s="31" t="s">
        <v>157</v>
      </c>
      <c r="B177" s="30">
        <f t="shared" si="130"/>
        <v>0</v>
      </c>
      <c r="C177" s="30">
        <f t="shared" si="130"/>
        <v>1614</v>
      </c>
      <c r="D177" s="30">
        <f t="shared" si="130"/>
        <v>1614</v>
      </c>
      <c r="E177" s="30">
        <v>0</v>
      </c>
      <c r="F177" s="30">
        <v>0</v>
      </c>
      <c r="G177" s="30">
        <f t="shared" si="121"/>
        <v>0</v>
      </c>
      <c r="H177" s="30">
        <v>0</v>
      </c>
      <c r="I177" s="30">
        <v>0</v>
      </c>
      <c r="J177" s="30">
        <f t="shared" si="122"/>
        <v>0</v>
      </c>
      <c r="K177" s="30">
        <v>0</v>
      </c>
      <c r="L177" s="30">
        <v>1614</v>
      </c>
      <c r="M177" s="30">
        <f t="shared" si="123"/>
        <v>1614</v>
      </c>
      <c r="N177" s="30"/>
      <c r="O177" s="30">
        <v>0</v>
      </c>
      <c r="P177" s="30">
        <f t="shared" si="124"/>
        <v>0</v>
      </c>
      <c r="Q177" s="30">
        <v>0</v>
      </c>
      <c r="R177" s="30">
        <v>0</v>
      </c>
      <c r="S177" s="30">
        <f t="shared" si="125"/>
        <v>0</v>
      </c>
      <c r="T177" s="30">
        <v>0</v>
      </c>
      <c r="U177" s="30">
        <v>0</v>
      </c>
      <c r="V177" s="30">
        <f t="shared" si="126"/>
        <v>0</v>
      </c>
      <c r="W177" s="30">
        <v>0</v>
      </c>
      <c r="X177" s="30">
        <v>0</v>
      </c>
      <c r="Y177" s="30">
        <f t="shared" si="127"/>
        <v>0</v>
      </c>
      <c r="Z177" s="30">
        <v>0</v>
      </c>
      <c r="AA177" s="30">
        <v>0</v>
      </c>
      <c r="AB177" s="30">
        <f t="shared" si="128"/>
        <v>0</v>
      </c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8"/>
      <c r="FE177" s="8"/>
      <c r="FF177" s="8"/>
      <c r="FG177" s="8"/>
      <c r="FH177" s="8"/>
      <c r="FI177" s="8"/>
      <c r="FJ177" s="8"/>
      <c r="FK177" s="8"/>
      <c r="FL177" s="8"/>
      <c r="FM177" s="8"/>
      <c r="FN177" s="8"/>
      <c r="FO177" s="8"/>
      <c r="FP177" s="8"/>
      <c r="FQ177" s="8"/>
      <c r="FR177" s="8"/>
      <c r="FS177" s="8"/>
      <c r="FT177" s="8"/>
      <c r="FU177" s="8"/>
      <c r="FV177" s="8"/>
      <c r="FW177" s="8"/>
      <c r="FX177" s="8"/>
      <c r="FY177" s="8"/>
      <c r="FZ177" s="8"/>
      <c r="GA177" s="8"/>
      <c r="GB177" s="8"/>
      <c r="GC177" s="8"/>
      <c r="GD177" s="8"/>
      <c r="GE177" s="8"/>
      <c r="GF177" s="8"/>
      <c r="GG177" s="8"/>
      <c r="GH177" s="8"/>
      <c r="GI177" s="8"/>
      <c r="GJ177" s="8"/>
      <c r="GK177" s="8"/>
      <c r="GL177" s="8"/>
      <c r="GM177" s="8"/>
      <c r="GN177" s="8"/>
      <c r="GO177" s="8"/>
      <c r="GP177" s="8"/>
      <c r="GQ177" s="8"/>
      <c r="GR177" s="8"/>
      <c r="GS177" s="8"/>
      <c r="GT177" s="8"/>
      <c r="GU177" s="8"/>
      <c r="GV177" s="8"/>
      <c r="GW177" s="8"/>
      <c r="GX177" s="8"/>
      <c r="GY177" s="8"/>
      <c r="GZ177" s="8"/>
      <c r="HA177" s="8"/>
      <c r="HB177" s="8"/>
      <c r="HC177" s="8"/>
      <c r="HD177" s="8"/>
      <c r="HE177" s="8"/>
      <c r="HF177" s="8"/>
      <c r="HG177" s="8"/>
      <c r="HH177" s="8"/>
      <c r="HI177" s="8"/>
      <c r="HJ177" s="8"/>
      <c r="HK177" s="8"/>
      <c r="HL177" s="8"/>
      <c r="HM177" s="8"/>
      <c r="HN177" s="8"/>
      <c r="HO177" s="8"/>
      <c r="HP177" s="8"/>
      <c r="HQ177" s="8"/>
      <c r="HR177" s="8"/>
      <c r="HS177" s="8"/>
      <c r="HT177" s="8"/>
      <c r="HU177" s="8"/>
      <c r="HV177" s="8"/>
      <c r="HW177" s="8"/>
      <c r="HX177" s="8"/>
      <c r="HY177" s="8"/>
      <c r="HZ177" s="8"/>
      <c r="IA177" s="8"/>
      <c r="IB177" s="8"/>
      <c r="IC177" s="8"/>
      <c r="ID177" s="8"/>
      <c r="IE177" s="8"/>
      <c r="IF177" s="8"/>
      <c r="IG177" s="8"/>
      <c r="IH177" s="8"/>
      <c r="II177" s="8"/>
      <c r="IJ177" s="8"/>
      <c r="IK177" s="8"/>
      <c r="IL177" s="8"/>
      <c r="IM177" s="8"/>
    </row>
    <row r="178" spans="1:249" ht="31.5" x14ac:dyDescent="0.25">
      <c r="A178" s="31" t="s">
        <v>158</v>
      </c>
      <c r="B178" s="30">
        <f t="shared" si="130"/>
        <v>0</v>
      </c>
      <c r="C178" s="30">
        <f t="shared" si="130"/>
        <v>2580</v>
      </c>
      <c r="D178" s="30">
        <f t="shared" si="130"/>
        <v>2580</v>
      </c>
      <c r="E178" s="30">
        <v>0</v>
      </c>
      <c r="F178" s="30">
        <v>0</v>
      </c>
      <c r="G178" s="30">
        <f t="shared" si="121"/>
        <v>0</v>
      </c>
      <c r="H178" s="30">
        <v>0</v>
      </c>
      <c r="I178" s="30">
        <v>0</v>
      </c>
      <c r="J178" s="30">
        <f t="shared" si="122"/>
        <v>0</v>
      </c>
      <c r="K178" s="30">
        <v>0</v>
      </c>
      <c r="L178" s="30">
        <v>2580</v>
      </c>
      <c r="M178" s="30">
        <f t="shared" si="123"/>
        <v>2580</v>
      </c>
      <c r="N178" s="30"/>
      <c r="O178" s="30">
        <v>0</v>
      </c>
      <c r="P178" s="30">
        <f t="shared" si="124"/>
        <v>0</v>
      </c>
      <c r="Q178" s="30">
        <v>0</v>
      </c>
      <c r="R178" s="30">
        <v>0</v>
      </c>
      <c r="S178" s="30">
        <f t="shared" si="125"/>
        <v>0</v>
      </c>
      <c r="T178" s="30">
        <v>0</v>
      </c>
      <c r="U178" s="30">
        <v>0</v>
      </c>
      <c r="V178" s="30">
        <f t="shared" si="126"/>
        <v>0</v>
      </c>
      <c r="W178" s="30">
        <v>0</v>
      </c>
      <c r="X178" s="30">
        <v>0</v>
      </c>
      <c r="Y178" s="30">
        <f t="shared" si="127"/>
        <v>0</v>
      </c>
      <c r="Z178" s="30">
        <v>0</v>
      </c>
      <c r="AA178" s="30">
        <v>0</v>
      </c>
      <c r="AB178" s="30">
        <f t="shared" si="128"/>
        <v>0</v>
      </c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  <c r="GE178" s="8"/>
      <c r="GF178" s="8"/>
      <c r="GG178" s="8"/>
      <c r="GH178" s="8"/>
      <c r="GI178" s="8"/>
      <c r="GJ178" s="8"/>
      <c r="GK178" s="8"/>
      <c r="GL178" s="8"/>
      <c r="GM178" s="8"/>
      <c r="GN178" s="8"/>
      <c r="GO178" s="8"/>
      <c r="GP178" s="8"/>
      <c r="GQ178" s="8"/>
      <c r="GR178" s="8"/>
      <c r="GS178" s="8"/>
      <c r="GT178" s="8"/>
      <c r="GU178" s="8"/>
      <c r="GV178" s="8"/>
      <c r="GW178" s="8"/>
      <c r="GX178" s="8"/>
      <c r="GY178" s="8"/>
      <c r="GZ178" s="8"/>
      <c r="HA178" s="8"/>
      <c r="HB178" s="8"/>
      <c r="HC178" s="8"/>
      <c r="HD178" s="8"/>
      <c r="HE178" s="8"/>
      <c r="HF178" s="8"/>
      <c r="HG178" s="8"/>
      <c r="HH178" s="8"/>
      <c r="HI178" s="8"/>
      <c r="HJ178" s="8"/>
      <c r="HK178" s="8"/>
      <c r="HL178" s="8"/>
      <c r="HM178" s="8"/>
      <c r="HN178" s="8"/>
      <c r="HO178" s="8"/>
      <c r="HP178" s="8"/>
      <c r="HQ178" s="8"/>
      <c r="HR178" s="8"/>
      <c r="HS178" s="8"/>
      <c r="HT178" s="8"/>
      <c r="HU178" s="8"/>
      <c r="HV178" s="8"/>
      <c r="HW178" s="8"/>
      <c r="HX178" s="8"/>
      <c r="HY178" s="8"/>
      <c r="HZ178" s="8"/>
      <c r="IA178" s="8"/>
      <c r="IB178" s="8"/>
      <c r="IC178" s="8"/>
      <c r="ID178" s="8"/>
      <c r="IE178" s="8"/>
      <c r="IF178" s="8"/>
      <c r="IG178" s="8"/>
      <c r="IH178" s="8"/>
      <c r="II178" s="8"/>
      <c r="IJ178" s="8"/>
      <c r="IK178" s="8"/>
      <c r="IL178" s="8"/>
      <c r="IM178" s="8"/>
    </row>
    <row r="179" spans="1:249" ht="31.5" x14ac:dyDescent="0.25">
      <c r="A179" s="31" t="s">
        <v>159</v>
      </c>
      <c r="B179" s="30">
        <f t="shared" si="130"/>
        <v>1900</v>
      </c>
      <c r="C179" s="30">
        <f t="shared" si="130"/>
        <v>1900</v>
      </c>
      <c r="D179" s="30">
        <f t="shared" si="130"/>
        <v>0</v>
      </c>
      <c r="E179" s="30">
        <v>0</v>
      </c>
      <c r="F179" s="30">
        <v>0</v>
      </c>
      <c r="G179" s="30">
        <f t="shared" si="121"/>
        <v>0</v>
      </c>
      <c r="H179" s="30">
        <v>0</v>
      </c>
      <c r="I179" s="30">
        <v>0</v>
      </c>
      <c r="J179" s="30">
        <f t="shared" si="122"/>
        <v>0</v>
      </c>
      <c r="K179" s="30">
        <v>1900</v>
      </c>
      <c r="L179" s="30">
        <v>1900</v>
      </c>
      <c r="M179" s="30">
        <f t="shared" si="123"/>
        <v>0</v>
      </c>
      <c r="N179" s="30">
        <v>0</v>
      </c>
      <c r="O179" s="30">
        <v>0</v>
      </c>
      <c r="P179" s="30">
        <f t="shared" si="124"/>
        <v>0</v>
      </c>
      <c r="Q179" s="30">
        <v>0</v>
      </c>
      <c r="R179" s="30">
        <v>0</v>
      </c>
      <c r="S179" s="30">
        <f t="shared" si="125"/>
        <v>0</v>
      </c>
      <c r="T179" s="30">
        <v>0</v>
      </c>
      <c r="U179" s="30">
        <v>0</v>
      </c>
      <c r="V179" s="30">
        <f t="shared" si="126"/>
        <v>0</v>
      </c>
      <c r="W179" s="30">
        <v>0</v>
      </c>
      <c r="X179" s="30">
        <v>0</v>
      </c>
      <c r="Y179" s="30">
        <f t="shared" si="127"/>
        <v>0</v>
      </c>
      <c r="Z179" s="30">
        <v>0</v>
      </c>
      <c r="AA179" s="30">
        <v>0</v>
      </c>
      <c r="AB179" s="30">
        <f t="shared" si="128"/>
        <v>0</v>
      </c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8"/>
      <c r="FE179" s="8"/>
      <c r="FF179" s="8"/>
      <c r="FG179" s="8"/>
      <c r="FH179" s="8"/>
      <c r="FI179" s="8"/>
      <c r="FJ179" s="8"/>
      <c r="FK179" s="8"/>
      <c r="FL179" s="8"/>
      <c r="FM179" s="8"/>
      <c r="FN179" s="8"/>
      <c r="FO179" s="8"/>
      <c r="FP179" s="8"/>
      <c r="FQ179" s="8"/>
      <c r="FR179" s="8"/>
      <c r="FS179" s="8"/>
      <c r="FT179" s="8"/>
      <c r="FU179" s="8"/>
      <c r="FV179" s="8"/>
      <c r="FW179" s="8"/>
      <c r="FX179" s="8"/>
      <c r="FY179" s="8"/>
      <c r="FZ179" s="8"/>
      <c r="GA179" s="8"/>
      <c r="GB179" s="8"/>
      <c r="GC179" s="8"/>
      <c r="GD179" s="8"/>
      <c r="GE179" s="8"/>
      <c r="GF179" s="8"/>
      <c r="GG179" s="8"/>
      <c r="GH179" s="8"/>
      <c r="GI179" s="8"/>
      <c r="GJ179" s="8"/>
      <c r="GK179" s="8"/>
      <c r="GL179" s="8"/>
      <c r="GM179" s="8"/>
      <c r="GN179" s="8"/>
      <c r="GO179" s="8"/>
      <c r="GP179" s="8"/>
      <c r="GQ179" s="8"/>
      <c r="GR179" s="8"/>
      <c r="GS179" s="8"/>
      <c r="GT179" s="8"/>
      <c r="GU179" s="8"/>
      <c r="GV179" s="8"/>
      <c r="GW179" s="8"/>
      <c r="GX179" s="8"/>
      <c r="GY179" s="8"/>
      <c r="GZ179" s="8"/>
      <c r="HA179" s="8"/>
      <c r="HB179" s="8"/>
      <c r="HC179" s="8"/>
      <c r="HD179" s="8"/>
      <c r="HE179" s="8"/>
      <c r="HF179" s="8"/>
      <c r="HG179" s="8"/>
      <c r="HH179" s="8"/>
      <c r="HI179" s="8"/>
      <c r="HJ179" s="8"/>
      <c r="HK179" s="8"/>
      <c r="HL179" s="8"/>
      <c r="HM179" s="8"/>
      <c r="HN179" s="8"/>
      <c r="HO179" s="8"/>
      <c r="HP179" s="8"/>
      <c r="HQ179" s="8"/>
      <c r="HR179" s="8"/>
      <c r="HS179" s="8"/>
      <c r="HT179" s="8"/>
      <c r="HU179" s="8"/>
      <c r="HV179" s="8"/>
      <c r="HW179" s="8"/>
      <c r="HX179" s="8"/>
      <c r="HY179" s="8"/>
      <c r="HZ179" s="8"/>
      <c r="IA179" s="8"/>
      <c r="IB179" s="8"/>
      <c r="IC179" s="8"/>
      <c r="ID179" s="8"/>
      <c r="IE179" s="8"/>
      <c r="IF179" s="8"/>
      <c r="IG179" s="8"/>
      <c r="IH179" s="8"/>
      <c r="II179" s="8"/>
      <c r="IJ179" s="8"/>
      <c r="IK179" s="8"/>
      <c r="IL179" s="8"/>
      <c r="IM179" s="8"/>
      <c r="IN179" s="8"/>
      <c r="IO179" s="8"/>
    </row>
    <row r="180" spans="1:249" x14ac:dyDescent="0.25">
      <c r="A180" s="23" t="s">
        <v>160</v>
      </c>
      <c r="B180" s="24">
        <f t="shared" si="130"/>
        <v>14487336</v>
      </c>
      <c r="C180" s="24">
        <f t="shared" si="130"/>
        <v>11837653</v>
      </c>
      <c r="D180" s="24">
        <f t="shared" si="130"/>
        <v>-2649683</v>
      </c>
      <c r="E180" s="24">
        <f t="shared" ref="E180:AA180" si="158">SUM(E181:E216)</f>
        <v>1049771</v>
      </c>
      <c r="F180" s="24">
        <f t="shared" si="158"/>
        <v>1049771</v>
      </c>
      <c r="G180" s="24">
        <f t="shared" si="121"/>
        <v>0</v>
      </c>
      <c r="H180" s="24">
        <f t="shared" si="158"/>
        <v>252100</v>
      </c>
      <c r="I180" s="24">
        <f t="shared" si="158"/>
        <v>252100</v>
      </c>
      <c r="J180" s="24">
        <f t="shared" si="122"/>
        <v>0</v>
      </c>
      <c r="K180" s="24">
        <f t="shared" si="158"/>
        <v>1856542</v>
      </c>
      <c r="L180" s="24">
        <f t="shared" si="158"/>
        <v>947916</v>
      </c>
      <c r="M180" s="24">
        <f t="shared" si="123"/>
        <v>-908626</v>
      </c>
      <c r="N180" s="24">
        <f t="shared" si="158"/>
        <v>0</v>
      </c>
      <c r="O180" s="24">
        <f t="shared" si="158"/>
        <v>0</v>
      </c>
      <c r="P180" s="24">
        <f t="shared" si="124"/>
        <v>0</v>
      </c>
      <c r="Q180" s="24">
        <f t="shared" si="158"/>
        <v>0</v>
      </c>
      <c r="R180" s="24">
        <f t="shared" si="158"/>
        <v>0</v>
      </c>
      <c r="S180" s="24">
        <f t="shared" si="125"/>
        <v>0</v>
      </c>
      <c r="T180" s="24">
        <f t="shared" si="158"/>
        <v>2765372</v>
      </c>
      <c r="U180" s="24">
        <f t="shared" si="158"/>
        <v>2765372</v>
      </c>
      <c r="V180" s="24">
        <f t="shared" si="126"/>
        <v>0</v>
      </c>
      <c r="W180" s="24">
        <f t="shared" si="158"/>
        <v>0</v>
      </c>
      <c r="X180" s="24">
        <f t="shared" si="158"/>
        <v>2179821</v>
      </c>
      <c r="Y180" s="24">
        <f t="shared" si="127"/>
        <v>2179821</v>
      </c>
      <c r="Z180" s="24">
        <f t="shared" si="158"/>
        <v>8563551</v>
      </c>
      <c r="AA180" s="24">
        <f t="shared" si="158"/>
        <v>4642673</v>
      </c>
      <c r="AB180" s="24">
        <f t="shared" si="128"/>
        <v>-3920878</v>
      </c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  <c r="GE180" s="8"/>
      <c r="GF180" s="8"/>
      <c r="GG180" s="8"/>
      <c r="GH180" s="8"/>
      <c r="GI180" s="8"/>
      <c r="GJ180" s="8"/>
      <c r="GK180" s="8"/>
      <c r="GL180" s="8"/>
      <c r="GM180" s="8"/>
      <c r="GN180" s="8"/>
      <c r="GO180" s="8"/>
      <c r="GP180" s="8"/>
      <c r="GQ180" s="8"/>
      <c r="GR180" s="8"/>
      <c r="GS180" s="8"/>
      <c r="GT180" s="8"/>
      <c r="GU180" s="8"/>
      <c r="GV180" s="8"/>
      <c r="GW180" s="8"/>
      <c r="GX180" s="8"/>
      <c r="GY180" s="8"/>
      <c r="GZ180" s="8"/>
      <c r="HA180" s="8"/>
      <c r="HB180" s="8"/>
      <c r="HC180" s="8"/>
      <c r="HD180" s="8"/>
      <c r="HE180" s="8"/>
      <c r="HF180" s="8"/>
      <c r="HG180" s="8"/>
      <c r="HH180" s="8"/>
      <c r="HI180" s="8"/>
      <c r="HJ180" s="8"/>
      <c r="HK180" s="8"/>
      <c r="HL180" s="8"/>
      <c r="HM180" s="8"/>
      <c r="HN180" s="8"/>
      <c r="HO180" s="8"/>
      <c r="HP180" s="8"/>
      <c r="HQ180" s="8"/>
      <c r="HR180" s="8"/>
      <c r="HS180" s="8"/>
      <c r="HT180" s="8"/>
      <c r="HU180" s="8"/>
      <c r="HV180" s="8"/>
      <c r="HW180" s="8"/>
      <c r="HX180" s="8"/>
      <c r="HY180" s="8"/>
      <c r="HZ180" s="8"/>
      <c r="IA180" s="8"/>
      <c r="IB180" s="8"/>
      <c r="IC180" s="8"/>
      <c r="ID180" s="8"/>
      <c r="IE180" s="8"/>
      <c r="IF180" s="8"/>
      <c r="IG180" s="8"/>
      <c r="IH180" s="8"/>
      <c r="II180" s="8"/>
      <c r="IJ180" s="8"/>
      <c r="IK180" s="8"/>
      <c r="IL180" s="8"/>
      <c r="IM180" s="8"/>
      <c r="IN180" s="8"/>
      <c r="IO180" s="8"/>
    </row>
    <row r="181" spans="1:249" ht="31.5" x14ac:dyDescent="0.25">
      <c r="A181" s="29" t="s">
        <v>161</v>
      </c>
      <c r="B181" s="30">
        <f t="shared" si="130"/>
        <v>15000</v>
      </c>
      <c r="C181" s="30">
        <f t="shared" si="130"/>
        <v>15000</v>
      </c>
      <c r="D181" s="30">
        <f t="shared" si="130"/>
        <v>0</v>
      </c>
      <c r="E181" s="30">
        <v>0</v>
      </c>
      <c r="F181" s="30">
        <v>0</v>
      </c>
      <c r="G181" s="30">
        <f t="shared" si="121"/>
        <v>0</v>
      </c>
      <c r="H181" s="30">
        <v>0</v>
      </c>
      <c r="I181" s="30">
        <v>0</v>
      </c>
      <c r="J181" s="30">
        <f t="shared" si="122"/>
        <v>0</v>
      </c>
      <c r="K181" s="30">
        <v>15000</v>
      </c>
      <c r="L181" s="30">
        <v>15000</v>
      </c>
      <c r="M181" s="30">
        <f t="shared" si="123"/>
        <v>0</v>
      </c>
      <c r="N181" s="30">
        <v>0</v>
      </c>
      <c r="O181" s="30">
        <v>0</v>
      </c>
      <c r="P181" s="30">
        <f t="shared" si="124"/>
        <v>0</v>
      </c>
      <c r="Q181" s="30">
        <v>0</v>
      </c>
      <c r="R181" s="30">
        <v>0</v>
      </c>
      <c r="S181" s="30">
        <f t="shared" si="125"/>
        <v>0</v>
      </c>
      <c r="T181" s="30">
        <v>0</v>
      </c>
      <c r="U181" s="30">
        <v>0</v>
      </c>
      <c r="V181" s="30">
        <f t="shared" si="126"/>
        <v>0</v>
      </c>
      <c r="W181" s="30">
        <v>0</v>
      </c>
      <c r="X181" s="30">
        <v>0</v>
      </c>
      <c r="Y181" s="30">
        <f t="shared" si="127"/>
        <v>0</v>
      </c>
      <c r="Z181" s="30">
        <v>0</v>
      </c>
      <c r="AA181" s="30">
        <v>0</v>
      </c>
      <c r="AB181" s="30">
        <f t="shared" si="128"/>
        <v>0</v>
      </c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  <c r="GE181" s="8"/>
      <c r="GF181" s="8"/>
      <c r="GG181" s="8"/>
      <c r="GH181" s="8"/>
      <c r="GI181" s="8"/>
      <c r="GJ181" s="8"/>
      <c r="GK181" s="8"/>
      <c r="GL181" s="8"/>
      <c r="GM181" s="8"/>
      <c r="GN181" s="8"/>
      <c r="GO181" s="8"/>
      <c r="GP181" s="8"/>
      <c r="GQ181" s="8"/>
      <c r="GR181" s="8"/>
      <c r="GS181" s="8"/>
      <c r="GT181" s="8"/>
      <c r="GU181" s="8"/>
      <c r="GV181" s="8"/>
      <c r="GW181" s="8"/>
      <c r="GX181" s="8"/>
      <c r="GY181" s="8"/>
      <c r="GZ181" s="8"/>
      <c r="HA181" s="8"/>
      <c r="HB181" s="8"/>
      <c r="HC181" s="8"/>
      <c r="HD181" s="8"/>
      <c r="HE181" s="8"/>
      <c r="HF181" s="8"/>
      <c r="HG181" s="8"/>
      <c r="HH181" s="8"/>
      <c r="HI181" s="8"/>
      <c r="HJ181" s="8"/>
      <c r="HK181" s="8"/>
      <c r="HL181" s="8"/>
      <c r="HM181" s="8"/>
      <c r="HN181" s="8"/>
      <c r="HO181" s="8"/>
      <c r="HP181" s="8"/>
      <c r="HQ181" s="8"/>
      <c r="HR181" s="8"/>
      <c r="HS181" s="8"/>
      <c r="HT181" s="8"/>
      <c r="HU181" s="8"/>
      <c r="HV181" s="8"/>
      <c r="HW181" s="8"/>
      <c r="HX181" s="8"/>
      <c r="HY181" s="8"/>
      <c r="HZ181" s="8"/>
      <c r="IA181" s="8"/>
      <c r="IB181" s="8"/>
      <c r="IC181" s="8"/>
      <c r="ID181" s="8"/>
      <c r="IE181" s="8"/>
      <c r="IF181" s="8"/>
      <c r="IG181" s="8"/>
      <c r="IH181" s="8"/>
      <c r="II181" s="8"/>
      <c r="IJ181" s="8"/>
      <c r="IK181" s="8"/>
      <c r="IL181" s="8"/>
      <c r="IM181" s="8"/>
      <c r="IN181" s="8"/>
      <c r="IO181" s="8"/>
    </row>
    <row r="182" spans="1:249" ht="31.5" x14ac:dyDescent="0.25">
      <c r="A182" s="29" t="s">
        <v>162</v>
      </c>
      <c r="B182" s="30">
        <f t="shared" si="130"/>
        <v>143000</v>
      </c>
      <c r="C182" s="30">
        <f t="shared" si="130"/>
        <v>143000</v>
      </c>
      <c r="D182" s="30">
        <f t="shared" si="130"/>
        <v>0</v>
      </c>
      <c r="E182" s="30">
        <v>0</v>
      </c>
      <c r="F182" s="30">
        <v>0</v>
      </c>
      <c r="G182" s="30">
        <f t="shared" si="121"/>
        <v>0</v>
      </c>
      <c r="H182" s="30">
        <v>0</v>
      </c>
      <c r="I182" s="30">
        <v>0</v>
      </c>
      <c r="J182" s="30">
        <f t="shared" si="122"/>
        <v>0</v>
      </c>
      <c r="K182" s="30">
        <v>143000</v>
      </c>
      <c r="L182" s="30">
        <v>143000</v>
      </c>
      <c r="M182" s="30">
        <f t="shared" si="123"/>
        <v>0</v>
      </c>
      <c r="N182" s="30">
        <v>0</v>
      </c>
      <c r="O182" s="30">
        <v>0</v>
      </c>
      <c r="P182" s="30">
        <f t="shared" si="124"/>
        <v>0</v>
      </c>
      <c r="Q182" s="30">
        <v>0</v>
      </c>
      <c r="R182" s="30">
        <v>0</v>
      </c>
      <c r="S182" s="30">
        <f t="shared" si="125"/>
        <v>0</v>
      </c>
      <c r="T182" s="30">
        <v>0</v>
      </c>
      <c r="U182" s="30">
        <v>0</v>
      </c>
      <c r="V182" s="30">
        <f t="shared" si="126"/>
        <v>0</v>
      </c>
      <c r="W182" s="30">
        <v>0</v>
      </c>
      <c r="X182" s="30">
        <v>0</v>
      </c>
      <c r="Y182" s="30">
        <f t="shared" si="127"/>
        <v>0</v>
      </c>
      <c r="Z182" s="30"/>
      <c r="AA182" s="30"/>
      <c r="AB182" s="30">
        <f t="shared" si="128"/>
        <v>0</v>
      </c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  <c r="EY182" s="8"/>
      <c r="EZ182" s="8"/>
      <c r="FA182" s="8"/>
      <c r="FB182" s="8"/>
      <c r="FC182" s="8"/>
      <c r="FD182" s="8"/>
      <c r="FE182" s="8"/>
      <c r="FF182" s="8"/>
      <c r="FG182" s="8"/>
      <c r="FH182" s="8"/>
      <c r="FI182" s="8"/>
      <c r="FJ182" s="8"/>
      <c r="FK182" s="8"/>
      <c r="FL182" s="8"/>
      <c r="FM182" s="8"/>
      <c r="FN182" s="8"/>
      <c r="FO182" s="8"/>
      <c r="FP182" s="8"/>
      <c r="FQ182" s="8"/>
      <c r="FR182" s="8"/>
      <c r="FS182" s="8"/>
      <c r="FT182" s="8"/>
      <c r="FU182" s="8"/>
      <c r="FV182" s="8"/>
      <c r="FW182" s="8"/>
      <c r="FX182" s="8"/>
      <c r="FY182" s="8"/>
      <c r="FZ182" s="8"/>
      <c r="GA182" s="8"/>
      <c r="GB182" s="8"/>
      <c r="GC182" s="8"/>
      <c r="GD182" s="8"/>
      <c r="GE182" s="8"/>
      <c r="GF182" s="8"/>
      <c r="GG182" s="8"/>
      <c r="GH182" s="8"/>
      <c r="GI182" s="8"/>
      <c r="GJ182" s="8"/>
      <c r="GK182" s="8"/>
      <c r="GL182" s="8"/>
      <c r="GM182" s="8"/>
      <c r="GN182" s="8"/>
      <c r="GO182" s="8"/>
      <c r="GP182" s="8"/>
      <c r="GQ182" s="8"/>
      <c r="GR182" s="8"/>
      <c r="GS182" s="8"/>
      <c r="GT182" s="8"/>
      <c r="GU182" s="8"/>
      <c r="GV182" s="8"/>
      <c r="GW182" s="8"/>
      <c r="GX182" s="8"/>
      <c r="GY182" s="8"/>
      <c r="GZ182" s="8"/>
      <c r="HA182" s="8"/>
      <c r="HB182" s="8"/>
      <c r="HC182" s="8"/>
      <c r="HD182" s="8"/>
      <c r="HE182" s="8"/>
      <c r="HF182" s="8"/>
      <c r="HG182" s="8"/>
      <c r="HH182" s="8"/>
      <c r="HI182" s="8"/>
      <c r="HJ182" s="8"/>
      <c r="HK182" s="8"/>
      <c r="HL182" s="8"/>
      <c r="HM182" s="8"/>
      <c r="HN182" s="8"/>
      <c r="HO182" s="8"/>
      <c r="HP182" s="8"/>
      <c r="HQ182" s="8"/>
      <c r="HR182" s="8"/>
      <c r="HS182" s="8"/>
      <c r="HT182" s="8"/>
      <c r="HU182" s="8"/>
      <c r="HV182" s="8"/>
      <c r="HW182" s="8"/>
      <c r="HX182" s="8"/>
      <c r="HY182" s="8"/>
      <c r="HZ182" s="8"/>
      <c r="IA182" s="8"/>
      <c r="IB182" s="8"/>
      <c r="IC182" s="8"/>
      <c r="ID182" s="8"/>
      <c r="IE182" s="8"/>
      <c r="IF182" s="8"/>
      <c r="IG182" s="8"/>
      <c r="IH182" s="8"/>
      <c r="II182" s="8"/>
      <c r="IJ182" s="8"/>
      <c r="IK182" s="8"/>
      <c r="IL182" s="8"/>
      <c r="IM182" s="8"/>
      <c r="IN182" s="8"/>
      <c r="IO182" s="8"/>
    </row>
    <row r="183" spans="1:249" ht="31.5" x14ac:dyDescent="0.25">
      <c r="A183" s="31" t="s">
        <v>163</v>
      </c>
      <c r="B183" s="30">
        <f t="shared" si="130"/>
        <v>0</v>
      </c>
      <c r="C183" s="30">
        <f t="shared" si="130"/>
        <v>5400</v>
      </c>
      <c r="D183" s="30">
        <f t="shared" si="130"/>
        <v>5400</v>
      </c>
      <c r="E183" s="30">
        <v>0</v>
      </c>
      <c r="F183" s="30">
        <v>0</v>
      </c>
      <c r="G183" s="30">
        <f t="shared" si="121"/>
        <v>0</v>
      </c>
      <c r="H183" s="30">
        <v>0</v>
      </c>
      <c r="I183" s="30">
        <v>0</v>
      </c>
      <c r="J183" s="30">
        <f t="shared" si="122"/>
        <v>0</v>
      </c>
      <c r="K183" s="30">
        <v>0</v>
      </c>
      <c r="L183" s="30">
        <v>5400</v>
      </c>
      <c r="M183" s="30">
        <f t="shared" si="123"/>
        <v>5400</v>
      </c>
      <c r="N183" s="30"/>
      <c r="O183" s="30">
        <v>0</v>
      </c>
      <c r="P183" s="30">
        <f t="shared" si="124"/>
        <v>0</v>
      </c>
      <c r="Q183" s="30">
        <v>0</v>
      </c>
      <c r="R183" s="30">
        <v>0</v>
      </c>
      <c r="S183" s="30">
        <f t="shared" si="125"/>
        <v>0</v>
      </c>
      <c r="T183" s="30">
        <v>0</v>
      </c>
      <c r="U183" s="30">
        <v>0</v>
      </c>
      <c r="V183" s="30">
        <f t="shared" si="126"/>
        <v>0</v>
      </c>
      <c r="W183" s="30">
        <v>0</v>
      </c>
      <c r="X183" s="30">
        <v>0</v>
      </c>
      <c r="Y183" s="30">
        <f t="shared" si="127"/>
        <v>0</v>
      </c>
      <c r="Z183" s="30">
        <v>0</v>
      </c>
      <c r="AA183" s="30">
        <v>0</v>
      </c>
      <c r="AB183" s="30">
        <f t="shared" si="128"/>
        <v>0</v>
      </c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8"/>
      <c r="FE183" s="8"/>
      <c r="FF183" s="8"/>
      <c r="FG183" s="8"/>
      <c r="FH183" s="8"/>
      <c r="FI183" s="8"/>
      <c r="FJ183" s="8"/>
      <c r="FK183" s="8"/>
      <c r="FL183" s="8"/>
      <c r="FM183" s="8"/>
      <c r="FN183" s="8"/>
      <c r="FO183" s="8"/>
      <c r="FP183" s="8"/>
      <c r="FQ183" s="8"/>
      <c r="FR183" s="8"/>
      <c r="FS183" s="8"/>
      <c r="FT183" s="8"/>
      <c r="FU183" s="8"/>
      <c r="FV183" s="8"/>
      <c r="FW183" s="8"/>
      <c r="FX183" s="8"/>
      <c r="FY183" s="8"/>
      <c r="FZ183" s="8"/>
      <c r="GA183" s="8"/>
      <c r="GB183" s="8"/>
      <c r="GC183" s="8"/>
      <c r="GD183" s="8"/>
      <c r="GE183" s="8"/>
      <c r="GF183" s="8"/>
      <c r="GG183" s="8"/>
      <c r="GH183" s="8"/>
      <c r="GI183" s="8"/>
      <c r="GJ183" s="8"/>
      <c r="GK183" s="8"/>
      <c r="GL183" s="8"/>
      <c r="GM183" s="8"/>
      <c r="GN183" s="8"/>
      <c r="GO183" s="8"/>
      <c r="GP183" s="8"/>
      <c r="GQ183" s="8"/>
      <c r="GR183" s="8"/>
      <c r="GS183" s="8"/>
      <c r="GT183" s="8"/>
      <c r="GU183" s="8"/>
      <c r="GV183" s="8"/>
      <c r="GW183" s="8"/>
      <c r="GX183" s="8"/>
      <c r="GY183" s="8"/>
      <c r="GZ183" s="8"/>
      <c r="HA183" s="8"/>
      <c r="HB183" s="8"/>
      <c r="HC183" s="8"/>
      <c r="HD183" s="8"/>
      <c r="HE183" s="8"/>
      <c r="HF183" s="8"/>
      <c r="HG183" s="8"/>
      <c r="HH183" s="8"/>
      <c r="HI183" s="8"/>
      <c r="HJ183" s="8"/>
      <c r="HK183" s="8"/>
      <c r="HL183" s="8"/>
      <c r="HM183" s="8"/>
      <c r="HN183" s="8"/>
      <c r="HO183" s="8"/>
      <c r="HP183" s="8"/>
      <c r="HQ183" s="8"/>
      <c r="HR183" s="8"/>
      <c r="HS183" s="8"/>
      <c r="HT183" s="8"/>
      <c r="HU183" s="8"/>
      <c r="HV183" s="8"/>
      <c r="HW183" s="8"/>
      <c r="HX183" s="8"/>
      <c r="HY183" s="8"/>
      <c r="HZ183" s="8"/>
      <c r="IA183" s="8"/>
      <c r="IB183" s="8"/>
      <c r="IC183" s="8"/>
      <c r="ID183" s="8"/>
      <c r="IE183" s="8"/>
      <c r="IF183" s="8"/>
      <c r="IG183" s="8"/>
      <c r="IH183" s="8"/>
      <c r="II183" s="8"/>
      <c r="IJ183" s="8"/>
      <c r="IK183" s="8"/>
      <c r="IL183" s="8"/>
      <c r="IM183" s="8"/>
    </row>
    <row r="184" spans="1:249" x14ac:dyDescent="0.25">
      <c r="A184" s="31" t="s">
        <v>164</v>
      </c>
      <c r="B184" s="30">
        <f t="shared" si="130"/>
        <v>0</v>
      </c>
      <c r="C184" s="30">
        <f t="shared" si="130"/>
        <v>1440</v>
      </c>
      <c r="D184" s="30">
        <f t="shared" si="130"/>
        <v>1440</v>
      </c>
      <c r="E184" s="30">
        <v>0</v>
      </c>
      <c r="F184" s="30">
        <v>0</v>
      </c>
      <c r="G184" s="30">
        <f t="shared" ref="G184:G243" si="159">F184-E184</f>
        <v>0</v>
      </c>
      <c r="H184" s="30">
        <v>0</v>
      </c>
      <c r="I184" s="30">
        <v>0</v>
      </c>
      <c r="J184" s="30">
        <f t="shared" ref="J184:J243" si="160">I184-H184</f>
        <v>0</v>
      </c>
      <c r="K184" s="30"/>
      <c r="L184" s="30">
        <v>1440</v>
      </c>
      <c r="M184" s="30">
        <f t="shared" ref="M184:M243" si="161">L184-K184</f>
        <v>1440</v>
      </c>
      <c r="N184" s="30"/>
      <c r="O184" s="30"/>
      <c r="P184" s="30">
        <f t="shared" ref="P184:P243" si="162">O184-N184</f>
        <v>0</v>
      </c>
      <c r="Q184" s="30">
        <v>0</v>
      </c>
      <c r="R184" s="30">
        <v>0</v>
      </c>
      <c r="S184" s="30">
        <f t="shared" ref="S184:S243" si="163">R184-Q184</f>
        <v>0</v>
      </c>
      <c r="T184" s="30">
        <v>0</v>
      </c>
      <c r="U184" s="30">
        <v>0</v>
      </c>
      <c r="V184" s="30">
        <f t="shared" ref="V184:V243" si="164">U184-T184</f>
        <v>0</v>
      </c>
      <c r="W184" s="30">
        <v>0</v>
      </c>
      <c r="X184" s="30">
        <v>0</v>
      </c>
      <c r="Y184" s="30">
        <f t="shared" ref="Y184:Y243" si="165">X184-W184</f>
        <v>0</v>
      </c>
      <c r="Z184" s="30">
        <v>0</v>
      </c>
      <c r="AA184" s="30">
        <v>0</v>
      </c>
      <c r="AB184" s="30">
        <f t="shared" ref="AB184:AB243" si="166">AA184-Z184</f>
        <v>0</v>
      </c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8"/>
      <c r="FF184" s="8"/>
      <c r="FG184" s="8"/>
      <c r="FH184" s="8"/>
      <c r="FI184" s="8"/>
      <c r="FJ184" s="8"/>
      <c r="FK184" s="8"/>
      <c r="FL184" s="8"/>
      <c r="FM184" s="8"/>
      <c r="FN184" s="8"/>
      <c r="FO184" s="8"/>
      <c r="FP184" s="8"/>
      <c r="FQ184" s="8"/>
      <c r="FR184" s="8"/>
      <c r="FS184" s="8"/>
      <c r="FT184" s="8"/>
      <c r="FU184" s="8"/>
      <c r="FV184" s="8"/>
      <c r="FW184" s="8"/>
      <c r="FX184" s="8"/>
      <c r="FY184" s="8"/>
      <c r="FZ184" s="8"/>
      <c r="GA184" s="8"/>
      <c r="GB184" s="8"/>
      <c r="GC184" s="8"/>
      <c r="GD184" s="8"/>
      <c r="GE184" s="8"/>
      <c r="GF184" s="8"/>
      <c r="GG184" s="8"/>
      <c r="GH184" s="8"/>
      <c r="GI184" s="8"/>
      <c r="GJ184" s="8"/>
      <c r="GK184" s="8"/>
      <c r="GL184" s="8"/>
      <c r="GM184" s="8"/>
      <c r="GN184" s="8"/>
      <c r="GO184" s="8"/>
      <c r="GP184" s="8"/>
      <c r="GQ184" s="8"/>
      <c r="GR184" s="8"/>
      <c r="GS184" s="8"/>
      <c r="GT184" s="8"/>
      <c r="GU184" s="8"/>
      <c r="GV184" s="8"/>
      <c r="GW184" s="8"/>
      <c r="GX184" s="8"/>
      <c r="GY184" s="8"/>
      <c r="GZ184" s="8"/>
      <c r="HA184" s="8"/>
      <c r="HB184" s="8"/>
      <c r="HC184" s="8"/>
      <c r="HD184" s="8"/>
      <c r="HE184" s="8"/>
      <c r="HF184" s="8"/>
      <c r="HG184" s="8"/>
      <c r="HH184" s="8"/>
      <c r="HI184" s="8"/>
      <c r="HJ184" s="8"/>
      <c r="HK184" s="8"/>
      <c r="HL184" s="8"/>
      <c r="HM184" s="8"/>
      <c r="HN184" s="8"/>
      <c r="HO184" s="8"/>
      <c r="HP184" s="8"/>
      <c r="HQ184" s="8"/>
      <c r="HR184" s="8"/>
      <c r="HS184" s="8"/>
      <c r="HT184" s="8"/>
      <c r="HU184" s="8"/>
      <c r="HV184" s="8"/>
      <c r="HW184" s="8"/>
      <c r="HX184" s="8"/>
      <c r="HY184" s="8"/>
      <c r="HZ184" s="8"/>
      <c r="IA184" s="8"/>
      <c r="IB184" s="8"/>
      <c r="IC184" s="8"/>
      <c r="ID184" s="8"/>
      <c r="IE184" s="8"/>
      <c r="IF184" s="8"/>
      <c r="IG184" s="8"/>
      <c r="IH184" s="8"/>
      <c r="II184" s="8"/>
      <c r="IJ184" s="8"/>
      <c r="IK184" s="8"/>
      <c r="IL184" s="8"/>
      <c r="IM184" s="8"/>
      <c r="IN184" s="8"/>
      <c r="IO184" s="8"/>
    </row>
    <row r="185" spans="1:249" ht="31.5" x14ac:dyDescent="0.25">
      <c r="A185" s="29" t="s">
        <v>165</v>
      </c>
      <c r="B185" s="30">
        <f t="shared" si="130"/>
        <v>18045</v>
      </c>
      <c r="C185" s="30">
        <f t="shared" si="130"/>
        <v>18045</v>
      </c>
      <c r="D185" s="30">
        <f t="shared" si="130"/>
        <v>0</v>
      </c>
      <c r="E185" s="30">
        <v>0</v>
      </c>
      <c r="F185" s="30">
        <v>0</v>
      </c>
      <c r="G185" s="30">
        <f t="shared" si="159"/>
        <v>0</v>
      </c>
      <c r="H185" s="30">
        <v>0</v>
      </c>
      <c r="I185" s="30">
        <v>0</v>
      </c>
      <c r="J185" s="30">
        <f t="shared" si="160"/>
        <v>0</v>
      </c>
      <c r="K185" s="30">
        <v>18045</v>
      </c>
      <c r="L185" s="30">
        <v>18045</v>
      </c>
      <c r="M185" s="30">
        <f t="shared" si="161"/>
        <v>0</v>
      </c>
      <c r="N185" s="30">
        <v>0</v>
      </c>
      <c r="O185" s="30">
        <v>0</v>
      </c>
      <c r="P185" s="30">
        <f t="shared" si="162"/>
        <v>0</v>
      </c>
      <c r="Q185" s="30">
        <v>0</v>
      </c>
      <c r="R185" s="30">
        <v>0</v>
      </c>
      <c r="S185" s="30">
        <f t="shared" si="163"/>
        <v>0</v>
      </c>
      <c r="T185" s="30">
        <v>0</v>
      </c>
      <c r="U185" s="30">
        <v>0</v>
      </c>
      <c r="V185" s="30">
        <f t="shared" si="164"/>
        <v>0</v>
      </c>
      <c r="W185" s="30">
        <v>0</v>
      </c>
      <c r="X185" s="30">
        <v>0</v>
      </c>
      <c r="Y185" s="30">
        <f t="shared" si="165"/>
        <v>0</v>
      </c>
      <c r="Z185" s="30">
        <v>0</v>
      </c>
      <c r="AA185" s="30">
        <v>0</v>
      </c>
      <c r="AB185" s="30">
        <f t="shared" si="166"/>
        <v>0</v>
      </c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8"/>
      <c r="FE185" s="8"/>
      <c r="FF185" s="8"/>
      <c r="FG185" s="8"/>
      <c r="FH185" s="8"/>
      <c r="FI185" s="8"/>
      <c r="FJ185" s="8"/>
      <c r="FK185" s="8"/>
      <c r="FL185" s="8"/>
      <c r="FM185" s="8"/>
      <c r="FN185" s="8"/>
      <c r="FO185" s="8"/>
      <c r="FP185" s="8"/>
      <c r="FQ185" s="8"/>
      <c r="FR185" s="8"/>
      <c r="FS185" s="8"/>
      <c r="FT185" s="8"/>
      <c r="FU185" s="8"/>
      <c r="FV185" s="8"/>
      <c r="FW185" s="8"/>
      <c r="FX185" s="8"/>
      <c r="FY185" s="8"/>
      <c r="FZ185" s="8"/>
      <c r="GA185" s="8"/>
      <c r="GB185" s="8"/>
      <c r="GC185" s="8"/>
      <c r="GD185" s="8"/>
      <c r="GE185" s="8"/>
      <c r="GF185" s="8"/>
      <c r="GG185" s="8"/>
      <c r="GH185" s="8"/>
      <c r="GI185" s="8"/>
      <c r="GJ185" s="8"/>
      <c r="GK185" s="8"/>
      <c r="GL185" s="8"/>
      <c r="GM185" s="8"/>
      <c r="GN185" s="8"/>
      <c r="GO185" s="8"/>
      <c r="GP185" s="8"/>
      <c r="GQ185" s="8"/>
      <c r="GR185" s="8"/>
      <c r="GS185" s="8"/>
      <c r="GT185" s="8"/>
      <c r="GU185" s="8"/>
      <c r="GV185" s="8"/>
      <c r="GW185" s="8"/>
      <c r="GX185" s="8"/>
      <c r="GY185" s="8"/>
      <c r="GZ185" s="8"/>
      <c r="HA185" s="8"/>
      <c r="HB185" s="8"/>
      <c r="HC185" s="8"/>
      <c r="HD185" s="8"/>
      <c r="HE185" s="8"/>
      <c r="HF185" s="8"/>
      <c r="HG185" s="8"/>
      <c r="HH185" s="8"/>
      <c r="HI185" s="8"/>
      <c r="HJ185" s="8"/>
      <c r="HK185" s="8"/>
      <c r="HL185" s="8"/>
      <c r="HM185" s="8"/>
      <c r="HN185" s="8"/>
      <c r="HO185" s="8"/>
      <c r="HP185" s="8"/>
      <c r="HQ185" s="8"/>
      <c r="HR185" s="8"/>
      <c r="HS185" s="8"/>
      <c r="HT185" s="8"/>
      <c r="HU185" s="8"/>
      <c r="HV185" s="8"/>
      <c r="HW185" s="8"/>
      <c r="HX185" s="8"/>
      <c r="HY185" s="8"/>
      <c r="HZ185" s="8"/>
      <c r="IA185" s="8"/>
      <c r="IB185" s="8"/>
      <c r="IC185" s="8"/>
      <c r="ID185" s="8"/>
      <c r="IE185" s="8"/>
      <c r="IF185" s="8"/>
      <c r="IG185" s="8"/>
      <c r="IH185" s="8"/>
      <c r="II185" s="8"/>
      <c r="IJ185" s="8"/>
      <c r="IK185" s="8"/>
      <c r="IL185" s="8"/>
      <c r="IM185" s="8"/>
      <c r="IN185" s="8"/>
      <c r="IO185" s="8"/>
    </row>
    <row r="186" spans="1:249" ht="31.5" x14ac:dyDescent="0.25">
      <c r="A186" s="29" t="s">
        <v>166</v>
      </c>
      <c r="B186" s="30">
        <f t="shared" si="130"/>
        <v>21663</v>
      </c>
      <c r="C186" s="30">
        <f t="shared" si="130"/>
        <v>21663</v>
      </c>
      <c r="D186" s="30">
        <f t="shared" si="130"/>
        <v>0</v>
      </c>
      <c r="E186" s="30">
        <v>0</v>
      </c>
      <c r="F186" s="30">
        <v>0</v>
      </c>
      <c r="G186" s="30">
        <f t="shared" si="159"/>
        <v>0</v>
      </c>
      <c r="H186" s="30">
        <v>0</v>
      </c>
      <c r="I186" s="30">
        <v>0</v>
      </c>
      <c r="J186" s="30">
        <f t="shared" si="160"/>
        <v>0</v>
      </c>
      <c r="K186" s="30">
        <v>21663</v>
      </c>
      <c r="L186" s="30">
        <v>21663</v>
      </c>
      <c r="M186" s="30">
        <f t="shared" si="161"/>
        <v>0</v>
      </c>
      <c r="N186" s="30">
        <v>0</v>
      </c>
      <c r="O186" s="30">
        <v>0</v>
      </c>
      <c r="P186" s="30">
        <f t="shared" si="162"/>
        <v>0</v>
      </c>
      <c r="Q186" s="30">
        <v>0</v>
      </c>
      <c r="R186" s="30">
        <v>0</v>
      </c>
      <c r="S186" s="30">
        <f t="shared" si="163"/>
        <v>0</v>
      </c>
      <c r="T186" s="30">
        <v>0</v>
      </c>
      <c r="U186" s="30">
        <v>0</v>
      </c>
      <c r="V186" s="30">
        <f t="shared" si="164"/>
        <v>0</v>
      </c>
      <c r="W186" s="30">
        <v>0</v>
      </c>
      <c r="X186" s="30">
        <v>0</v>
      </c>
      <c r="Y186" s="30">
        <f t="shared" si="165"/>
        <v>0</v>
      </c>
      <c r="Z186" s="30">
        <v>0</v>
      </c>
      <c r="AA186" s="30">
        <v>0</v>
      </c>
      <c r="AB186" s="30">
        <f t="shared" si="166"/>
        <v>0</v>
      </c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8"/>
      <c r="FH186" s="8"/>
      <c r="FI186" s="8"/>
      <c r="FJ186" s="8"/>
      <c r="FK186" s="8"/>
      <c r="FL186" s="8"/>
      <c r="FM186" s="8"/>
      <c r="FN186" s="8"/>
      <c r="FO186" s="8"/>
      <c r="FP186" s="8"/>
      <c r="FQ186" s="8"/>
      <c r="FR186" s="8"/>
      <c r="FS186" s="8"/>
      <c r="FT186" s="8"/>
      <c r="FU186" s="8"/>
      <c r="FV186" s="8"/>
      <c r="FW186" s="8"/>
      <c r="FX186" s="8"/>
      <c r="FY186" s="8"/>
      <c r="FZ186" s="8"/>
      <c r="GA186" s="8"/>
      <c r="GB186" s="8"/>
      <c r="GC186" s="8"/>
      <c r="GD186" s="8"/>
      <c r="GE186" s="8"/>
      <c r="GF186" s="8"/>
      <c r="GG186" s="8"/>
      <c r="GH186" s="8"/>
      <c r="GI186" s="8"/>
      <c r="GJ186" s="8"/>
      <c r="GK186" s="8"/>
      <c r="GL186" s="8"/>
      <c r="GM186" s="8"/>
      <c r="GN186" s="8"/>
      <c r="GO186" s="8"/>
      <c r="GP186" s="8"/>
      <c r="GQ186" s="8"/>
      <c r="GR186" s="8"/>
      <c r="GS186" s="8"/>
      <c r="GT186" s="8"/>
      <c r="GU186" s="8"/>
      <c r="GV186" s="8"/>
      <c r="GW186" s="8"/>
      <c r="GX186" s="8"/>
      <c r="GY186" s="8"/>
      <c r="GZ186" s="8"/>
      <c r="HA186" s="8"/>
      <c r="HB186" s="8"/>
      <c r="HC186" s="8"/>
      <c r="HD186" s="8"/>
      <c r="HE186" s="8"/>
      <c r="HF186" s="8"/>
      <c r="HG186" s="8"/>
      <c r="HH186" s="8"/>
      <c r="HI186" s="8"/>
      <c r="HJ186" s="8"/>
      <c r="HK186" s="8"/>
      <c r="HL186" s="8"/>
      <c r="HM186" s="8"/>
      <c r="HN186" s="8"/>
      <c r="HO186" s="8"/>
      <c r="HP186" s="8"/>
      <c r="HQ186" s="8"/>
      <c r="HR186" s="8"/>
      <c r="HS186" s="8"/>
      <c r="HT186" s="8"/>
      <c r="HU186" s="8"/>
      <c r="HV186" s="8"/>
      <c r="HW186" s="8"/>
      <c r="HX186" s="8"/>
      <c r="HY186" s="8"/>
      <c r="HZ186" s="8"/>
      <c r="IA186" s="8"/>
      <c r="IB186" s="8"/>
      <c r="IC186" s="8"/>
      <c r="ID186" s="8"/>
      <c r="IE186" s="8"/>
      <c r="IF186" s="8"/>
      <c r="IG186" s="8"/>
      <c r="IH186" s="8"/>
      <c r="II186" s="8"/>
      <c r="IJ186" s="8"/>
      <c r="IK186" s="8"/>
      <c r="IL186" s="8"/>
      <c r="IM186" s="8"/>
      <c r="IN186" s="8"/>
      <c r="IO186" s="8"/>
    </row>
    <row r="187" spans="1:249" ht="47.25" x14ac:dyDescent="0.25">
      <c r="A187" s="29" t="s">
        <v>167</v>
      </c>
      <c r="B187" s="30">
        <f t="shared" si="130"/>
        <v>7514</v>
      </c>
      <c r="C187" s="30">
        <f t="shared" si="130"/>
        <v>7514</v>
      </c>
      <c r="D187" s="30">
        <f t="shared" si="130"/>
        <v>0</v>
      </c>
      <c r="E187" s="30">
        <v>0</v>
      </c>
      <c r="F187" s="30">
        <v>0</v>
      </c>
      <c r="G187" s="30">
        <f t="shared" si="159"/>
        <v>0</v>
      </c>
      <c r="H187" s="30">
        <v>0</v>
      </c>
      <c r="I187" s="30">
        <v>0</v>
      </c>
      <c r="J187" s="30">
        <f t="shared" si="160"/>
        <v>0</v>
      </c>
      <c r="K187" s="30">
        <v>7514</v>
      </c>
      <c r="L187" s="30">
        <v>7514</v>
      </c>
      <c r="M187" s="30">
        <f t="shared" si="161"/>
        <v>0</v>
      </c>
      <c r="N187" s="30">
        <v>0</v>
      </c>
      <c r="O187" s="30">
        <v>0</v>
      </c>
      <c r="P187" s="30">
        <f t="shared" si="162"/>
        <v>0</v>
      </c>
      <c r="Q187" s="30">
        <v>0</v>
      </c>
      <c r="R187" s="30">
        <v>0</v>
      </c>
      <c r="S187" s="30">
        <f t="shared" si="163"/>
        <v>0</v>
      </c>
      <c r="T187" s="30">
        <v>0</v>
      </c>
      <c r="U187" s="30">
        <v>0</v>
      </c>
      <c r="V187" s="30">
        <f t="shared" si="164"/>
        <v>0</v>
      </c>
      <c r="W187" s="30">
        <v>0</v>
      </c>
      <c r="X187" s="30">
        <v>0</v>
      </c>
      <c r="Y187" s="30">
        <f t="shared" si="165"/>
        <v>0</v>
      </c>
      <c r="Z187" s="30">
        <v>0</v>
      </c>
      <c r="AA187" s="30">
        <v>0</v>
      </c>
      <c r="AB187" s="30">
        <f t="shared" si="166"/>
        <v>0</v>
      </c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8"/>
      <c r="FG187" s="8"/>
      <c r="FH187" s="8"/>
      <c r="FI187" s="8"/>
      <c r="FJ187" s="8"/>
      <c r="FK187" s="8"/>
      <c r="FL187" s="8"/>
      <c r="FM187" s="8"/>
      <c r="FN187" s="8"/>
      <c r="FO187" s="8"/>
      <c r="FP187" s="8"/>
      <c r="FQ187" s="8"/>
      <c r="FR187" s="8"/>
      <c r="FS187" s="8"/>
      <c r="FT187" s="8"/>
      <c r="FU187" s="8"/>
      <c r="FV187" s="8"/>
      <c r="FW187" s="8"/>
      <c r="FX187" s="8"/>
      <c r="FY187" s="8"/>
      <c r="FZ187" s="8"/>
      <c r="GA187" s="8"/>
      <c r="GB187" s="8"/>
      <c r="GC187" s="8"/>
      <c r="GD187" s="8"/>
      <c r="GE187" s="8"/>
      <c r="GF187" s="8"/>
      <c r="GG187" s="8"/>
      <c r="GH187" s="8"/>
      <c r="GI187" s="8"/>
      <c r="GJ187" s="8"/>
      <c r="GK187" s="8"/>
      <c r="GL187" s="8"/>
      <c r="GM187" s="8"/>
      <c r="GN187" s="8"/>
      <c r="GO187" s="8"/>
      <c r="GP187" s="8"/>
      <c r="GQ187" s="8"/>
      <c r="GR187" s="8"/>
      <c r="GS187" s="8"/>
      <c r="GT187" s="8"/>
      <c r="GU187" s="8"/>
      <c r="GV187" s="8"/>
      <c r="GW187" s="8"/>
      <c r="GX187" s="8"/>
      <c r="GY187" s="8"/>
      <c r="GZ187" s="8"/>
      <c r="HA187" s="8"/>
      <c r="HB187" s="8"/>
      <c r="HC187" s="8"/>
      <c r="HD187" s="8"/>
      <c r="HE187" s="8"/>
      <c r="HF187" s="8"/>
      <c r="HG187" s="8"/>
      <c r="HH187" s="8"/>
      <c r="HI187" s="8"/>
      <c r="HJ187" s="8"/>
      <c r="HK187" s="8"/>
      <c r="HL187" s="8"/>
      <c r="HM187" s="8"/>
      <c r="HN187" s="8"/>
      <c r="HO187" s="8"/>
      <c r="HP187" s="8"/>
      <c r="HQ187" s="8"/>
      <c r="HR187" s="8"/>
      <c r="HS187" s="8"/>
      <c r="HT187" s="8"/>
      <c r="HU187" s="8"/>
      <c r="HV187" s="8"/>
      <c r="HW187" s="8"/>
      <c r="HX187" s="8"/>
      <c r="HY187" s="8"/>
      <c r="HZ187" s="8"/>
      <c r="IA187" s="8"/>
      <c r="IB187" s="8"/>
      <c r="IC187" s="8"/>
      <c r="ID187" s="8"/>
      <c r="IE187" s="8"/>
      <c r="IF187" s="8"/>
      <c r="IG187" s="8"/>
      <c r="IH187" s="8"/>
      <c r="II187" s="8"/>
      <c r="IJ187" s="8"/>
      <c r="IK187" s="8"/>
      <c r="IL187" s="8"/>
      <c r="IM187" s="8"/>
      <c r="IN187" s="8"/>
      <c r="IO187" s="8"/>
    </row>
    <row r="188" spans="1:249" ht="47.25" x14ac:dyDescent="0.25">
      <c r="A188" s="29" t="s">
        <v>168</v>
      </c>
      <c r="B188" s="30">
        <f t="shared" si="130"/>
        <v>8987</v>
      </c>
      <c r="C188" s="30">
        <f t="shared" si="130"/>
        <v>8987</v>
      </c>
      <c r="D188" s="30">
        <f t="shared" si="130"/>
        <v>0</v>
      </c>
      <c r="E188" s="30">
        <v>0</v>
      </c>
      <c r="F188" s="30">
        <v>0</v>
      </c>
      <c r="G188" s="30">
        <f t="shared" si="159"/>
        <v>0</v>
      </c>
      <c r="H188" s="30">
        <v>0</v>
      </c>
      <c r="I188" s="30">
        <v>0</v>
      </c>
      <c r="J188" s="30">
        <f t="shared" si="160"/>
        <v>0</v>
      </c>
      <c r="K188" s="30">
        <v>8987</v>
      </c>
      <c r="L188" s="30">
        <v>8987</v>
      </c>
      <c r="M188" s="30">
        <f t="shared" si="161"/>
        <v>0</v>
      </c>
      <c r="N188" s="30">
        <v>0</v>
      </c>
      <c r="O188" s="30">
        <v>0</v>
      </c>
      <c r="P188" s="30">
        <f t="shared" si="162"/>
        <v>0</v>
      </c>
      <c r="Q188" s="30">
        <v>0</v>
      </c>
      <c r="R188" s="30">
        <v>0</v>
      </c>
      <c r="S188" s="30">
        <f t="shared" si="163"/>
        <v>0</v>
      </c>
      <c r="T188" s="30">
        <v>0</v>
      </c>
      <c r="U188" s="30">
        <v>0</v>
      </c>
      <c r="V188" s="30">
        <f t="shared" si="164"/>
        <v>0</v>
      </c>
      <c r="W188" s="30">
        <v>0</v>
      </c>
      <c r="X188" s="30">
        <v>0</v>
      </c>
      <c r="Y188" s="30">
        <f t="shared" si="165"/>
        <v>0</v>
      </c>
      <c r="Z188" s="30">
        <v>0</v>
      </c>
      <c r="AA188" s="30">
        <v>0</v>
      </c>
      <c r="AB188" s="30">
        <f t="shared" si="166"/>
        <v>0</v>
      </c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/>
      <c r="FG188" s="8"/>
      <c r="FH188" s="8"/>
      <c r="FI188" s="8"/>
      <c r="FJ188" s="8"/>
      <c r="FK188" s="8"/>
      <c r="FL188" s="8"/>
      <c r="FM188" s="8"/>
      <c r="FN188" s="8"/>
      <c r="FO188" s="8"/>
      <c r="FP188" s="8"/>
      <c r="FQ188" s="8"/>
      <c r="FR188" s="8"/>
      <c r="FS188" s="8"/>
      <c r="FT188" s="8"/>
      <c r="FU188" s="8"/>
      <c r="FV188" s="8"/>
      <c r="FW188" s="8"/>
      <c r="FX188" s="8"/>
      <c r="FY188" s="8"/>
      <c r="FZ188" s="8"/>
      <c r="GA188" s="8"/>
      <c r="GB188" s="8"/>
      <c r="GC188" s="8"/>
      <c r="GD188" s="8"/>
      <c r="GE188" s="8"/>
      <c r="GF188" s="8"/>
      <c r="GG188" s="8"/>
      <c r="GH188" s="8"/>
      <c r="GI188" s="8"/>
      <c r="GJ188" s="8"/>
      <c r="GK188" s="8"/>
      <c r="GL188" s="8"/>
      <c r="GM188" s="8"/>
      <c r="GN188" s="8"/>
      <c r="GO188" s="8"/>
      <c r="GP188" s="8"/>
      <c r="GQ188" s="8"/>
      <c r="GR188" s="8"/>
      <c r="GS188" s="8"/>
      <c r="GT188" s="8"/>
      <c r="GU188" s="8"/>
      <c r="GV188" s="8"/>
      <c r="GW188" s="8"/>
      <c r="GX188" s="8"/>
      <c r="GY188" s="8"/>
      <c r="GZ188" s="8"/>
      <c r="HA188" s="8"/>
      <c r="HB188" s="8"/>
      <c r="HC188" s="8"/>
      <c r="HD188" s="8"/>
      <c r="HE188" s="8"/>
      <c r="HF188" s="8"/>
      <c r="HG188" s="8"/>
      <c r="HH188" s="8"/>
      <c r="HI188" s="8"/>
      <c r="HJ188" s="8"/>
      <c r="HK188" s="8"/>
      <c r="HL188" s="8"/>
      <c r="HM188" s="8"/>
      <c r="HN188" s="8"/>
      <c r="HO188" s="8"/>
      <c r="HP188" s="8"/>
      <c r="HQ188" s="8"/>
      <c r="HR188" s="8"/>
      <c r="HS188" s="8"/>
      <c r="HT188" s="8"/>
      <c r="HU188" s="8"/>
      <c r="HV188" s="8"/>
      <c r="HW188" s="8"/>
      <c r="HX188" s="8"/>
      <c r="HY188" s="8"/>
      <c r="HZ188" s="8"/>
      <c r="IA188" s="8"/>
      <c r="IB188" s="8"/>
      <c r="IC188" s="8"/>
      <c r="ID188" s="8"/>
      <c r="IE188" s="8"/>
      <c r="IF188" s="8"/>
      <c r="IG188" s="8"/>
      <c r="IH188" s="8"/>
      <c r="II188" s="8"/>
      <c r="IJ188" s="8"/>
      <c r="IK188" s="8"/>
      <c r="IL188" s="8"/>
      <c r="IM188" s="8"/>
      <c r="IN188" s="8"/>
      <c r="IO188" s="8"/>
    </row>
    <row r="189" spans="1:249" ht="47.25" x14ac:dyDescent="0.25">
      <c r="A189" s="31" t="s">
        <v>169</v>
      </c>
      <c r="B189" s="30">
        <f t="shared" si="130"/>
        <v>327000</v>
      </c>
      <c r="C189" s="30">
        <f t="shared" si="130"/>
        <v>327000</v>
      </c>
      <c r="D189" s="30">
        <f t="shared" si="130"/>
        <v>0</v>
      </c>
      <c r="E189" s="30">
        <v>0</v>
      </c>
      <c r="F189" s="30">
        <v>0</v>
      </c>
      <c r="G189" s="30">
        <f t="shared" si="159"/>
        <v>0</v>
      </c>
      <c r="H189" s="30">
        <v>0</v>
      </c>
      <c r="I189" s="30">
        <v>0</v>
      </c>
      <c r="J189" s="30">
        <f t="shared" si="160"/>
        <v>0</v>
      </c>
      <c r="K189" s="30">
        <v>27000</v>
      </c>
      <c r="L189" s="30">
        <v>27000</v>
      </c>
      <c r="M189" s="30">
        <f t="shared" si="161"/>
        <v>0</v>
      </c>
      <c r="N189" s="30"/>
      <c r="O189" s="30"/>
      <c r="P189" s="30">
        <f t="shared" si="162"/>
        <v>0</v>
      </c>
      <c r="Q189" s="30">
        <v>0</v>
      </c>
      <c r="R189" s="30">
        <v>0</v>
      </c>
      <c r="S189" s="30">
        <f t="shared" si="163"/>
        <v>0</v>
      </c>
      <c r="T189" s="30">
        <v>0</v>
      </c>
      <c r="U189" s="30">
        <v>0</v>
      </c>
      <c r="V189" s="30">
        <f t="shared" si="164"/>
        <v>0</v>
      </c>
      <c r="W189" s="30">
        <v>0</v>
      </c>
      <c r="X189" s="30">
        <v>0</v>
      </c>
      <c r="Y189" s="30">
        <f t="shared" si="165"/>
        <v>0</v>
      </c>
      <c r="Z189" s="30">
        <v>300000</v>
      </c>
      <c r="AA189" s="30">
        <v>300000</v>
      </c>
      <c r="AB189" s="30">
        <f t="shared" si="166"/>
        <v>0</v>
      </c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8"/>
      <c r="FH189" s="8"/>
      <c r="FI189" s="8"/>
      <c r="FJ189" s="8"/>
      <c r="FK189" s="8"/>
      <c r="FL189" s="8"/>
      <c r="FM189" s="8"/>
      <c r="FN189" s="8"/>
      <c r="FO189" s="8"/>
      <c r="FP189" s="8"/>
      <c r="FQ189" s="8"/>
      <c r="FR189" s="8"/>
      <c r="FS189" s="8"/>
      <c r="FT189" s="8"/>
      <c r="FU189" s="8"/>
      <c r="FV189" s="8"/>
      <c r="FW189" s="8"/>
      <c r="FX189" s="8"/>
      <c r="FY189" s="8"/>
      <c r="FZ189" s="8"/>
      <c r="GA189" s="8"/>
      <c r="GB189" s="8"/>
      <c r="GC189" s="8"/>
      <c r="GD189" s="8"/>
      <c r="GE189" s="8"/>
      <c r="GF189" s="8"/>
      <c r="GG189" s="8"/>
      <c r="GH189" s="8"/>
      <c r="GI189" s="8"/>
      <c r="GJ189" s="8"/>
      <c r="GK189" s="8"/>
      <c r="GL189" s="8"/>
      <c r="GM189" s="8"/>
      <c r="GN189" s="8"/>
      <c r="GO189" s="8"/>
      <c r="GP189" s="8"/>
      <c r="GQ189" s="8"/>
      <c r="GR189" s="8"/>
      <c r="GS189" s="8"/>
      <c r="GT189" s="8"/>
      <c r="GU189" s="8"/>
      <c r="GV189" s="8"/>
      <c r="GW189" s="8"/>
      <c r="GX189" s="8"/>
      <c r="GY189" s="8"/>
      <c r="GZ189" s="8"/>
      <c r="HA189" s="8"/>
      <c r="HB189" s="8"/>
      <c r="HC189" s="8"/>
      <c r="HD189" s="8"/>
      <c r="HE189" s="8"/>
      <c r="HF189" s="8"/>
      <c r="HG189" s="8"/>
      <c r="HH189" s="8"/>
      <c r="HI189" s="8"/>
      <c r="HJ189" s="8"/>
      <c r="HK189" s="8"/>
      <c r="HL189" s="8"/>
      <c r="HM189" s="8"/>
      <c r="HN189" s="8"/>
      <c r="HO189" s="8"/>
      <c r="HP189" s="8"/>
      <c r="HQ189" s="8"/>
      <c r="HR189" s="8"/>
      <c r="HS189" s="8"/>
      <c r="HT189" s="8"/>
      <c r="HU189" s="8"/>
      <c r="HV189" s="8"/>
      <c r="HW189" s="8"/>
      <c r="HX189" s="8"/>
      <c r="HY189" s="8"/>
      <c r="HZ189" s="8"/>
      <c r="IA189" s="8"/>
      <c r="IB189" s="8"/>
      <c r="IC189" s="8"/>
      <c r="ID189" s="8"/>
      <c r="IE189" s="8"/>
      <c r="IF189" s="8"/>
      <c r="IG189" s="8"/>
      <c r="IH189" s="8"/>
      <c r="II189" s="8"/>
      <c r="IJ189" s="8"/>
      <c r="IK189" s="8"/>
      <c r="IL189" s="8"/>
      <c r="IM189" s="8"/>
      <c r="IN189" s="8"/>
      <c r="IO189" s="8"/>
    </row>
    <row r="190" spans="1:249" ht="31.5" x14ac:dyDescent="0.25">
      <c r="A190" s="29" t="s">
        <v>170</v>
      </c>
      <c r="B190" s="30">
        <f t="shared" si="130"/>
        <v>0</v>
      </c>
      <c r="C190" s="30">
        <f t="shared" si="130"/>
        <v>12437</v>
      </c>
      <c r="D190" s="30">
        <f t="shared" si="130"/>
        <v>12437</v>
      </c>
      <c r="E190" s="30">
        <v>0</v>
      </c>
      <c r="F190" s="30">
        <v>0</v>
      </c>
      <c r="G190" s="30">
        <f t="shared" si="159"/>
        <v>0</v>
      </c>
      <c r="H190" s="30">
        <v>0</v>
      </c>
      <c r="I190" s="30">
        <v>0</v>
      </c>
      <c r="J190" s="30">
        <f t="shared" si="160"/>
        <v>0</v>
      </c>
      <c r="K190" s="30">
        <v>0</v>
      </c>
      <c r="L190" s="30">
        <v>12437</v>
      </c>
      <c r="M190" s="30">
        <f t="shared" si="161"/>
        <v>12437</v>
      </c>
      <c r="N190" s="30">
        <v>0</v>
      </c>
      <c r="O190" s="30">
        <v>0</v>
      </c>
      <c r="P190" s="30">
        <f t="shared" si="162"/>
        <v>0</v>
      </c>
      <c r="Q190" s="30">
        <v>0</v>
      </c>
      <c r="R190" s="30">
        <v>0</v>
      </c>
      <c r="S190" s="30">
        <f t="shared" si="163"/>
        <v>0</v>
      </c>
      <c r="T190" s="30">
        <v>0</v>
      </c>
      <c r="U190" s="30">
        <v>0</v>
      </c>
      <c r="V190" s="30">
        <f t="shared" si="164"/>
        <v>0</v>
      </c>
      <c r="W190" s="30">
        <v>0</v>
      </c>
      <c r="X190" s="30">
        <v>0</v>
      </c>
      <c r="Y190" s="30">
        <f t="shared" si="165"/>
        <v>0</v>
      </c>
      <c r="Z190" s="30">
        <f t="shared" ref="Z190:AA192" si="167">21000-21000</f>
        <v>0</v>
      </c>
      <c r="AA190" s="30">
        <v>0</v>
      </c>
      <c r="AB190" s="30">
        <f t="shared" si="166"/>
        <v>0</v>
      </c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8"/>
      <c r="FF190" s="8"/>
      <c r="FG190" s="8"/>
      <c r="FH190" s="8"/>
      <c r="FI190" s="8"/>
      <c r="FJ190" s="8"/>
      <c r="FK190" s="8"/>
      <c r="FL190" s="8"/>
      <c r="FM190" s="8"/>
      <c r="FN190" s="8"/>
      <c r="FO190" s="8"/>
      <c r="FP190" s="8"/>
      <c r="FQ190" s="8"/>
      <c r="FR190" s="8"/>
      <c r="FS190" s="8"/>
      <c r="FT190" s="8"/>
      <c r="FU190" s="8"/>
      <c r="FV190" s="8"/>
      <c r="FW190" s="8"/>
      <c r="FX190" s="8"/>
      <c r="FY190" s="8"/>
      <c r="FZ190" s="8"/>
      <c r="GA190" s="8"/>
      <c r="GB190" s="8"/>
      <c r="GC190" s="8"/>
      <c r="GD190" s="8"/>
      <c r="GE190" s="8"/>
      <c r="GF190" s="8"/>
      <c r="GG190" s="8"/>
      <c r="GH190" s="8"/>
      <c r="GI190" s="8"/>
      <c r="GJ190" s="8"/>
      <c r="GK190" s="8"/>
      <c r="GL190" s="8"/>
      <c r="GM190" s="8"/>
      <c r="GN190" s="8"/>
      <c r="GO190" s="8"/>
      <c r="GP190" s="8"/>
      <c r="GQ190" s="8"/>
      <c r="GR190" s="8"/>
      <c r="GS190" s="8"/>
      <c r="GT190" s="8"/>
      <c r="GU190" s="8"/>
      <c r="GV190" s="8"/>
      <c r="GW190" s="8"/>
      <c r="GX190" s="8"/>
      <c r="GY190" s="8"/>
      <c r="GZ190" s="8"/>
      <c r="HA190" s="8"/>
      <c r="HB190" s="8"/>
      <c r="HC190" s="8"/>
      <c r="HD190" s="8"/>
      <c r="HE190" s="8"/>
      <c r="HF190" s="8"/>
      <c r="HG190" s="8"/>
      <c r="HH190" s="8"/>
      <c r="HI190" s="8"/>
      <c r="HJ190" s="8"/>
      <c r="HK190" s="8"/>
      <c r="HL190" s="8"/>
      <c r="HM190" s="8"/>
      <c r="HN190" s="8"/>
      <c r="HO190" s="8"/>
      <c r="HP190" s="8"/>
      <c r="HQ190" s="8"/>
      <c r="HR190" s="8"/>
      <c r="HS190" s="8"/>
      <c r="HT190" s="8"/>
      <c r="HU190" s="8"/>
      <c r="HV190" s="8"/>
      <c r="HW190" s="8"/>
      <c r="HX190" s="8"/>
      <c r="HY190" s="8"/>
      <c r="HZ190" s="8"/>
      <c r="IA190" s="8"/>
      <c r="IB190" s="8"/>
      <c r="IC190" s="8"/>
      <c r="ID190" s="8"/>
      <c r="IE190" s="8"/>
      <c r="IF190" s="8"/>
      <c r="IG190" s="8"/>
      <c r="IH190" s="8"/>
      <c r="II190" s="8"/>
      <c r="IJ190" s="8"/>
      <c r="IK190" s="8"/>
      <c r="IL190" s="8"/>
      <c r="IM190" s="8"/>
    </row>
    <row r="191" spans="1:249" ht="31.5" x14ac:dyDescent="0.25">
      <c r="A191" s="29" t="s">
        <v>171</v>
      </c>
      <c r="B191" s="30">
        <f t="shared" si="130"/>
        <v>0</v>
      </c>
      <c r="C191" s="30">
        <f t="shared" si="130"/>
        <v>27278</v>
      </c>
      <c r="D191" s="30">
        <f t="shared" si="130"/>
        <v>27278</v>
      </c>
      <c r="E191" s="30">
        <v>0</v>
      </c>
      <c r="F191" s="30">
        <v>0</v>
      </c>
      <c r="G191" s="30">
        <f t="shared" si="159"/>
        <v>0</v>
      </c>
      <c r="H191" s="30">
        <v>0</v>
      </c>
      <c r="I191" s="30">
        <v>0</v>
      </c>
      <c r="J191" s="30">
        <f t="shared" si="160"/>
        <v>0</v>
      </c>
      <c r="K191" s="30">
        <v>0</v>
      </c>
      <c r="L191" s="30">
        <v>27278</v>
      </c>
      <c r="M191" s="30">
        <f t="shared" si="161"/>
        <v>27278</v>
      </c>
      <c r="N191" s="30">
        <v>0</v>
      </c>
      <c r="O191" s="30">
        <v>0</v>
      </c>
      <c r="P191" s="30">
        <f t="shared" si="162"/>
        <v>0</v>
      </c>
      <c r="Q191" s="30">
        <v>0</v>
      </c>
      <c r="R191" s="30">
        <v>0</v>
      </c>
      <c r="S191" s="30">
        <f t="shared" si="163"/>
        <v>0</v>
      </c>
      <c r="T191" s="30">
        <v>0</v>
      </c>
      <c r="U191" s="30">
        <v>0</v>
      </c>
      <c r="V191" s="30">
        <f t="shared" si="164"/>
        <v>0</v>
      </c>
      <c r="W191" s="30">
        <v>0</v>
      </c>
      <c r="X191" s="30">
        <v>0</v>
      </c>
      <c r="Y191" s="30">
        <f t="shared" si="165"/>
        <v>0</v>
      </c>
      <c r="Z191" s="30">
        <f t="shared" si="167"/>
        <v>0</v>
      </c>
      <c r="AA191" s="30">
        <v>0</v>
      </c>
      <c r="AB191" s="30">
        <f t="shared" si="166"/>
        <v>0</v>
      </c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8"/>
      <c r="FE191" s="8"/>
      <c r="FF191" s="8"/>
      <c r="FG191" s="8"/>
      <c r="FH191" s="8"/>
      <c r="FI191" s="8"/>
      <c r="FJ191" s="8"/>
      <c r="FK191" s="8"/>
      <c r="FL191" s="8"/>
      <c r="FM191" s="8"/>
      <c r="FN191" s="8"/>
      <c r="FO191" s="8"/>
      <c r="FP191" s="8"/>
      <c r="FQ191" s="8"/>
      <c r="FR191" s="8"/>
      <c r="FS191" s="8"/>
      <c r="FT191" s="8"/>
      <c r="FU191" s="8"/>
      <c r="FV191" s="8"/>
      <c r="FW191" s="8"/>
      <c r="FX191" s="8"/>
      <c r="FY191" s="8"/>
      <c r="FZ191" s="8"/>
      <c r="GA191" s="8"/>
      <c r="GB191" s="8"/>
      <c r="GC191" s="8"/>
      <c r="GD191" s="8"/>
      <c r="GE191" s="8"/>
      <c r="GF191" s="8"/>
      <c r="GG191" s="8"/>
      <c r="GH191" s="8"/>
      <c r="GI191" s="8"/>
      <c r="GJ191" s="8"/>
      <c r="GK191" s="8"/>
      <c r="GL191" s="8"/>
      <c r="GM191" s="8"/>
      <c r="GN191" s="8"/>
      <c r="GO191" s="8"/>
      <c r="GP191" s="8"/>
      <c r="GQ191" s="8"/>
      <c r="GR191" s="8"/>
      <c r="GS191" s="8"/>
      <c r="GT191" s="8"/>
      <c r="GU191" s="8"/>
      <c r="GV191" s="8"/>
      <c r="GW191" s="8"/>
      <c r="GX191" s="8"/>
      <c r="GY191" s="8"/>
      <c r="GZ191" s="8"/>
      <c r="HA191" s="8"/>
      <c r="HB191" s="8"/>
      <c r="HC191" s="8"/>
      <c r="HD191" s="8"/>
      <c r="HE191" s="8"/>
      <c r="HF191" s="8"/>
      <c r="HG191" s="8"/>
      <c r="HH191" s="8"/>
      <c r="HI191" s="8"/>
      <c r="HJ191" s="8"/>
      <c r="HK191" s="8"/>
      <c r="HL191" s="8"/>
      <c r="HM191" s="8"/>
      <c r="HN191" s="8"/>
      <c r="HO191" s="8"/>
      <c r="HP191" s="8"/>
      <c r="HQ191" s="8"/>
      <c r="HR191" s="8"/>
      <c r="HS191" s="8"/>
      <c r="HT191" s="8"/>
      <c r="HU191" s="8"/>
      <c r="HV191" s="8"/>
      <c r="HW191" s="8"/>
      <c r="HX191" s="8"/>
      <c r="HY191" s="8"/>
      <c r="HZ191" s="8"/>
      <c r="IA191" s="8"/>
      <c r="IB191" s="8"/>
      <c r="IC191" s="8"/>
      <c r="ID191" s="8"/>
      <c r="IE191" s="8"/>
      <c r="IF191" s="8"/>
      <c r="IG191" s="8"/>
      <c r="IH191" s="8"/>
      <c r="II191" s="8"/>
      <c r="IJ191" s="8"/>
      <c r="IK191" s="8"/>
      <c r="IL191" s="8"/>
      <c r="IM191" s="8"/>
    </row>
    <row r="192" spans="1:249" ht="47.25" x14ac:dyDescent="0.25">
      <c r="A192" s="29" t="s">
        <v>172</v>
      </c>
      <c r="B192" s="30">
        <f t="shared" si="130"/>
        <v>113005</v>
      </c>
      <c r="C192" s="30">
        <f t="shared" si="130"/>
        <v>113005</v>
      </c>
      <c r="D192" s="30">
        <f t="shared" si="130"/>
        <v>0</v>
      </c>
      <c r="E192" s="30">
        <v>0</v>
      </c>
      <c r="F192" s="30">
        <v>0</v>
      </c>
      <c r="G192" s="30">
        <f t="shared" si="159"/>
        <v>0</v>
      </c>
      <c r="H192" s="30">
        <v>0</v>
      </c>
      <c r="I192" s="30">
        <v>0</v>
      </c>
      <c r="J192" s="30">
        <f t="shared" si="160"/>
        <v>0</v>
      </c>
      <c r="K192" s="30">
        <f>35500+7505+70000</f>
        <v>113005</v>
      </c>
      <c r="L192" s="30">
        <f t="shared" ref="L192" si="168">35500+7505+70000</f>
        <v>113005</v>
      </c>
      <c r="M192" s="30">
        <f t="shared" si="161"/>
        <v>0</v>
      </c>
      <c r="N192" s="30">
        <v>0</v>
      </c>
      <c r="O192" s="30">
        <v>0</v>
      </c>
      <c r="P192" s="30">
        <f t="shared" si="162"/>
        <v>0</v>
      </c>
      <c r="Q192" s="30">
        <v>0</v>
      </c>
      <c r="R192" s="30">
        <v>0</v>
      </c>
      <c r="S192" s="30">
        <f t="shared" si="163"/>
        <v>0</v>
      </c>
      <c r="T192" s="30">
        <v>0</v>
      </c>
      <c r="U192" s="30">
        <v>0</v>
      </c>
      <c r="V192" s="30">
        <f t="shared" si="164"/>
        <v>0</v>
      </c>
      <c r="W192" s="30">
        <v>0</v>
      </c>
      <c r="X192" s="30">
        <v>0</v>
      </c>
      <c r="Y192" s="30">
        <f t="shared" si="165"/>
        <v>0</v>
      </c>
      <c r="Z192" s="30">
        <f t="shared" si="167"/>
        <v>0</v>
      </c>
      <c r="AA192" s="30">
        <f t="shared" si="167"/>
        <v>0</v>
      </c>
      <c r="AB192" s="30">
        <f t="shared" si="166"/>
        <v>0</v>
      </c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/>
      <c r="FG192" s="8"/>
      <c r="FH192" s="8"/>
      <c r="FI192" s="8"/>
      <c r="FJ192" s="8"/>
      <c r="FK192" s="8"/>
      <c r="FL192" s="8"/>
      <c r="FM192" s="8"/>
      <c r="FN192" s="8"/>
      <c r="FO192" s="8"/>
      <c r="FP192" s="8"/>
      <c r="FQ192" s="8"/>
      <c r="FR192" s="8"/>
      <c r="FS192" s="8"/>
      <c r="FT192" s="8"/>
      <c r="FU192" s="8"/>
      <c r="FV192" s="8"/>
      <c r="FW192" s="8"/>
      <c r="FX192" s="8"/>
      <c r="FY192" s="8"/>
      <c r="FZ192" s="8"/>
      <c r="GA192" s="8"/>
      <c r="GB192" s="8"/>
      <c r="GC192" s="8"/>
      <c r="GD192" s="8"/>
      <c r="GE192" s="8"/>
      <c r="GF192" s="8"/>
      <c r="GG192" s="8"/>
      <c r="GH192" s="8"/>
      <c r="GI192" s="8"/>
      <c r="GJ192" s="8"/>
      <c r="GK192" s="8"/>
      <c r="GL192" s="8"/>
      <c r="GM192" s="8"/>
      <c r="GN192" s="8"/>
      <c r="GO192" s="8"/>
      <c r="GP192" s="8"/>
      <c r="GQ192" s="8"/>
      <c r="GR192" s="8"/>
      <c r="GS192" s="8"/>
      <c r="GT192" s="8"/>
      <c r="GU192" s="8"/>
      <c r="GV192" s="8"/>
      <c r="GW192" s="8"/>
      <c r="GX192" s="8"/>
      <c r="GY192" s="8"/>
      <c r="GZ192" s="8"/>
      <c r="HA192" s="8"/>
      <c r="HB192" s="8"/>
      <c r="HC192" s="8"/>
      <c r="HD192" s="8"/>
      <c r="HE192" s="8"/>
      <c r="HF192" s="8"/>
      <c r="HG192" s="8"/>
      <c r="HH192" s="8"/>
      <c r="HI192" s="8"/>
      <c r="HJ192" s="8"/>
      <c r="HK192" s="8"/>
      <c r="HL192" s="8"/>
      <c r="HM192" s="8"/>
      <c r="HN192" s="8"/>
      <c r="HO192" s="8"/>
      <c r="HP192" s="8"/>
      <c r="HQ192" s="8"/>
      <c r="HR192" s="8"/>
      <c r="HS192" s="8"/>
      <c r="HT192" s="8"/>
      <c r="HU192" s="8"/>
      <c r="HV192" s="8"/>
      <c r="HW192" s="8"/>
      <c r="HX192" s="8"/>
      <c r="HY192" s="8"/>
      <c r="HZ192" s="8"/>
      <c r="IA192" s="8"/>
      <c r="IB192" s="8"/>
      <c r="IC192" s="8"/>
      <c r="ID192" s="8"/>
      <c r="IE192" s="8"/>
      <c r="IF192" s="8"/>
      <c r="IG192" s="8"/>
      <c r="IH192" s="8"/>
      <c r="II192" s="8"/>
      <c r="IJ192" s="8"/>
      <c r="IK192" s="8"/>
      <c r="IL192" s="8"/>
      <c r="IM192" s="8"/>
      <c r="IN192" s="8"/>
      <c r="IO192" s="8"/>
    </row>
    <row r="193" spans="1:249" ht="31.5" x14ac:dyDescent="0.25">
      <c r="A193" s="32" t="s">
        <v>173</v>
      </c>
      <c r="B193" s="30">
        <f t="shared" si="130"/>
        <v>275627</v>
      </c>
      <c r="C193" s="30">
        <f t="shared" si="130"/>
        <v>275627</v>
      </c>
      <c r="D193" s="30">
        <f t="shared" si="130"/>
        <v>0</v>
      </c>
      <c r="E193" s="30"/>
      <c r="F193" s="30"/>
      <c r="G193" s="30">
        <f t="shared" si="159"/>
        <v>0</v>
      </c>
      <c r="H193" s="30">
        <v>0</v>
      </c>
      <c r="I193" s="30">
        <v>0</v>
      </c>
      <c r="J193" s="30">
        <f t="shared" si="160"/>
        <v>0</v>
      </c>
      <c r="K193" s="30">
        <v>0</v>
      </c>
      <c r="L193" s="30">
        <v>0</v>
      </c>
      <c r="M193" s="30">
        <f t="shared" si="161"/>
        <v>0</v>
      </c>
      <c r="N193" s="30">
        <v>0</v>
      </c>
      <c r="O193" s="30">
        <v>0</v>
      </c>
      <c r="P193" s="30">
        <f t="shared" si="162"/>
        <v>0</v>
      </c>
      <c r="Q193" s="30">
        <v>0</v>
      </c>
      <c r="R193" s="30">
        <v>0</v>
      </c>
      <c r="S193" s="30">
        <f t="shared" si="163"/>
        <v>0</v>
      </c>
      <c r="T193" s="30">
        <v>275627</v>
      </c>
      <c r="U193" s="30">
        <v>275627</v>
      </c>
      <c r="V193" s="30">
        <f t="shared" si="164"/>
        <v>0</v>
      </c>
      <c r="W193" s="30">
        <v>0</v>
      </c>
      <c r="X193" s="30">
        <v>0</v>
      </c>
      <c r="Y193" s="30">
        <f t="shared" si="165"/>
        <v>0</v>
      </c>
      <c r="Z193" s="30">
        <f>275627-275627</f>
        <v>0</v>
      </c>
      <c r="AA193" s="30">
        <f t="shared" ref="AA193" si="169">275627-275627</f>
        <v>0</v>
      </c>
      <c r="AB193" s="30">
        <f t="shared" si="166"/>
        <v>0</v>
      </c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  <c r="EY193" s="8"/>
      <c r="EZ193" s="8"/>
      <c r="FA193" s="8"/>
      <c r="FB193" s="8"/>
      <c r="FC193" s="8"/>
      <c r="FD193" s="8"/>
      <c r="FE193" s="8"/>
      <c r="FF193" s="8"/>
      <c r="FG193" s="8"/>
      <c r="FH193" s="8"/>
      <c r="FI193" s="8"/>
      <c r="FJ193" s="8"/>
      <c r="FK193" s="8"/>
      <c r="FL193" s="8"/>
      <c r="FM193" s="8"/>
      <c r="FN193" s="8"/>
      <c r="FO193" s="8"/>
      <c r="FP193" s="8"/>
      <c r="FQ193" s="8"/>
      <c r="FR193" s="8"/>
      <c r="FS193" s="8"/>
      <c r="FT193" s="8"/>
      <c r="FU193" s="8"/>
      <c r="FV193" s="8"/>
      <c r="FW193" s="8"/>
      <c r="FX193" s="8"/>
      <c r="FY193" s="8"/>
      <c r="FZ193" s="8"/>
      <c r="GA193" s="8"/>
      <c r="GB193" s="8"/>
      <c r="GC193" s="8"/>
      <c r="GD193" s="8"/>
      <c r="GE193" s="8"/>
      <c r="GF193" s="8"/>
      <c r="GG193" s="8"/>
      <c r="GH193" s="8"/>
      <c r="GI193" s="8"/>
      <c r="GJ193" s="8"/>
      <c r="GK193" s="8"/>
      <c r="GL193" s="8"/>
      <c r="GM193" s="8"/>
      <c r="GN193" s="8"/>
      <c r="GO193" s="8"/>
      <c r="GP193" s="8"/>
      <c r="GQ193" s="8"/>
      <c r="GR193" s="8"/>
      <c r="GS193" s="8"/>
      <c r="GT193" s="8"/>
      <c r="GU193" s="8"/>
      <c r="GV193" s="8"/>
      <c r="GW193" s="8"/>
      <c r="GX193" s="8"/>
      <c r="GY193" s="8"/>
      <c r="GZ193" s="8"/>
      <c r="HA193" s="8"/>
      <c r="HB193" s="8"/>
      <c r="HC193" s="8"/>
      <c r="HD193" s="8"/>
      <c r="HE193" s="8"/>
      <c r="HF193" s="8"/>
      <c r="HG193" s="8"/>
      <c r="HH193" s="8"/>
      <c r="HI193" s="8"/>
      <c r="HJ193" s="8"/>
      <c r="HK193" s="8"/>
      <c r="HL193" s="8"/>
      <c r="HM193" s="8"/>
      <c r="HN193" s="8"/>
      <c r="HO193" s="8"/>
      <c r="HP193" s="8"/>
      <c r="HQ193" s="8"/>
      <c r="HR193" s="8"/>
      <c r="HS193" s="8"/>
      <c r="HT193" s="8"/>
      <c r="HU193" s="8"/>
      <c r="HV193" s="8"/>
      <c r="HW193" s="8"/>
      <c r="HX193" s="8"/>
      <c r="HY193" s="8"/>
      <c r="HZ193" s="8"/>
      <c r="IA193" s="8"/>
      <c r="IB193" s="8"/>
      <c r="IC193" s="8"/>
      <c r="ID193" s="8"/>
      <c r="IE193" s="8"/>
      <c r="IF193" s="8"/>
      <c r="IG193" s="8"/>
      <c r="IH193" s="8"/>
      <c r="II193" s="8"/>
      <c r="IJ193" s="8"/>
      <c r="IK193" s="8"/>
      <c r="IL193" s="8"/>
      <c r="IM193" s="8"/>
      <c r="IN193" s="8"/>
      <c r="IO193" s="8"/>
    </row>
    <row r="194" spans="1:249" ht="47.25" x14ac:dyDescent="0.25">
      <c r="A194" s="32" t="s">
        <v>174</v>
      </c>
      <c r="B194" s="30">
        <f t="shared" si="130"/>
        <v>77227</v>
      </c>
      <c r="C194" s="30">
        <f t="shared" si="130"/>
        <v>77227</v>
      </c>
      <c r="D194" s="30">
        <f t="shared" si="130"/>
        <v>0</v>
      </c>
      <c r="E194" s="30"/>
      <c r="F194" s="30"/>
      <c r="G194" s="30">
        <f t="shared" si="159"/>
        <v>0</v>
      </c>
      <c r="H194" s="30">
        <v>0</v>
      </c>
      <c r="I194" s="30">
        <v>0</v>
      </c>
      <c r="J194" s="30">
        <f t="shared" si="160"/>
        <v>0</v>
      </c>
      <c r="K194" s="30">
        <v>0</v>
      </c>
      <c r="L194" s="30">
        <v>0</v>
      </c>
      <c r="M194" s="30">
        <f t="shared" si="161"/>
        <v>0</v>
      </c>
      <c r="N194" s="30">
        <v>0</v>
      </c>
      <c r="O194" s="30">
        <v>0</v>
      </c>
      <c r="P194" s="30">
        <f t="shared" si="162"/>
        <v>0</v>
      </c>
      <c r="Q194" s="30">
        <v>0</v>
      </c>
      <c r="R194" s="30">
        <v>0</v>
      </c>
      <c r="S194" s="30">
        <f t="shared" si="163"/>
        <v>0</v>
      </c>
      <c r="T194" s="30">
        <v>77227</v>
      </c>
      <c r="U194" s="30">
        <v>77227</v>
      </c>
      <c r="V194" s="30">
        <f t="shared" si="164"/>
        <v>0</v>
      </c>
      <c r="W194" s="30">
        <v>0</v>
      </c>
      <c r="X194" s="30">
        <v>0</v>
      </c>
      <c r="Y194" s="30">
        <f t="shared" si="165"/>
        <v>0</v>
      </c>
      <c r="Z194" s="30">
        <f t="shared" ref="Z194:AA197" si="170">75615-75615</f>
        <v>0</v>
      </c>
      <c r="AA194" s="30">
        <f t="shared" si="170"/>
        <v>0</v>
      </c>
      <c r="AB194" s="30">
        <f t="shared" si="166"/>
        <v>0</v>
      </c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8"/>
      <c r="FF194" s="8"/>
      <c r="FG194" s="8"/>
      <c r="FH194" s="8"/>
      <c r="FI194" s="8"/>
      <c r="FJ194" s="8"/>
      <c r="FK194" s="8"/>
      <c r="FL194" s="8"/>
      <c r="FM194" s="8"/>
      <c r="FN194" s="8"/>
      <c r="FO194" s="8"/>
      <c r="FP194" s="8"/>
      <c r="FQ194" s="8"/>
      <c r="FR194" s="8"/>
      <c r="FS194" s="8"/>
      <c r="FT194" s="8"/>
      <c r="FU194" s="8"/>
      <c r="FV194" s="8"/>
      <c r="FW194" s="8"/>
      <c r="FX194" s="8"/>
      <c r="FY194" s="8"/>
      <c r="FZ194" s="8"/>
      <c r="GA194" s="8"/>
      <c r="GB194" s="8"/>
      <c r="GC194" s="8"/>
      <c r="GD194" s="8"/>
      <c r="GE194" s="8"/>
      <c r="GF194" s="8"/>
      <c r="GG194" s="8"/>
      <c r="GH194" s="8"/>
      <c r="GI194" s="8"/>
      <c r="GJ194" s="8"/>
      <c r="GK194" s="8"/>
      <c r="GL194" s="8"/>
      <c r="GM194" s="8"/>
      <c r="GN194" s="8"/>
      <c r="GO194" s="8"/>
      <c r="GP194" s="8"/>
      <c r="GQ194" s="8"/>
      <c r="GR194" s="8"/>
      <c r="GS194" s="8"/>
      <c r="GT194" s="8"/>
      <c r="GU194" s="8"/>
      <c r="GV194" s="8"/>
      <c r="GW194" s="8"/>
      <c r="GX194" s="8"/>
      <c r="GY194" s="8"/>
      <c r="GZ194" s="8"/>
      <c r="HA194" s="8"/>
      <c r="HB194" s="8"/>
      <c r="HC194" s="8"/>
      <c r="HD194" s="8"/>
      <c r="HE194" s="8"/>
      <c r="HF194" s="8"/>
      <c r="HG194" s="8"/>
      <c r="HH194" s="8"/>
      <c r="HI194" s="8"/>
      <c r="HJ194" s="8"/>
      <c r="HK194" s="8"/>
      <c r="HL194" s="8"/>
      <c r="HM194" s="8"/>
      <c r="HN194" s="8"/>
      <c r="HO194" s="8"/>
      <c r="HP194" s="8"/>
      <c r="HQ194" s="8"/>
      <c r="HR194" s="8"/>
      <c r="HS194" s="8"/>
      <c r="HT194" s="8"/>
      <c r="HU194" s="8"/>
      <c r="HV194" s="8"/>
      <c r="HW194" s="8"/>
      <c r="HX194" s="8"/>
      <c r="HY194" s="8"/>
      <c r="HZ194" s="8"/>
      <c r="IA194" s="8"/>
      <c r="IB194" s="8"/>
      <c r="IC194" s="8"/>
      <c r="ID194" s="8"/>
      <c r="IE194" s="8"/>
      <c r="IF194" s="8"/>
      <c r="IG194" s="8"/>
      <c r="IH194" s="8"/>
      <c r="II194" s="8"/>
      <c r="IJ194" s="8"/>
      <c r="IK194" s="8"/>
      <c r="IL194" s="8"/>
      <c r="IM194" s="8"/>
      <c r="IN194" s="8"/>
      <c r="IO194" s="8"/>
    </row>
    <row r="195" spans="1:249" ht="47.25" x14ac:dyDescent="0.25">
      <c r="A195" s="32" t="s">
        <v>175</v>
      </c>
      <c r="B195" s="30">
        <f t="shared" si="130"/>
        <v>49824</v>
      </c>
      <c r="C195" s="30">
        <f t="shared" si="130"/>
        <v>49824</v>
      </c>
      <c r="D195" s="30">
        <f t="shared" si="130"/>
        <v>0</v>
      </c>
      <c r="E195" s="30"/>
      <c r="F195" s="30"/>
      <c r="G195" s="30">
        <f t="shared" si="159"/>
        <v>0</v>
      </c>
      <c r="H195" s="30">
        <v>0</v>
      </c>
      <c r="I195" s="30">
        <v>0</v>
      </c>
      <c r="J195" s="30">
        <f t="shared" si="160"/>
        <v>0</v>
      </c>
      <c r="K195" s="30">
        <v>0</v>
      </c>
      <c r="L195" s="30">
        <v>0</v>
      </c>
      <c r="M195" s="30">
        <f t="shared" si="161"/>
        <v>0</v>
      </c>
      <c r="N195" s="30">
        <v>0</v>
      </c>
      <c r="O195" s="30">
        <v>0</v>
      </c>
      <c r="P195" s="30">
        <f t="shared" si="162"/>
        <v>0</v>
      </c>
      <c r="Q195" s="30">
        <v>0</v>
      </c>
      <c r="R195" s="30">
        <v>0</v>
      </c>
      <c r="S195" s="30">
        <f t="shared" si="163"/>
        <v>0</v>
      </c>
      <c r="T195" s="30">
        <v>49824</v>
      </c>
      <c r="U195" s="30">
        <v>49824</v>
      </c>
      <c r="V195" s="30">
        <f t="shared" si="164"/>
        <v>0</v>
      </c>
      <c r="W195" s="30">
        <v>0</v>
      </c>
      <c r="X195" s="30">
        <v>0</v>
      </c>
      <c r="Y195" s="30">
        <f t="shared" si="165"/>
        <v>0</v>
      </c>
      <c r="Z195" s="30">
        <f t="shared" si="170"/>
        <v>0</v>
      </c>
      <c r="AA195" s="30">
        <f t="shared" si="170"/>
        <v>0</v>
      </c>
      <c r="AB195" s="30">
        <f t="shared" si="166"/>
        <v>0</v>
      </c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8"/>
      <c r="FC195" s="8"/>
      <c r="FD195" s="8"/>
      <c r="FE195" s="8"/>
      <c r="FF195" s="8"/>
      <c r="FG195" s="8"/>
      <c r="FH195" s="8"/>
      <c r="FI195" s="8"/>
      <c r="FJ195" s="8"/>
      <c r="FK195" s="8"/>
      <c r="FL195" s="8"/>
      <c r="FM195" s="8"/>
      <c r="FN195" s="8"/>
      <c r="FO195" s="8"/>
      <c r="FP195" s="8"/>
      <c r="FQ195" s="8"/>
      <c r="FR195" s="8"/>
      <c r="FS195" s="8"/>
      <c r="FT195" s="8"/>
      <c r="FU195" s="8"/>
      <c r="FV195" s="8"/>
      <c r="FW195" s="8"/>
      <c r="FX195" s="8"/>
      <c r="FY195" s="8"/>
      <c r="FZ195" s="8"/>
      <c r="GA195" s="8"/>
      <c r="GB195" s="8"/>
      <c r="GC195" s="8"/>
      <c r="GD195" s="8"/>
      <c r="GE195" s="8"/>
      <c r="GF195" s="8"/>
      <c r="GG195" s="8"/>
      <c r="GH195" s="8"/>
      <c r="GI195" s="8"/>
      <c r="GJ195" s="8"/>
      <c r="GK195" s="8"/>
      <c r="GL195" s="8"/>
      <c r="GM195" s="8"/>
      <c r="GN195" s="8"/>
      <c r="GO195" s="8"/>
      <c r="GP195" s="8"/>
      <c r="GQ195" s="8"/>
      <c r="GR195" s="8"/>
      <c r="GS195" s="8"/>
      <c r="GT195" s="8"/>
      <c r="GU195" s="8"/>
      <c r="GV195" s="8"/>
      <c r="GW195" s="8"/>
      <c r="GX195" s="8"/>
      <c r="GY195" s="8"/>
      <c r="GZ195" s="8"/>
      <c r="HA195" s="8"/>
      <c r="HB195" s="8"/>
      <c r="HC195" s="8"/>
      <c r="HD195" s="8"/>
      <c r="HE195" s="8"/>
      <c r="HF195" s="8"/>
      <c r="HG195" s="8"/>
      <c r="HH195" s="8"/>
      <c r="HI195" s="8"/>
      <c r="HJ195" s="8"/>
      <c r="HK195" s="8"/>
      <c r="HL195" s="8"/>
      <c r="HM195" s="8"/>
      <c r="HN195" s="8"/>
      <c r="HO195" s="8"/>
      <c r="HP195" s="8"/>
      <c r="HQ195" s="8"/>
      <c r="HR195" s="8"/>
      <c r="HS195" s="8"/>
      <c r="HT195" s="8"/>
      <c r="HU195" s="8"/>
      <c r="HV195" s="8"/>
      <c r="HW195" s="8"/>
      <c r="HX195" s="8"/>
      <c r="HY195" s="8"/>
      <c r="HZ195" s="8"/>
      <c r="IA195" s="8"/>
      <c r="IB195" s="8"/>
      <c r="IC195" s="8"/>
      <c r="ID195" s="8"/>
      <c r="IE195" s="8"/>
      <c r="IF195" s="8"/>
      <c r="IG195" s="8"/>
      <c r="IH195" s="8"/>
      <c r="II195" s="8"/>
      <c r="IJ195" s="8"/>
      <c r="IK195" s="8"/>
      <c r="IL195" s="8"/>
      <c r="IM195" s="8"/>
      <c r="IN195" s="8"/>
      <c r="IO195" s="8"/>
    </row>
    <row r="196" spans="1:249" ht="47.25" x14ac:dyDescent="0.25">
      <c r="A196" s="32" t="s">
        <v>176</v>
      </c>
      <c r="B196" s="30">
        <f t="shared" si="130"/>
        <v>46087</v>
      </c>
      <c r="C196" s="30">
        <f t="shared" si="130"/>
        <v>46087</v>
      </c>
      <c r="D196" s="30">
        <f t="shared" si="130"/>
        <v>0</v>
      </c>
      <c r="E196" s="30"/>
      <c r="F196" s="30"/>
      <c r="G196" s="30">
        <f t="shared" si="159"/>
        <v>0</v>
      </c>
      <c r="H196" s="30">
        <v>0</v>
      </c>
      <c r="I196" s="30">
        <v>0</v>
      </c>
      <c r="J196" s="30">
        <f t="shared" si="160"/>
        <v>0</v>
      </c>
      <c r="K196" s="30">
        <v>0</v>
      </c>
      <c r="L196" s="30">
        <v>0</v>
      </c>
      <c r="M196" s="30">
        <f t="shared" si="161"/>
        <v>0</v>
      </c>
      <c r="N196" s="30">
        <v>0</v>
      </c>
      <c r="O196" s="30">
        <v>0</v>
      </c>
      <c r="P196" s="30">
        <f t="shared" si="162"/>
        <v>0</v>
      </c>
      <c r="Q196" s="30">
        <v>0</v>
      </c>
      <c r="R196" s="30">
        <v>0</v>
      </c>
      <c r="S196" s="30">
        <f t="shared" si="163"/>
        <v>0</v>
      </c>
      <c r="T196" s="30">
        <v>46087</v>
      </c>
      <c r="U196" s="30">
        <v>46087</v>
      </c>
      <c r="V196" s="30">
        <f t="shared" si="164"/>
        <v>0</v>
      </c>
      <c r="W196" s="30">
        <v>0</v>
      </c>
      <c r="X196" s="30">
        <v>0</v>
      </c>
      <c r="Y196" s="30">
        <f t="shared" si="165"/>
        <v>0</v>
      </c>
      <c r="Z196" s="30">
        <f t="shared" si="170"/>
        <v>0</v>
      </c>
      <c r="AA196" s="30">
        <f t="shared" si="170"/>
        <v>0</v>
      </c>
      <c r="AB196" s="30">
        <f t="shared" si="166"/>
        <v>0</v>
      </c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8"/>
      <c r="FE196" s="8"/>
      <c r="FF196" s="8"/>
      <c r="FG196" s="8"/>
      <c r="FH196" s="8"/>
      <c r="FI196" s="8"/>
      <c r="FJ196" s="8"/>
      <c r="FK196" s="8"/>
      <c r="FL196" s="8"/>
      <c r="FM196" s="8"/>
      <c r="FN196" s="8"/>
      <c r="FO196" s="8"/>
      <c r="FP196" s="8"/>
      <c r="FQ196" s="8"/>
      <c r="FR196" s="8"/>
      <c r="FS196" s="8"/>
      <c r="FT196" s="8"/>
      <c r="FU196" s="8"/>
      <c r="FV196" s="8"/>
      <c r="FW196" s="8"/>
      <c r="FX196" s="8"/>
      <c r="FY196" s="8"/>
      <c r="FZ196" s="8"/>
      <c r="GA196" s="8"/>
      <c r="GB196" s="8"/>
      <c r="GC196" s="8"/>
      <c r="GD196" s="8"/>
      <c r="GE196" s="8"/>
      <c r="GF196" s="8"/>
      <c r="GG196" s="8"/>
      <c r="GH196" s="8"/>
      <c r="GI196" s="8"/>
      <c r="GJ196" s="8"/>
      <c r="GK196" s="8"/>
      <c r="GL196" s="8"/>
      <c r="GM196" s="8"/>
      <c r="GN196" s="8"/>
      <c r="GO196" s="8"/>
      <c r="GP196" s="8"/>
      <c r="GQ196" s="8"/>
      <c r="GR196" s="8"/>
      <c r="GS196" s="8"/>
      <c r="GT196" s="8"/>
      <c r="GU196" s="8"/>
      <c r="GV196" s="8"/>
      <c r="GW196" s="8"/>
      <c r="GX196" s="8"/>
      <c r="GY196" s="8"/>
      <c r="GZ196" s="8"/>
      <c r="HA196" s="8"/>
      <c r="HB196" s="8"/>
      <c r="HC196" s="8"/>
      <c r="HD196" s="8"/>
      <c r="HE196" s="8"/>
      <c r="HF196" s="8"/>
      <c r="HG196" s="8"/>
      <c r="HH196" s="8"/>
      <c r="HI196" s="8"/>
      <c r="HJ196" s="8"/>
      <c r="HK196" s="8"/>
      <c r="HL196" s="8"/>
      <c r="HM196" s="8"/>
      <c r="HN196" s="8"/>
      <c r="HO196" s="8"/>
      <c r="HP196" s="8"/>
      <c r="HQ196" s="8"/>
      <c r="HR196" s="8"/>
      <c r="HS196" s="8"/>
      <c r="HT196" s="8"/>
      <c r="HU196" s="8"/>
      <c r="HV196" s="8"/>
      <c r="HW196" s="8"/>
      <c r="HX196" s="8"/>
      <c r="HY196" s="8"/>
      <c r="HZ196" s="8"/>
      <c r="IA196" s="8"/>
      <c r="IB196" s="8"/>
      <c r="IC196" s="8"/>
      <c r="ID196" s="8"/>
      <c r="IE196" s="8"/>
      <c r="IF196" s="8"/>
      <c r="IG196" s="8"/>
      <c r="IH196" s="8"/>
      <c r="II196" s="8"/>
      <c r="IJ196" s="8"/>
      <c r="IK196" s="8"/>
      <c r="IL196" s="8"/>
      <c r="IM196" s="8"/>
      <c r="IN196" s="8"/>
      <c r="IO196" s="8"/>
    </row>
    <row r="197" spans="1:249" ht="47.25" x14ac:dyDescent="0.25">
      <c r="A197" s="32" t="s">
        <v>177</v>
      </c>
      <c r="B197" s="30">
        <f t="shared" si="130"/>
        <v>83454</v>
      </c>
      <c r="C197" s="30">
        <f t="shared" si="130"/>
        <v>83454</v>
      </c>
      <c r="D197" s="30">
        <f t="shared" si="130"/>
        <v>0</v>
      </c>
      <c r="E197" s="30"/>
      <c r="F197" s="30"/>
      <c r="G197" s="30">
        <f t="shared" si="159"/>
        <v>0</v>
      </c>
      <c r="H197" s="30">
        <v>0</v>
      </c>
      <c r="I197" s="30">
        <v>0</v>
      </c>
      <c r="J197" s="30">
        <f t="shared" si="160"/>
        <v>0</v>
      </c>
      <c r="K197" s="30">
        <v>0</v>
      </c>
      <c r="L197" s="30">
        <v>0</v>
      </c>
      <c r="M197" s="30">
        <f t="shared" si="161"/>
        <v>0</v>
      </c>
      <c r="N197" s="30">
        <v>0</v>
      </c>
      <c r="O197" s="30">
        <v>0</v>
      </c>
      <c r="P197" s="30">
        <f t="shared" si="162"/>
        <v>0</v>
      </c>
      <c r="Q197" s="30">
        <v>0</v>
      </c>
      <c r="R197" s="30">
        <v>0</v>
      </c>
      <c r="S197" s="30">
        <f t="shared" si="163"/>
        <v>0</v>
      </c>
      <c r="T197" s="30">
        <v>83454</v>
      </c>
      <c r="U197" s="30">
        <v>83454</v>
      </c>
      <c r="V197" s="30">
        <f t="shared" si="164"/>
        <v>0</v>
      </c>
      <c r="W197" s="30">
        <v>0</v>
      </c>
      <c r="X197" s="30">
        <v>0</v>
      </c>
      <c r="Y197" s="30">
        <f t="shared" si="165"/>
        <v>0</v>
      </c>
      <c r="Z197" s="30">
        <f t="shared" si="170"/>
        <v>0</v>
      </c>
      <c r="AA197" s="30">
        <f t="shared" si="170"/>
        <v>0</v>
      </c>
      <c r="AB197" s="30">
        <f t="shared" si="166"/>
        <v>0</v>
      </c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8"/>
      <c r="FB197" s="8"/>
      <c r="FC197" s="8"/>
      <c r="FD197" s="8"/>
      <c r="FE197" s="8"/>
      <c r="FF197" s="8"/>
      <c r="FG197" s="8"/>
      <c r="FH197" s="8"/>
      <c r="FI197" s="8"/>
      <c r="FJ197" s="8"/>
      <c r="FK197" s="8"/>
      <c r="FL197" s="8"/>
      <c r="FM197" s="8"/>
      <c r="FN197" s="8"/>
      <c r="FO197" s="8"/>
      <c r="FP197" s="8"/>
      <c r="FQ197" s="8"/>
      <c r="FR197" s="8"/>
      <c r="FS197" s="8"/>
      <c r="FT197" s="8"/>
      <c r="FU197" s="8"/>
      <c r="FV197" s="8"/>
      <c r="FW197" s="8"/>
      <c r="FX197" s="8"/>
      <c r="FY197" s="8"/>
      <c r="FZ197" s="8"/>
      <c r="GA197" s="8"/>
      <c r="GB197" s="8"/>
      <c r="GC197" s="8"/>
      <c r="GD197" s="8"/>
      <c r="GE197" s="8"/>
      <c r="GF197" s="8"/>
      <c r="GG197" s="8"/>
      <c r="GH197" s="8"/>
      <c r="GI197" s="8"/>
      <c r="GJ197" s="8"/>
      <c r="GK197" s="8"/>
      <c r="GL197" s="8"/>
      <c r="GM197" s="8"/>
      <c r="GN197" s="8"/>
      <c r="GO197" s="8"/>
      <c r="GP197" s="8"/>
      <c r="GQ197" s="8"/>
      <c r="GR197" s="8"/>
      <c r="GS197" s="8"/>
      <c r="GT197" s="8"/>
      <c r="GU197" s="8"/>
      <c r="GV197" s="8"/>
      <c r="GW197" s="8"/>
      <c r="GX197" s="8"/>
      <c r="GY197" s="8"/>
      <c r="GZ197" s="8"/>
      <c r="HA197" s="8"/>
      <c r="HB197" s="8"/>
      <c r="HC197" s="8"/>
      <c r="HD197" s="8"/>
      <c r="HE197" s="8"/>
      <c r="HF197" s="8"/>
      <c r="HG197" s="8"/>
      <c r="HH197" s="8"/>
      <c r="HI197" s="8"/>
      <c r="HJ197" s="8"/>
      <c r="HK197" s="8"/>
      <c r="HL197" s="8"/>
      <c r="HM197" s="8"/>
      <c r="HN197" s="8"/>
      <c r="HO197" s="8"/>
      <c r="HP197" s="8"/>
      <c r="HQ197" s="8"/>
      <c r="HR197" s="8"/>
      <c r="HS197" s="8"/>
      <c r="HT197" s="8"/>
      <c r="HU197" s="8"/>
      <c r="HV197" s="8"/>
      <c r="HW197" s="8"/>
      <c r="HX197" s="8"/>
      <c r="HY197" s="8"/>
      <c r="HZ197" s="8"/>
      <c r="IA197" s="8"/>
      <c r="IB197" s="8"/>
      <c r="IC197" s="8"/>
      <c r="ID197" s="8"/>
      <c r="IE197" s="8"/>
      <c r="IF197" s="8"/>
      <c r="IG197" s="8"/>
      <c r="IH197" s="8"/>
      <c r="II197" s="8"/>
      <c r="IJ197" s="8"/>
      <c r="IK197" s="8"/>
      <c r="IL197" s="8"/>
      <c r="IM197" s="8"/>
      <c r="IN197" s="8"/>
      <c r="IO197" s="8"/>
    </row>
    <row r="198" spans="1:249" ht="31.5" x14ac:dyDescent="0.25">
      <c r="A198" s="32" t="s">
        <v>178</v>
      </c>
      <c r="B198" s="30">
        <f t="shared" ref="B198:D255" si="171">E198+H198+K198+N198+Q198+T198+W198+Z198</f>
        <v>347470</v>
      </c>
      <c r="C198" s="30">
        <f t="shared" si="171"/>
        <v>347470</v>
      </c>
      <c r="D198" s="30">
        <f t="shared" si="171"/>
        <v>0</v>
      </c>
      <c r="E198" s="30"/>
      <c r="F198" s="30"/>
      <c r="G198" s="30">
        <f t="shared" si="159"/>
        <v>0</v>
      </c>
      <c r="H198" s="30">
        <v>0</v>
      </c>
      <c r="I198" s="30">
        <v>0</v>
      </c>
      <c r="J198" s="30">
        <f t="shared" si="160"/>
        <v>0</v>
      </c>
      <c r="K198" s="30">
        <f>21831</f>
        <v>21831</v>
      </c>
      <c r="L198" s="30">
        <f>21831</f>
        <v>21831</v>
      </c>
      <c r="M198" s="30">
        <f t="shared" si="161"/>
        <v>0</v>
      </c>
      <c r="N198" s="30">
        <v>0</v>
      </c>
      <c r="O198" s="30">
        <v>0</v>
      </c>
      <c r="P198" s="30">
        <f t="shared" si="162"/>
        <v>0</v>
      </c>
      <c r="Q198" s="30">
        <v>0</v>
      </c>
      <c r="R198" s="30">
        <v>0</v>
      </c>
      <c r="S198" s="30">
        <f t="shared" si="163"/>
        <v>0</v>
      </c>
      <c r="T198" s="30"/>
      <c r="U198" s="30"/>
      <c r="V198" s="30">
        <f t="shared" si="164"/>
        <v>0</v>
      </c>
      <c r="W198" s="30">
        <v>0</v>
      </c>
      <c r="X198" s="30">
        <v>0</v>
      </c>
      <c r="Y198" s="30">
        <f t="shared" si="165"/>
        <v>0</v>
      </c>
      <c r="Z198" s="30">
        <v>325639</v>
      </c>
      <c r="AA198" s="30">
        <v>325639</v>
      </c>
      <c r="AB198" s="30">
        <f t="shared" si="166"/>
        <v>0</v>
      </c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8"/>
      <c r="FH198" s="8"/>
      <c r="FI198" s="8"/>
      <c r="FJ198" s="8"/>
      <c r="FK198" s="8"/>
      <c r="FL198" s="8"/>
      <c r="FM198" s="8"/>
      <c r="FN198" s="8"/>
      <c r="FO198" s="8"/>
      <c r="FP198" s="8"/>
      <c r="FQ198" s="8"/>
      <c r="FR198" s="8"/>
      <c r="FS198" s="8"/>
      <c r="FT198" s="8"/>
      <c r="FU198" s="8"/>
      <c r="FV198" s="8"/>
      <c r="FW198" s="8"/>
      <c r="FX198" s="8"/>
      <c r="FY198" s="8"/>
      <c r="FZ198" s="8"/>
      <c r="GA198" s="8"/>
      <c r="GB198" s="8"/>
      <c r="GC198" s="8"/>
      <c r="GD198" s="8"/>
      <c r="GE198" s="8"/>
      <c r="GF198" s="8"/>
      <c r="GG198" s="8"/>
      <c r="GH198" s="8"/>
      <c r="GI198" s="8"/>
      <c r="GJ198" s="8"/>
      <c r="GK198" s="8"/>
      <c r="GL198" s="8"/>
      <c r="GM198" s="8"/>
      <c r="GN198" s="8"/>
      <c r="GO198" s="8"/>
      <c r="GP198" s="8"/>
      <c r="GQ198" s="8"/>
      <c r="GR198" s="8"/>
      <c r="GS198" s="8"/>
      <c r="GT198" s="8"/>
      <c r="GU198" s="8"/>
      <c r="GV198" s="8"/>
      <c r="GW198" s="8"/>
      <c r="GX198" s="8"/>
      <c r="GY198" s="8"/>
      <c r="GZ198" s="8"/>
      <c r="HA198" s="8"/>
      <c r="HB198" s="8"/>
      <c r="HC198" s="8"/>
      <c r="HD198" s="8"/>
      <c r="HE198" s="8"/>
      <c r="HF198" s="8"/>
      <c r="HG198" s="8"/>
      <c r="HH198" s="8"/>
      <c r="HI198" s="8"/>
      <c r="HJ198" s="8"/>
      <c r="HK198" s="8"/>
      <c r="HL198" s="8"/>
      <c r="HM198" s="8"/>
      <c r="HN198" s="8"/>
      <c r="HO198" s="8"/>
      <c r="HP198" s="8"/>
      <c r="HQ198" s="8"/>
      <c r="HR198" s="8"/>
      <c r="HS198" s="8"/>
      <c r="HT198" s="8"/>
      <c r="HU198" s="8"/>
      <c r="HV198" s="8"/>
      <c r="HW198" s="8"/>
      <c r="HX198" s="8"/>
      <c r="HY198" s="8"/>
      <c r="HZ198" s="8"/>
      <c r="IA198" s="8"/>
      <c r="IB198" s="8"/>
      <c r="IC198" s="8"/>
      <c r="ID198" s="8"/>
      <c r="IE198" s="8"/>
      <c r="IF198" s="8"/>
      <c r="IG198" s="8"/>
      <c r="IH198" s="8"/>
      <c r="II198" s="8"/>
      <c r="IJ198" s="8"/>
      <c r="IK198" s="8"/>
      <c r="IL198" s="8"/>
      <c r="IM198" s="8"/>
      <c r="IN198" s="8"/>
      <c r="IO198" s="8"/>
    </row>
    <row r="199" spans="1:249" ht="31.5" x14ac:dyDescent="0.25">
      <c r="A199" s="32" t="s">
        <v>61</v>
      </c>
      <c r="B199" s="30">
        <f t="shared" si="171"/>
        <v>2741057</v>
      </c>
      <c r="C199" s="30">
        <f t="shared" si="171"/>
        <v>0</v>
      </c>
      <c r="D199" s="30">
        <f t="shared" si="171"/>
        <v>-2741057</v>
      </c>
      <c r="E199" s="30"/>
      <c r="F199" s="30"/>
      <c r="G199" s="30">
        <f t="shared" si="159"/>
        <v>0</v>
      </c>
      <c r="H199" s="30">
        <v>0</v>
      </c>
      <c r="I199" s="30">
        <v>0</v>
      </c>
      <c r="J199" s="30">
        <f t="shared" si="160"/>
        <v>0</v>
      </c>
      <c r="K199" s="30">
        <f>2741057-1741057</f>
        <v>1000000</v>
      </c>
      <c r="L199" s="30">
        <v>0</v>
      </c>
      <c r="M199" s="30">
        <f t="shared" si="161"/>
        <v>-1000000</v>
      </c>
      <c r="N199" s="30">
        <v>0</v>
      </c>
      <c r="O199" s="30">
        <v>0</v>
      </c>
      <c r="P199" s="30">
        <f t="shared" si="162"/>
        <v>0</v>
      </c>
      <c r="Q199" s="30">
        <v>0</v>
      </c>
      <c r="R199" s="30">
        <v>0</v>
      </c>
      <c r="S199" s="30">
        <f t="shared" si="163"/>
        <v>0</v>
      </c>
      <c r="T199" s="30"/>
      <c r="U199" s="30"/>
      <c r="V199" s="30">
        <f t="shared" si="164"/>
        <v>0</v>
      </c>
      <c r="W199" s="30">
        <v>0</v>
      </c>
      <c r="X199" s="30">
        <v>0</v>
      </c>
      <c r="Y199" s="30">
        <f t="shared" si="165"/>
        <v>0</v>
      </c>
      <c r="Z199" s="30">
        <f>1741057</f>
        <v>1741057</v>
      </c>
      <c r="AA199" s="30">
        <v>0</v>
      </c>
      <c r="AB199" s="30">
        <f t="shared" si="166"/>
        <v>-1741057</v>
      </c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  <c r="GE199" s="8"/>
      <c r="GF199" s="8"/>
      <c r="GG199" s="8"/>
      <c r="GH199" s="8"/>
      <c r="GI199" s="8"/>
      <c r="GJ199" s="8"/>
      <c r="GK199" s="8"/>
      <c r="GL199" s="8"/>
      <c r="GM199" s="8"/>
      <c r="GN199" s="8"/>
      <c r="GO199" s="8"/>
      <c r="GP199" s="8"/>
      <c r="GQ199" s="8"/>
      <c r="GR199" s="8"/>
      <c r="GS199" s="8"/>
      <c r="GT199" s="8"/>
      <c r="GU199" s="8"/>
      <c r="GV199" s="8"/>
      <c r="GW199" s="8"/>
      <c r="GX199" s="8"/>
      <c r="GY199" s="8"/>
      <c r="GZ199" s="8"/>
      <c r="HA199" s="8"/>
      <c r="HB199" s="8"/>
      <c r="HC199" s="8"/>
      <c r="HD199" s="8"/>
      <c r="HE199" s="8"/>
      <c r="HF199" s="8"/>
      <c r="HG199" s="8"/>
      <c r="HH199" s="8"/>
      <c r="HI199" s="8"/>
      <c r="HJ199" s="8"/>
      <c r="HK199" s="8"/>
      <c r="HL199" s="8"/>
      <c r="HM199" s="8"/>
      <c r="HN199" s="8"/>
      <c r="HO199" s="8"/>
      <c r="HP199" s="8"/>
      <c r="HQ199" s="8"/>
      <c r="HR199" s="8"/>
      <c r="HS199" s="8"/>
      <c r="HT199" s="8"/>
      <c r="HU199" s="8"/>
      <c r="HV199" s="8"/>
      <c r="HW199" s="8"/>
      <c r="HX199" s="8"/>
      <c r="HY199" s="8"/>
      <c r="HZ199" s="8"/>
      <c r="IA199" s="8"/>
      <c r="IB199" s="8"/>
      <c r="IC199" s="8"/>
      <c r="ID199" s="8"/>
      <c r="IE199" s="8"/>
      <c r="IF199" s="8"/>
      <c r="IG199" s="8"/>
      <c r="IH199" s="8"/>
      <c r="II199" s="8"/>
      <c r="IJ199" s="8"/>
      <c r="IK199" s="8"/>
      <c r="IL199" s="8"/>
      <c r="IM199" s="8"/>
      <c r="IN199" s="8"/>
      <c r="IO199" s="8"/>
    </row>
    <row r="200" spans="1:249" ht="31.5" x14ac:dyDescent="0.25">
      <c r="A200" s="32" t="s">
        <v>179</v>
      </c>
      <c r="B200" s="30">
        <f t="shared" si="171"/>
        <v>65000</v>
      </c>
      <c r="C200" s="30">
        <f t="shared" si="171"/>
        <v>65000</v>
      </c>
      <c r="D200" s="30">
        <f t="shared" si="171"/>
        <v>0</v>
      </c>
      <c r="E200" s="30"/>
      <c r="F200" s="30"/>
      <c r="G200" s="30">
        <f t="shared" si="159"/>
        <v>0</v>
      </c>
      <c r="H200" s="30">
        <v>0</v>
      </c>
      <c r="I200" s="30">
        <v>0</v>
      </c>
      <c r="J200" s="30">
        <f t="shared" si="160"/>
        <v>0</v>
      </c>
      <c r="K200" s="30">
        <v>65000</v>
      </c>
      <c r="L200" s="30">
        <v>65000</v>
      </c>
      <c r="M200" s="30">
        <f t="shared" si="161"/>
        <v>0</v>
      </c>
      <c r="N200" s="30">
        <v>0</v>
      </c>
      <c r="O200" s="30">
        <v>0</v>
      </c>
      <c r="P200" s="30">
        <f t="shared" si="162"/>
        <v>0</v>
      </c>
      <c r="Q200" s="30">
        <v>0</v>
      </c>
      <c r="R200" s="30">
        <v>0</v>
      </c>
      <c r="S200" s="30">
        <f t="shared" si="163"/>
        <v>0</v>
      </c>
      <c r="T200" s="30"/>
      <c r="U200" s="30"/>
      <c r="V200" s="30">
        <f t="shared" si="164"/>
        <v>0</v>
      </c>
      <c r="W200" s="30">
        <v>0</v>
      </c>
      <c r="X200" s="30">
        <v>0</v>
      </c>
      <c r="Y200" s="30">
        <f t="shared" si="165"/>
        <v>0</v>
      </c>
      <c r="Z200" s="30">
        <f>151023-151023</f>
        <v>0</v>
      </c>
      <c r="AA200" s="30">
        <f t="shared" ref="AA200:AA201" si="172">151023-151023</f>
        <v>0</v>
      </c>
      <c r="AB200" s="30">
        <f t="shared" si="166"/>
        <v>0</v>
      </c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8"/>
      <c r="FE200" s="8"/>
      <c r="FF200" s="8"/>
      <c r="FG200" s="8"/>
      <c r="FH200" s="8"/>
      <c r="FI200" s="8"/>
      <c r="FJ200" s="8"/>
      <c r="FK200" s="8"/>
      <c r="FL200" s="8"/>
      <c r="FM200" s="8"/>
      <c r="FN200" s="8"/>
      <c r="FO200" s="8"/>
      <c r="FP200" s="8"/>
      <c r="FQ200" s="8"/>
      <c r="FR200" s="8"/>
      <c r="FS200" s="8"/>
      <c r="FT200" s="8"/>
      <c r="FU200" s="8"/>
      <c r="FV200" s="8"/>
      <c r="FW200" s="8"/>
      <c r="FX200" s="8"/>
      <c r="FY200" s="8"/>
      <c r="FZ200" s="8"/>
      <c r="GA200" s="8"/>
      <c r="GB200" s="8"/>
      <c r="GC200" s="8"/>
      <c r="GD200" s="8"/>
      <c r="GE200" s="8"/>
      <c r="GF200" s="8"/>
      <c r="GG200" s="8"/>
      <c r="GH200" s="8"/>
      <c r="GI200" s="8"/>
      <c r="GJ200" s="8"/>
      <c r="GK200" s="8"/>
      <c r="GL200" s="8"/>
      <c r="GM200" s="8"/>
      <c r="GN200" s="8"/>
      <c r="GO200" s="8"/>
      <c r="GP200" s="8"/>
      <c r="GQ200" s="8"/>
      <c r="GR200" s="8"/>
      <c r="GS200" s="8"/>
      <c r="GT200" s="8"/>
      <c r="GU200" s="8"/>
      <c r="GV200" s="8"/>
      <c r="GW200" s="8"/>
      <c r="GX200" s="8"/>
      <c r="GY200" s="8"/>
      <c r="GZ200" s="8"/>
      <c r="HA200" s="8"/>
      <c r="HB200" s="8"/>
      <c r="HC200" s="8"/>
      <c r="HD200" s="8"/>
      <c r="HE200" s="8"/>
      <c r="HF200" s="8"/>
      <c r="HG200" s="8"/>
      <c r="HH200" s="8"/>
      <c r="HI200" s="8"/>
      <c r="HJ200" s="8"/>
      <c r="HK200" s="8"/>
      <c r="HL200" s="8"/>
      <c r="HM200" s="8"/>
      <c r="HN200" s="8"/>
      <c r="HO200" s="8"/>
      <c r="HP200" s="8"/>
      <c r="HQ200" s="8"/>
      <c r="HR200" s="8"/>
      <c r="HS200" s="8"/>
      <c r="HT200" s="8"/>
      <c r="HU200" s="8"/>
      <c r="HV200" s="8"/>
      <c r="HW200" s="8"/>
      <c r="HX200" s="8"/>
      <c r="HY200" s="8"/>
      <c r="HZ200" s="8"/>
      <c r="IA200" s="8"/>
      <c r="IB200" s="8"/>
      <c r="IC200" s="8"/>
      <c r="ID200" s="8"/>
      <c r="IE200" s="8"/>
      <c r="IF200" s="8"/>
      <c r="IG200" s="8"/>
      <c r="IH200" s="8"/>
      <c r="II200" s="8"/>
      <c r="IJ200" s="8"/>
      <c r="IK200" s="8"/>
      <c r="IL200" s="8"/>
      <c r="IM200" s="8"/>
      <c r="IN200" s="8"/>
      <c r="IO200" s="8"/>
    </row>
    <row r="201" spans="1:249" ht="31.5" x14ac:dyDescent="0.25">
      <c r="A201" s="32" t="s">
        <v>180</v>
      </c>
      <c r="B201" s="30">
        <f t="shared" si="171"/>
        <v>257993</v>
      </c>
      <c r="C201" s="30">
        <f t="shared" si="171"/>
        <v>257993</v>
      </c>
      <c r="D201" s="30">
        <f t="shared" si="171"/>
        <v>0</v>
      </c>
      <c r="E201" s="30"/>
      <c r="F201" s="30"/>
      <c r="G201" s="30">
        <f t="shared" si="159"/>
        <v>0</v>
      </c>
      <c r="H201" s="30">
        <v>0</v>
      </c>
      <c r="I201" s="30">
        <v>0</v>
      </c>
      <c r="J201" s="30">
        <f t="shared" si="160"/>
        <v>0</v>
      </c>
      <c r="K201" s="30">
        <v>0</v>
      </c>
      <c r="L201" s="30">
        <v>0</v>
      </c>
      <c r="M201" s="30">
        <f t="shared" si="161"/>
        <v>0</v>
      </c>
      <c r="N201" s="30">
        <v>0</v>
      </c>
      <c r="O201" s="30">
        <v>0</v>
      </c>
      <c r="P201" s="30">
        <f t="shared" si="162"/>
        <v>0</v>
      </c>
      <c r="Q201" s="30">
        <v>0</v>
      </c>
      <c r="R201" s="30">
        <v>0</v>
      </c>
      <c r="S201" s="30">
        <f t="shared" si="163"/>
        <v>0</v>
      </c>
      <c r="T201" s="30">
        <v>257993</v>
      </c>
      <c r="U201" s="30">
        <v>257993</v>
      </c>
      <c r="V201" s="30">
        <f t="shared" si="164"/>
        <v>0</v>
      </c>
      <c r="W201" s="30">
        <v>0</v>
      </c>
      <c r="X201" s="30">
        <v>0</v>
      </c>
      <c r="Y201" s="30">
        <f t="shared" si="165"/>
        <v>0</v>
      </c>
      <c r="Z201" s="30">
        <f>151023-151023</f>
        <v>0</v>
      </c>
      <c r="AA201" s="30">
        <f t="shared" si="172"/>
        <v>0</v>
      </c>
      <c r="AB201" s="30">
        <f t="shared" si="166"/>
        <v>0</v>
      </c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  <c r="GE201" s="8"/>
      <c r="GF201" s="8"/>
      <c r="GG201" s="8"/>
      <c r="GH201" s="8"/>
      <c r="GI201" s="8"/>
      <c r="GJ201" s="8"/>
      <c r="GK201" s="8"/>
      <c r="GL201" s="8"/>
      <c r="GM201" s="8"/>
      <c r="GN201" s="8"/>
      <c r="GO201" s="8"/>
      <c r="GP201" s="8"/>
      <c r="GQ201" s="8"/>
      <c r="GR201" s="8"/>
      <c r="GS201" s="8"/>
      <c r="GT201" s="8"/>
      <c r="GU201" s="8"/>
      <c r="GV201" s="8"/>
      <c r="GW201" s="8"/>
      <c r="GX201" s="8"/>
      <c r="GY201" s="8"/>
      <c r="GZ201" s="8"/>
      <c r="HA201" s="8"/>
      <c r="HB201" s="8"/>
      <c r="HC201" s="8"/>
      <c r="HD201" s="8"/>
      <c r="HE201" s="8"/>
      <c r="HF201" s="8"/>
      <c r="HG201" s="8"/>
      <c r="HH201" s="8"/>
      <c r="HI201" s="8"/>
      <c r="HJ201" s="8"/>
      <c r="HK201" s="8"/>
      <c r="HL201" s="8"/>
      <c r="HM201" s="8"/>
      <c r="HN201" s="8"/>
      <c r="HO201" s="8"/>
      <c r="HP201" s="8"/>
      <c r="HQ201" s="8"/>
      <c r="HR201" s="8"/>
      <c r="HS201" s="8"/>
      <c r="HT201" s="8"/>
      <c r="HU201" s="8"/>
      <c r="HV201" s="8"/>
      <c r="HW201" s="8"/>
      <c r="HX201" s="8"/>
      <c r="HY201" s="8"/>
      <c r="HZ201" s="8"/>
      <c r="IA201" s="8"/>
      <c r="IB201" s="8"/>
      <c r="IC201" s="8"/>
      <c r="ID201" s="8"/>
      <c r="IE201" s="8"/>
      <c r="IF201" s="8"/>
      <c r="IG201" s="8"/>
      <c r="IH201" s="8"/>
      <c r="II201" s="8"/>
      <c r="IJ201" s="8"/>
      <c r="IK201" s="8"/>
      <c r="IL201" s="8"/>
      <c r="IM201" s="8"/>
      <c r="IN201" s="8"/>
      <c r="IO201" s="8"/>
    </row>
    <row r="202" spans="1:249" x14ac:dyDescent="0.25">
      <c r="A202" s="37" t="s">
        <v>181</v>
      </c>
      <c r="B202" s="30">
        <f t="shared" si="171"/>
        <v>17390</v>
      </c>
      <c r="C202" s="30">
        <f t="shared" si="171"/>
        <v>17390</v>
      </c>
      <c r="D202" s="30">
        <f t="shared" si="171"/>
        <v>0</v>
      </c>
      <c r="E202" s="30">
        <v>0</v>
      </c>
      <c r="F202" s="30">
        <v>0</v>
      </c>
      <c r="G202" s="30">
        <f t="shared" si="159"/>
        <v>0</v>
      </c>
      <c r="H202" s="30">
        <v>0</v>
      </c>
      <c r="I202" s="30">
        <v>0</v>
      </c>
      <c r="J202" s="30">
        <f t="shared" si="160"/>
        <v>0</v>
      </c>
      <c r="K202" s="30">
        <v>0</v>
      </c>
      <c r="L202" s="30">
        <v>0</v>
      </c>
      <c r="M202" s="30">
        <f t="shared" si="161"/>
        <v>0</v>
      </c>
      <c r="N202" s="30">
        <v>0</v>
      </c>
      <c r="O202" s="30">
        <v>0</v>
      </c>
      <c r="P202" s="30">
        <f t="shared" si="162"/>
        <v>0</v>
      </c>
      <c r="Q202" s="30">
        <v>0</v>
      </c>
      <c r="R202" s="30">
        <v>0</v>
      </c>
      <c r="S202" s="30">
        <f t="shared" si="163"/>
        <v>0</v>
      </c>
      <c r="T202" s="30">
        <v>17390</v>
      </c>
      <c r="U202" s="30">
        <v>17390</v>
      </c>
      <c r="V202" s="30">
        <f t="shared" si="164"/>
        <v>0</v>
      </c>
      <c r="W202" s="30">
        <v>0</v>
      </c>
      <c r="X202" s="30">
        <v>0</v>
      </c>
      <c r="Y202" s="30">
        <f t="shared" si="165"/>
        <v>0</v>
      </c>
      <c r="Z202" s="30">
        <v>0</v>
      </c>
      <c r="AA202" s="30">
        <v>0</v>
      </c>
      <c r="AB202" s="30">
        <f t="shared" si="166"/>
        <v>0</v>
      </c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8"/>
      <c r="GG202" s="8"/>
      <c r="GH202" s="8"/>
      <c r="GI202" s="8"/>
      <c r="GJ202" s="8"/>
      <c r="GK202" s="8"/>
      <c r="GL202" s="8"/>
      <c r="GM202" s="8"/>
      <c r="GN202" s="8"/>
      <c r="GO202" s="8"/>
      <c r="GP202" s="8"/>
      <c r="GQ202" s="8"/>
      <c r="GR202" s="8"/>
      <c r="GS202" s="8"/>
      <c r="GT202" s="8"/>
      <c r="GU202" s="8"/>
      <c r="GV202" s="8"/>
      <c r="GW202" s="8"/>
      <c r="GX202" s="8"/>
      <c r="GY202" s="8"/>
      <c r="GZ202" s="8"/>
      <c r="HA202" s="8"/>
      <c r="HB202" s="8"/>
      <c r="HC202" s="8"/>
      <c r="HD202" s="8"/>
      <c r="HE202" s="8"/>
      <c r="HF202" s="8"/>
      <c r="HG202" s="8"/>
      <c r="HH202" s="8"/>
      <c r="HI202" s="8"/>
      <c r="HJ202" s="8"/>
      <c r="HK202" s="8"/>
      <c r="HL202" s="8"/>
      <c r="HM202" s="8"/>
      <c r="HN202" s="8"/>
      <c r="HO202" s="8"/>
      <c r="HP202" s="8"/>
      <c r="HQ202" s="8"/>
      <c r="HR202" s="8"/>
      <c r="HS202" s="8"/>
      <c r="HT202" s="8"/>
      <c r="HU202" s="8"/>
      <c r="HV202" s="8"/>
      <c r="HW202" s="8"/>
      <c r="HX202" s="8"/>
      <c r="HY202" s="8"/>
      <c r="HZ202" s="8"/>
      <c r="IA202" s="8"/>
      <c r="IB202" s="8"/>
      <c r="IC202" s="8"/>
      <c r="ID202" s="8"/>
      <c r="IE202" s="8"/>
      <c r="IF202" s="8"/>
      <c r="IG202" s="8"/>
      <c r="IH202" s="8"/>
      <c r="II202" s="8"/>
      <c r="IJ202" s="8"/>
      <c r="IK202" s="8"/>
      <c r="IL202" s="8"/>
      <c r="IM202" s="8"/>
      <c r="IN202" s="8"/>
      <c r="IO202" s="8"/>
    </row>
    <row r="203" spans="1:249" ht="110.25" x14ac:dyDescent="0.25">
      <c r="A203" s="26" t="s">
        <v>182</v>
      </c>
      <c r="B203" s="30">
        <f t="shared" si="171"/>
        <v>2114682</v>
      </c>
      <c r="C203" s="30">
        <f t="shared" si="171"/>
        <v>2114682</v>
      </c>
      <c r="D203" s="30">
        <f t="shared" si="171"/>
        <v>0</v>
      </c>
      <c r="E203" s="30"/>
      <c r="F203" s="30"/>
      <c r="G203" s="30">
        <f t="shared" si="159"/>
        <v>0</v>
      </c>
      <c r="H203" s="30">
        <f>322000-120000+50100</f>
        <v>252100</v>
      </c>
      <c r="I203" s="30">
        <f t="shared" ref="I203" si="173">322000-120000+50100</f>
        <v>252100</v>
      </c>
      <c r="J203" s="30">
        <f t="shared" si="160"/>
        <v>0</v>
      </c>
      <c r="K203" s="30">
        <f>120000-50100</f>
        <v>69900</v>
      </c>
      <c r="L203" s="30">
        <f t="shared" ref="L203" si="174">120000-50100</f>
        <v>69900</v>
      </c>
      <c r="M203" s="30">
        <f t="shared" si="161"/>
        <v>0</v>
      </c>
      <c r="N203" s="30">
        <v>0</v>
      </c>
      <c r="O203" s="30">
        <v>0</v>
      </c>
      <c r="P203" s="30">
        <f t="shared" si="162"/>
        <v>0</v>
      </c>
      <c r="Q203" s="30">
        <v>0</v>
      </c>
      <c r="R203" s="30">
        <v>0</v>
      </c>
      <c r="S203" s="30">
        <f t="shared" si="163"/>
        <v>0</v>
      </c>
      <c r="T203" s="30">
        <f>652613+136049+961108</f>
        <v>1749770</v>
      </c>
      <c r="U203" s="30">
        <f t="shared" ref="U203" si="175">652613+136049+961108</f>
        <v>1749770</v>
      </c>
      <c r="V203" s="30">
        <f t="shared" si="164"/>
        <v>0</v>
      </c>
      <c r="W203" s="30"/>
      <c r="X203" s="30"/>
      <c r="Y203" s="30">
        <f t="shared" si="165"/>
        <v>0</v>
      </c>
      <c r="Z203" s="30">
        <f>1004020-961108</f>
        <v>42912</v>
      </c>
      <c r="AA203" s="30">
        <f t="shared" ref="AA203" si="176">1004020-961108</f>
        <v>42912</v>
      </c>
      <c r="AB203" s="30">
        <f t="shared" si="166"/>
        <v>0</v>
      </c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8"/>
      <c r="FF203" s="8"/>
      <c r="FG203" s="8"/>
      <c r="FH203" s="8"/>
      <c r="FI203" s="8"/>
      <c r="FJ203" s="8"/>
      <c r="FK203" s="8"/>
      <c r="FL203" s="8"/>
      <c r="FM203" s="8"/>
      <c r="FN203" s="8"/>
      <c r="FO203" s="8"/>
      <c r="FP203" s="8"/>
      <c r="FQ203" s="8"/>
      <c r="FR203" s="8"/>
      <c r="FS203" s="8"/>
      <c r="FT203" s="8"/>
      <c r="FU203" s="8"/>
      <c r="FV203" s="8"/>
      <c r="FW203" s="8"/>
      <c r="FX203" s="8"/>
      <c r="FY203" s="8"/>
      <c r="FZ203" s="8"/>
      <c r="GA203" s="8"/>
      <c r="GB203" s="8"/>
      <c r="GC203" s="8"/>
      <c r="GD203" s="8"/>
      <c r="GE203" s="8"/>
      <c r="GF203" s="8"/>
      <c r="GG203" s="8"/>
      <c r="GH203" s="8"/>
      <c r="GI203" s="8"/>
      <c r="GJ203" s="8"/>
      <c r="GK203" s="8"/>
      <c r="GL203" s="8"/>
      <c r="GM203" s="8"/>
      <c r="GN203" s="8"/>
      <c r="GO203" s="8"/>
      <c r="GP203" s="8"/>
      <c r="GQ203" s="8"/>
      <c r="GR203" s="8"/>
      <c r="GS203" s="8"/>
      <c r="GT203" s="8"/>
      <c r="GU203" s="8"/>
      <c r="GV203" s="8"/>
      <c r="GW203" s="8"/>
      <c r="GX203" s="8"/>
      <c r="GY203" s="8"/>
      <c r="GZ203" s="8"/>
      <c r="HA203" s="8"/>
      <c r="HB203" s="8"/>
      <c r="HC203" s="8"/>
      <c r="HD203" s="8"/>
      <c r="HE203" s="8"/>
      <c r="HF203" s="8"/>
      <c r="HG203" s="8"/>
      <c r="HH203" s="8"/>
      <c r="HI203" s="8"/>
      <c r="HJ203" s="8"/>
      <c r="HK203" s="8"/>
      <c r="HL203" s="8"/>
      <c r="HM203" s="8"/>
      <c r="HN203" s="8"/>
      <c r="HO203" s="8"/>
      <c r="HP203" s="8"/>
      <c r="HQ203" s="8"/>
      <c r="HR203" s="8"/>
      <c r="HS203" s="8"/>
      <c r="HT203" s="8"/>
      <c r="HU203" s="8"/>
      <c r="HV203" s="8"/>
      <c r="HW203" s="8"/>
      <c r="HX203" s="8"/>
      <c r="HY203" s="8"/>
      <c r="HZ203" s="8"/>
      <c r="IA203" s="8"/>
      <c r="IB203" s="8"/>
      <c r="IC203" s="8"/>
      <c r="ID203" s="8"/>
      <c r="IE203" s="8"/>
      <c r="IF203" s="8"/>
      <c r="IG203" s="8"/>
      <c r="IH203" s="8"/>
      <c r="II203" s="8"/>
      <c r="IJ203" s="8"/>
      <c r="IK203" s="8"/>
      <c r="IL203" s="8"/>
      <c r="IM203" s="8"/>
      <c r="IN203" s="8"/>
      <c r="IO203" s="8"/>
    </row>
    <row r="204" spans="1:249" ht="110.25" x14ac:dyDescent="0.25">
      <c r="A204" s="26" t="s">
        <v>183</v>
      </c>
      <c r="B204" s="30">
        <f t="shared" si="171"/>
        <v>96000</v>
      </c>
      <c r="C204" s="30">
        <f t="shared" si="171"/>
        <v>96000</v>
      </c>
      <c r="D204" s="30">
        <f t="shared" si="171"/>
        <v>0</v>
      </c>
      <c r="E204" s="30">
        <v>0</v>
      </c>
      <c r="F204" s="30">
        <v>0</v>
      </c>
      <c r="G204" s="30">
        <f t="shared" si="159"/>
        <v>0</v>
      </c>
      <c r="H204" s="30">
        <v>0</v>
      </c>
      <c r="I204" s="30">
        <v>0</v>
      </c>
      <c r="J204" s="30">
        <f t="shared" si="160"/>
        <v>0</v>
      </c>
      <c r="K204" s="30">
        <v>0</v>
      </c>
      <c r="L204" s="30">
        <v>0</v>
      </c>
      <c r="M204" s="30">
        <f t="shared" si="161"/>
        <v>0</v>
      </c>
      <c r="N204" s="30">
        <v>0</v>
      </c>
      <c r="O204" s="30">
        <v>0</v>
      </c>
      <c r="P204" s="30">
        <f t="shared" si="162"/>
        <v>0</v>
      </c>
      <c r="Q204" s="30">
        <v>0</v>
      </c>
      <c r="R204" s="30">
        <v>0</v>
      </c>
      <c r="S204" s="30">
        <f t="shared" si="163"/>
        <v>0</v>
      </c>
      <c r="T204" s="30">
        <v>68000</v>
      </c>
      <c r="U204" s="30">
        <v>68000</v>
      </c>
      <c r="V204" s="30">
        <f t="shared" si="164"/>
        <v>0</v>
      </c>
      <c r="W204" s="30">
        <v>0</v>
      </c>
      <c r="X204" s="30">
        <v>0</v>
      </c>
      <c r="Y204" s="30">
        <f t="shared" si="165"/>
        <v>0</v>
      </c>
      <c r="Z204" s="30">
        <v>28000</v>
      </c>
      <c r="AA204" s="30">
        <v>28000</v>
      </c>
      <c r="AB204" s="30">
        <f t="shared" si="166"/>
        <v>0</v>
      </c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8"/>
      <c r="FD204" s="8"/>
      <c r="FE204" s="8"/>
      <c r="FF204" s="8"/>
      <c r="FG204" s="8"/>
      <c r="FH204" s="8"/>
      <c r="FI204" s="8"/>
      <c r="FJ204" s="8"/>
      <c r="FK204" s="8"/>
      <c r="FL204" s="8"/>
      <c r="FM204" s="8"/>
      <c r="FN204" s="8"/>
      <c r="FO204" s="8"/>
      <c r="FP204" s="8"/>
      <c r="FQ204" s="8"/>
      <c r="FR204" s="8"/>
      <c r="FS204" s="8"/>
      <c r="FT204" s="8"/>
      <c r="FU204" s="8"/>
      <c r="FV204" s="8"/>
      <c r="FW204" s="8"/>
      <c r="FX204" s="8"/>
      <c r="FY204" s="8"/>
      <c r="FZ204" s="8"/>
      <c r="GA204" s="8"/>
      <c r="GB204" s="8"/>
      <c r="GC204" s="8"/>
      <c r="GD204" s="8"/>
      <c r="GE204" s="8"/>
      <c r="GF204" s="8"/>
      <c r="GG204" s="8"/>
      <c r="GH204" s="8"/>
      <c r="GI204" s="8"/>
      <c r="GJ204" s="8"/>
      <c r="GK204" s="8"/>
      <c r="GL204" s="8"/>
      <c r="GM204" s="8"/>
      <c r="GN204" s="8"/>
      <c r="GO204" s="8"/>
      <c r="GP204" s="8"/>
      <c r="GQ204" s="8"/>
      <c r="GR204" s="8"/>
      <c r="GS204" s="8"/>
      <c r="GT204" s="8"/>
      <c r="GU204" s="8"/>
      <c r="GV204" s="8"/>
      <c r="GW204" s="8"/>
      <c r="GX204" s="8"/>
      <c r="GY204" s="8"/>
      <c r="GZ204" s="8"/>
      <c r="HA204" s="8"/>
      <c r="HB204" s="8"/>
      <c r="HC204" s="8"/>
      <c r="HD204" s="8"/>
      <c r="HE204" s="8"/>
      <c r="HF204" s="8"/>
      <c r="HG204" s="8"/>
      <c r="HH204" s="8"/>
      <c r="HI204" s="8"/>
      <c r="HJ204" s="8"/>
      <c r="HK204" s="8"/>
      <c r="HL204" s="8"/>
      <c r="HM204" s="8"/>
      <c r="HN204" s="8"/>
      <c r="HO204" s="8"/>
      <c r="HP204" s="8"/>
      <c r="HQ204" s="8"/>
      <c r="HR204" s="8"/>
      <c r="HS204" s="8"/>
      <c r="HT204" s="8"/>
      <c r="HU204" s="8"/>
      <c r="HV204" s="8"/>
      <c r="HW204" s="8"/>
      <c r="HX204" s="8"/>
      <c r="HY204" s="8"/>
      <c r="HZ204" s="8"/>
      <c r="IA204" s="8"/>
      <c r="IB204" s="8"/>
      <c r="IC204" s="8"/>
      <c r="ID204" s="8"/>
      <c r="IE204" s="8"/>
      <c r="IF204" s="8"/>
      <c r="IG204" s="8"/>
      <c r="IH204" s="8"/>
      <c r="II204" s="8"/>
      <c r="IJ204" s="8"/>
      <c r="IK204" s="8"/>
      <c r="IL204" s="8"/>
      <c r="IM204" s="8"/>
      <c r="IN204" s="8"/>
      <c r="IO204" s="8"/>
    </row>
    <row r="205" spans="1:249" ht="78.75" x14ac:dyDescent="0.25">
      <c r="A205" s="26" t="s">
        <v>184</v>
      </c>
      <c r="B205" s="30">
        <f t="shared" si="171"/>
        <v>96000</v>
      </c>
      <c r="C205" s="30">
        <f t="shared" si="171"/>
        <v>96000</v>
      </c>
      <c r="D205" s="30">
        <f t="shared" si="171"/>
        <v>0</v>
      </c>
      <c r="E205" s="30">
        <v>0</v>
      </c>
      <c r="F205" s="30">
        <v>0</v>
      </c>
      <c r="G205" s="30">
        <f t="shared" si="159"/>
        <v>0</v>
      </c>
      <c r="H205" s="30">
        <v>0</v>
      </c>
      <c r="I205" s="30">
        <v>0</v>
      </c>
      <c r="J205" s="30">
        <f t="shared" si="160"/>
        <v>0</v>
      </c>
      <c r="K205" s="30">
        <v>0</v>
      </c>
      <c r="L205" s="30">
        <v>0</v>
      </c>
      <c r="M205" s="30">
        <f t="shared" si="161"/>
        <v>0</v>
      </c>
      <c r="N205" s="30">
        <v>0</v>
      </c>
      <c r="O205" s="30">
        <v>0</v>
      </c>
      <c r="P205" s="30">
        <f t="shared" si="162"/>
        <v>0</v>
      </c>
      <c r="Q205" s="30">
        <v>0</v>
      </c>
      <c r="R205" s="30">
        <v>0</v>
      </c>
      <c r="S205" s="30">
        <f t="shared" si="163"/>
        <v>0</v>
      </c>
      <c r="T205" s="30">
        <v>68000</v>
      </c>
      <c r="U205" s="30">
        <v>68000</v>
      </c>
      <c r="V205" s="30">
        <f t="shared" si="164"/>
        <v>0</v>
      </c>
      <c r="W205" s="30">
        <v>0</v>
      </c>
      <c r="X205" s="30">
        <v>0</v>
      </c>
      <c r="Y205" s="30">
        <f t="shared" si="165"/>
        <v>0</v>
      </c>
      <c r="Z205" s="30">
        <v>28000</v>
      </c>
      <c r="AA205" s="30">
        <v>28000</v>
      </c>
      <c r="AB205" s="30">
        <f t="shared" si="166"/>
        <v>0</v>
      </c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8"/>
      <c r="FC205" s="8"/>
      <c r="FD205" s="8"/>
      <c r="FE205" s="8"/>
      <c r="FF205" s="8"/>
      <c r="FG205" s="8"/>
      <c r="FH205" s="8"/>
      <c r="FI205" s="8"/>
      <c r="FJ205" s="8"/>
      <c r="FK205" s="8"/>
      <c r="FL205" s="8"/>
      <c r="FM205" s="8"/>
      <c r="FN205" s="8"/>
      <c r="FO205" s="8"/>
      <c r="FP205" s="8"/>
      <c r="FQ205" s="8"/>
      <c r="FR205" s="8"/>
      <c r="FS205" s="8"/>
      <c r="FT205" s="8"/>
      <c r="FU205" s="8"/>
      <c r="FV205" s="8"/>
      <c r="FW205" s="8"/>
      <c r="FX205" s="8"/>
      <c r="FY205" s="8"/>
      <c r="FZ205" s="8"/>
      <c r="GA205" s="8"/>
      <c r="GB205" s="8"/>
      <c r="GC205" s="8"/>
      <c r="GD205" s="8"/>
      <c r="GE205" s="8"/>
      <c r="GF205" s="8"/>
      <c r="GG205" s="8"/>
      <c r="GH205" s="8"/>
      <c r="GI205" s="8"/>
      <c r="GJ205" s="8"/>
      <c r="GK205" s="8"/>
      <c r="GL205" s="8"/>
      <c r="GM205" s="8"/>
      <c r="GN205" s="8"/>
      <c r="GO205" s="8"/>
      <c r="GP205" s="8"/>
      <c r="GQ205" s="8"/>
      <c r="GR205" s="8"/>
      <c r="GS205" s="8"/>
      <c r="GT205" s="8"/>
      <c r="GU205" s="8"/>
      <c r="GV205" s="8"/>
      <c r="GW205" s="8"/>
      <c r="GX205" s="8"/>
      <c r="GY205" s="8"/>
      <c r="GZ205" s="8"/>
      <c r="HA205" s="8"/>
      <c r="HB205" s="8"/>
      <c r="HC205" s="8"/>
      <c r="HD205" s="8"/>
      <c r="HE205" s="8"/>
      <c r="HF205" s="8"/>
      <c r="HG205" s="8"/>
      <c r="HH205" s="8"/>
      <c r="HI205" s="8"/>
      <c r="HJ205" s="8"/>
      <c r="HK205" s="8"/>
      <c r="HL205" s="8"/>
      <c r="HM205" s="8"/>
      <c r="HN205" s="8"/>
      <c r="HO205" s="8"/>
      <c r="HP205" s="8"/>
      <c r="HQ205" s="8"/>
      <c r="HR205" s="8"/>
      <c r="HS205" s="8"/>
      <c r="HT205" s="8"/>
      <c r="HU205" s="8"/>
      <c r="HV205" s="8"/>
      <c r="HW205" s="8"/>
      <c r="HX205" s="8"/>
      <c r="HY205" s="8"/>
      <c r="HZ205" s="8"/>
      <c r="IA205" s="8"/>
      <c r="IB205" s="8"/>
      <c r="IC205" s="8"/>
      <c r="ID205" s="8"/>
      <c r="IE205" s="8"/>
      <c r="IF205" s="8"/>
      <c r="IG205" s="8"/>
      <c r="IH205" s="8"/>
      <c r="II205" s="8"/>
      <c r="IJ205" s="8"/>
      <c r="IK205" s="8"/>
      <c r="IL205" s="8"/>
      <c r="IM205" s="8"/>
      <c r="IN205" s="8"/>
      <c r="IO205" s="8"/>
    </row>
    <row r="206" spans="1:249" ht="78.75" x14ac:dyDescent="0.25">
      <c r="A206" s="26" t="s">
        <v>185</v>
      </c>
      <c r="B206" s="30">
        <f t="shared" si="171"/>
        <v>102000</v>
      </c>
      <c r="C206" s="30">
        <f t="shared" si="171"/>
        <v>102000</v>
      </c>
      <c r="D206" s="30">
        <f t="shared" si="171"/>
        <v>0</v>
      </c>
      <c r="E206" s="30">
        <v>0</v>
      </c>
      <c r="F206" s="30">
        <v>0</v>
      </c>
      <c r="G206" s="30">
        <f t="shared" si="159"/>
        <v>0</v>
      </c>
      <c r="H206" s="30">
        <v>0</v>
      </c>
      <c r="I206" s="30">
        <v>0</v>
      </c>
      <c r="J206" s="30">
        <f t="shared" si="160"/>
        <v>0</v>
      </c>
      <c r="K206" s="30">
        <v>0</v>
      </c>
      <c r="L206" s="30">
        <v>0</v>
      </c>
      <c r="M206" s="30">
        <f t="shared" si="161"/>
        <v>0</v>
      </c>
      <c r="N206" s="30">
        <v>0</v>
      </c>
      <c r="O206" s="30">
        <v>0</v>
      </c>
      <c r="P206" s="30">
        <f t="shared" si="162"/>
        <v>0</v>
      </c>
      <c r="Q206" s="30">
        <v>0</v>
      </c>
      <c r="R206" s="30">
        <v>0</v>
      </c>
      <c r="S206" s="30">
        <f t="shared" si="163"/>
        <v>0</v>
      </c>
      <c r="T206" s="30">
        <v>72000</v>
      </c>
      <c r="U206" s="30">
        <v>72000</v>
      </c>
      <c r="V206" s="30">
        <f t="shared" si="164"/>
        <v>0</v>
      </c>
      <c r="W206" s="30">
        <v>0</v>
      </c>
      <c r="X206" s="30">
        <v>0</v>
      </c>
      <c r="Y206" s="30">
        <f t="shared" si="165"/>
        <v>0</v>
      </c>
      <c r="Z206" s="30">
        <v>30000</v>
      </c>
      <c r="AA206" s="30">
        <v>30000</v>
      </c>
      <c r="AB206" s="30">
        <f t="shared" si="166"/>
        <v>0</v>
      </c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  <c r="GE206" s="8"/>
      <c r="GF206" s="8"/>
      <c r="GG206" s="8"/>
      <c r="GH206" s="8"/>
      <c r="GI206" s="8"/>
      <c r="GJ206" s="8"/>
      <c r="GK206" s="8"/>
      <c r="GL206" s="8"/>
      <c r="GM206" s="8"/>
      <c r="GN206" s="8"/>
      <c r="GO206" s="8"/>
      <c r="GP206" s="8"/>
      <c r="GQ206" s="8"/>
      <c r="GR206" s="8"/>
      <c r="GS206" s="8"/>
      <c r="GT206" s="8"/>
      <c r="GU206" s="8"/>
      <c r="GV206" s="8"/>
      <c r="GW206" s="8"/>
      <c r="GX206" s="8"/>
      <c r="GY206" s="8"/>
      <c r="GZ206" s="8"/>
      <c r="HA206" s="8"/>
      <c r="HB206" s="8"/>
      <c r="HC206" s="8"/>
      <c r="HD206" s="8"/>
      <c r="HE206" s="8"/>
      <c r="HF206" s="8"/>
      <c r="HG206" s="8"/>
      <c r="HH206" s="8"/>
      <c r="HI206" s="8"/>
      <c r="HJ206" s="8"/>
      <c r="HK206" s="8"/>
      <c r="HL206" s="8"/>
      <c r="HM206" s="8"/>
      <c r="HN206" s="8"/>
      <c r="HO206" s="8"/>
      <c r="HP206" s="8"/>
      <c r="HQ206" s="8"/>
      <c r="HR206" s="8"/>
      <c r="HS206" s="8"/>
      <c r="HT206" s="8"/>
      <c r="HU206" s="8"/>
      <c r="HV206" s="8"/>
      <c r="HW206" s="8"/>
      <c r="HX206" s="8"/>
      <c r="HY206" s="8"/>
      <c r="HZ206" s="8"/>
      <c r="IA206" s="8"/>
      <c r="IB206" s="8"/>
      <c r="IC206" s="8"/>
      <c r="ID206" s="8"/>
      <c r="IE206" s="8"/>
      <c r="IF206" s="8"/>
      <c r="IG206" s="8"/>
      <c r="IH206" s="8"/>
      <c r="II206" s="8"/>
      <c r="IJ206" s="8"/>
      <c r="IK206" s="8"/>
      <c r="IL206" s="8"/>
      <c r="IM206" s="8"/>
      <c r="IN206" s="8"/>
      <c r="IO206" s="8"/>
    </row>
    <row r="207" spans="1:249" ht="110.25" x14ac:dyDescent="0.25">
      <c r="A207" s="29" t="s">
        <v>186</v>
      </c>
      <c r="B207" s="30">
        <f t="shared" si="171"/>
        <v>560000</v>
      </c>
      <c r="C207" s="30">
        <f t="shared" si="171"/>
        <v>580793</v>
      </c>
      <c r="D207" s="30">
        <f t="shared" si="171"/>
        <v>20793</v>
      </c>
      <c r="E207" s="30">
        <v>0</v>
      </c>
      <c r="F207" s="30">
        <v>0</v>
      </c>
      <c r="G207" s="30">
        <f t="shared" si="159"/>
        <v>0</v>
      </c>
      <c r="H207" s="30">
        <v>0</v>
      </c>
      <c r="I207" s="30">
        <v>0</v>
      </c>
      <c r="J207" s="30">
        <f t="shared" si="160"/>
        <v>0</v>
      </c>
      <c r="K207" s="30"/>
      <c r="L207" s="30">
        <v>20793</v>
      </c>
      <c r="M207" s="30">
        <f t="shared" si="161"/>
        <v>20793</v>
      </c>
      <c r="N207" s="30">
        <v>0</v>
      </c>
      <c r="O207" s="30">
        <v>0</v>
      </c>
      <c r="P207" s="30">
        <f t="shared" si="162"/>
        <v>0</v>
      </c>
      <c r="Q207" s="30">
        <v>0</v>
      </c>
      <c r="R207" s="30">
        <v>0</v>
      </c>
      <c r="S207" s="30">
        <f t="shared" si="163"/>
        <v>0</v>
      </c>
      <c r="T207" s="30"/>
      <c r="U207" s="30"/>
      <c r="V207" s="30">
        <f t="shared" si="164"/>
        <v>0</v>
      </c>
      <c r="W207" s="30">
        <v>0</v>
      </c>
      <c r="X207" s="30">
        <v>0</v>
      </c>
      <c r="Y207" s="30">
        <f t="shared" si="165"/>
        <v>0</v>
      </c>
      <c r="Z207" s="30">
        <v>560000</v>
      </c>
      <c r="AA207" s="30">
        <v>560000</v>
      </c>
      <c r="AB207" s="30">
        <f t="shared" si="166"/>
        <v>0</v>
      </c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  <c r="GE207" s="8"/>
      <c r="GF207" s="8"/>
      <c r="GG207" s="8"/>
      <c r="GH207" s="8"/>
      <c r="GI207" s="8"/>
      <c r="GJ207" s="8"/>
      <c r="GK207" s="8"/>
      <c r="GL207" s="8"/>
      <c r="GM207" s="8"/>
      <c r="GN207" s="8"/>
      <c r="GO207" s="8"/>
      <c r="GP207" s="8"/>
      <c r="GQ207" s="8"/>
      <c r="GR207" s="8"/>
      <c r="GS207" s="8"/>
      <c r="GT207" s="8"/>
      <c r="GU207" s="8"/>
      <c r="GV207" s="8"/>
      <c r="GW207" s="8"/>
      <c r="GX207" s="8"/>
      <c r="GY207" s="8"/>
      <c r="GZ207" s="8"/>
      <c r="HA207" s="8"/>
      <c r="HB207" s="8"/>
      <c r="HC207" s="8"/>
      <c r="HD207" s="8"/>
      <c r="HE207" s="8"/>
      <c r="HF207" s="8"/>
      <c r="HG207" s="8"/>
      <c r="HH207" s="8"/>
      <c r="HI207" s="8"/>
      <c r="HJ207" s="8"/>
      <c r="HK207" s="8"/>
      <c r="HL207" s="8"/>
      <c r="HM207" s="8"/>
      <c r="HN207" s="8"/>
      <c r="HO207" s="8"/>
      <c r="HP207" s="8"/>
      <c r="HQ207" s="8"/>
      <c r="HR207" s="8"/>
      <c r="HS207" s="8"/>
      <c r="HT207" s="8"/>
      <c r="HU207" s="8"/>
      <c r="HV207" s="8"/>
      <c r="HW207" s="8"/>
      <c r="HX207" s="8"/>
      <c r="HY207" s="8"/>
      <c r="HZ207" s="8"/>
      <c r="IA207" s="8"/>
      <c r="IB207" s="8"/>
      <c r="IC207" s="8"/>
      <c r="ID207" s="8"/>
      <c r="IE207" s="8"/>
      <c r="IF207" s="8"/>
      <c r="IG207" s="8"/>
      <c r="IH207" s="8"/>
      <c r="II207" s="8"/>
      <c r="IJ207" s="8"/>
      <c r="IK207" s="8"/>
      <c r="IL207" s="8"/>
      <c r="IM207" s="8"/>
      <c r="IN207" s="8"/>
      <c r="IO207" s="8"/>
    </row>
    <row r="208" spans="1:249" ht="126" x14ac:dyDescent="0.25">
      <c r="A208" s="26" t="s">
        <v>187</v>
      </c>
      <c r="B208" s="30">
        <f t="shared" si="171"/>
        <v>61206</v>
      </c>
      <c r="C208" s="30">
        <f t="shared" si="171"/>
        <v>85232</v>
      </c>
      <c r="D208" s="30">
        <f t="shared" si="171"/>
        <v>24026</v>
      </c>
      <c r="E208" s="30">
        <f>106970+151023-257993</f>
        <v>0</v>
      </c>
      <c r="F208" s="30">
        <f t="shared" ref="F208" si="177">106970+151023-257993</f>
        <v>0</v>
      </c>
      <c r="G208" s="30">
        <f t="shared" si="159"/>
        <v>0</v>
      </c>
      <c r="H208" s="30">
        <v>0</v>
      </c>
      <c r="I208" s="30">
        <v>0</v>
      </c>
      <c r="J208" s="30">
        <f t="shared" si="160"/>
        <v>0</v>
      </c>
      <c r="K208" s="30">
        <v>61206</v>
      </c>
      <c r="L208" s="30">
        <v>85232</v>
      </c>
      <c r="M208" s="30">
        <f t="shared" si="161"/>
        <v>24026</v>
      </c>
      <c r="N208" s="30">
        <v>0</v>
      </c>
      <c r="O208" s="30">
        <v>0</v>
      </c>
      <c r="P208" s="30">
        <f t="shared" si="162"/>
        <v>0</v>
      </c>
      <c r="Q208" s="30">
        <v>0</v>
      </c>
      <c r="R208" s="30">
        <v>0</v>
      </c>
      <c r="S208" s="30">
        <f t="shared" si="163"/>
        <v>0</v>
      </c>
      <c r="T208" s="30"/>
      <c r="U208" s="30"/>
      <c r="V208" s="30">
        <f t="shared" si="164"/>
        <v>0</v>
      </c>
      <c r="W208" s="30">
        <v>0</v>
      </c>
      <c r="X208" s="30">
        <v>0</v>
      </c>
      <c r="Y208" s="30">
        <f t="shared" si="165"/>
        <v>0</v>
      </c>
      <c r="Z208" s="30">
        <v>0</v>
      </c>
      <c r="AA208" s="30">
        <v>0</v>
      </c>
      <c r="AB208" s="30">
        <f t="shared" si="166"/>
        <v>0</v>
      </c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  <c r="GE208" s="8"/>
      <c r="GF208" s="8"/>
      <c r="GG208" s="8"/>
      <c r="GH208" s="8"/>
      <c r="GI208" s="8"/>
      <c r="GJ208" s="8"/>
      <c r="GK208" s="8"/>
      <c r="GL208" s="8"/>
      <c r="GM208" s="8"/>
      <c r="GN208" s="8"/>
      <c r="GO208" s="8"/>
      <c r="GP208" s="8"/>
      <c r="GQ208" s="8"/>
      <c r="GR208" s="8"/>
      <c r="GS208" s="8"/>
      <c r="GT208" s="8"/>
      <c r="GU208" s="8"/>
      <c r="GV208" s="8"/>
      <c r="GW208" s="8"/>
      <c r="GX208" s="8"/>
      <c r="GY208" s="8"/>
      <c r="GZ208" s="8"/>
      <c r="HA208" s="8"/>
      <c r="HB208" s="8"/>
      <c r="HC208" s="8"/>
      <c r="HD208" s="8"/>
      <c r="HE208" s="8"/>
      <c r="HF208" s="8"/>
      <c r="HG208" s="8"/>
      <c r="HH208" s="8"/>
      <c r="HI208" s="8"/>
      <c r="HJ208" s="8"/>
      <c r="HK208" s="8"/>
      <c r="HL208" s="8"/>
      <c r="HM208" s="8"/>
      <c r="HN208" s="8"/>
      <c r="HO208" s="8"/>
      <c r="HP208" s="8"/>
      <c r="HQ208" s="8"/>
      <c r="HR208" s="8"/>
      <c r="HS208" s="8"/>
      <c r="HT208" s="8"/>
      <c r="HU208" s="8"/>
      <c r="HV208" s="8"/>
      <c r="HW208" s="8"/>
      <c r="HX208" s="8"/>
      <c r="HY208" s="8"/>
      <c r="HZ208" s="8"/>
      <c r="IA208" s="8"/>
      <c r="IB208" s="8"/>
      <c r="IC208" s="8"/>
      <c r="ID208" s="8"/>
      <c r="IE208" s="8"/>
      <c r="IF208" s="8"/>
      <c r="IG208" s="8"/>
      <c r="IH208" s="8"/>
      <c r="II208" s="8"/>
      <c r="IJ208" s="8"/>
      <c r="IK208" s="8"/>
      <c r="IL208" s="8"/>
      <c r="IM208" s="8"/>
      <c r="IN208" s="8"/>
      <c r="IO208" s="8"/>
    </row>
    <row r="209" spans="1:249" ht="126" x14ac:dyDescent="0.25">
      <c r="A209" s="26" t="s">
        <v>188</v>
      </c>
      <c r="B209" s="30">
        <f t="shared" si="171"/>
        <v>100017</v>
      </c>
      <c r="C209" s="30">
        <f t="shared" si="171"/>
        <v>100017</v>
      </c>
      <c r="D209" s="30">
        <f t="shared" si="171"/>
        <v>0</v>
      </c>
      <c r="E209" s="30">
        <v>0</v>
      </c>
      <c r="F209" s="30">
        <v>0</v>
      </c>
      <c r="G209" s="30">
        <f t="shared" si="159"/>
        <v>0</v>
      </c>
      <c r="H209" s="30"/>
      <c r="I209" s="30"/>
      <c r="J209" s="30">
        <f t="shared" si="160"/>
        <v>0</v>
      </c>
      <c r="K209" s="30"/>
      <c r="L209" s="30"/>
      <c r="M209" s="30">
        <f t="shared" si="161"/>
        <v>0</v>
      </c>
      <c r="N209" s="30">
        <v>0</v>
      </c>
      <c r="O209" s="30">
        <v>0</v>
      </c>
      <c r="P209" s="30">
        <f t="shared" si="162"/>
        <v>0</v>
      </c>
      <c r="Q209" s="30">
        <v>0</v>
      </c>
      <c r="R209" s="30">
        <v>0</v>
      </c>
      <c r="S209" s="30">
        <f t="shared" si="163"/>
        <v>0</v>
      </c>
      <c r="T209" s="30">
        <v>0</v>
      </c>
      <c r="U209" s="30">
        <v>0</v>
      </c>
      <c r="V209" s="30">
        <f t="shared" si="164"/>
        <v>0</v>
      </c>
      <c r="W209" s="30">
        <v>0</v>
      </c>
      <c r="X209" s="30">
        <v>0</v>
      </c>
      <c r="Y209" s="30">
        <f t="shared" si="165"/>
        <v>0</v>
      </c>
      <c r="Z209" s="30">
        <v>100017</v>
      </c>
      <c r="AA209" s="30">
        <v>100017</v>
      </c>
      <c r="AB209" s="30">
        <f t="shared" si="166"/>
        <v>0</v>
      </c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8"/>
      <c r="FB209" s="8"/>
      <c r="FC209" s="8"/>
      <c r="FD209" s="8"/>
      <c r="FE209" s="8"/>
      <c r="FF209" s="8"/>
      <c r="FG209" s="8"/>
      <c r="FH209" s="8"/>
      <c r="FI209" s="8"/>
      <c r="FJ209" s="8"/>
      <c r="FK209" s="8"/>
      <c r="FL209" s="8"/>
      <c r="FM209" s="8"/>
      <c r="FN209" s="8"/>
      <c r="FO209" s="8"/>
      <c r="FP209" s="8"/>
      <c r="FQ209" s="8"/>
      <c r="FR209" s="8"/>
      <c r="FS209" s="8"/>
      <c r="FT209" s="8"/>
      <c r="FU209" s="8"/>
      <c r="FV209" s="8"/>
      <c r="FW209" s="8"/>
      <c r="FX209" s="8"/>
      <c r="FY209" s="8"/>
      <c r="FZ209" s="8"/>
      <c r="GA209" s="8"/>
      <c r="GB209" s="8"/>
      <c r="GC209" s="8"/>
      <c r="GD209" s="8"/>
      <c r="GE209" s="8"/>
      <c r="GF209" s="8"/>
      <c r="GG209" s="8"/>
      <c r="GH209" s="8"/>
      <c r="GI209" s="8"/>
      <c r="GJ209" s="8"/>
      <c r="GK209" s="8"/>
      <c r="GL209" s="8"/>
      <c r="GM209" s="8"/>
      <c r="GN209" s="8"/>
      <c r="GO209" s="8"/>
      <c r="GP209" s="8"/>
      <c r="GQ209" s="8"/>
      <c r="GR209" s="8"/>
      <c r="GS209" s="8"/>
      <c r="GT209" s="8"/>
      <c r="GU209" s="8"/>
      <c r="GV209" s="8"/>
      <c r="GW209" s="8"/>
      <c r="GX209" s="8"/>
      <c r="GY209" s="8"/>
      <c r="GZ209" s="8"/>
      <c r="HA209" s="8"/>
      <c r="HB209" s="8"/>
      <c r="HC209" s="8"/>
      <c r="HD209" s="8"/>
      <c r="HE209" s="8"/>
      <c r="HF209" s="8"/>
      <c r="HG209" s="8"/>
      <c r="HH209" s="8"/>
      <c r="HI209" s="8"/>
      <c r="HJ209" s="8"/>
      <c r="HK209" s="8"/>
      <c r="HL209" s="8"/>
      <c r="HM209" s="8"/>
      <c r="HN209" s="8"/>
      <c r="HO209" s="8"/>
      <c r="HP209" s="8"/>
      <c r="HQ209" s="8"/>
      <c r="HR209" s="8"/>
      <c r="HS209" s="8"/>
      <c r="HT209" s="8"/>
      <c r="HU209" s="8"/>
      <c r="HV209" s="8"/>
      <c r="HW209" s="8"/>
      <c r="HX209" s="8"/>
      <c r="HY209" s="8"/>
      <c r="HZ209" s="8"/>
      <c r="IA209" s="8"/>
      <c r="IB209" s="8"/>
      <c r="IC209" s="8"/>
      <c r="ID209" s="8"/>
      <c r="IE209" s="8"/>
      <c r="IF209" s="8"/>
      <c r="IG209" s="8"/>
      <c r="IH209" s="8"/>
      <c r="II209" s="8"/>
      <c r="IJ209" s="8"/>
      <c r="IK209" s="8"/>
      <c r="IL209" s="8"/>
      <c r="IM209" s="8"/>
      <c r="IN209" s="8"/>
      <c r="IO209" s="8"/>
    </row>
    <row r="210" spans="1:249" ht="31.5" x14ac:dyDescent="0.25">
      <c r="A210" s="26" t="s">
        <v>189</v>
      </c>
      <c r="B210" s="30">
        <f t="shared" si="171"/>
        <v>152000</v>
      </c>
      <c r="C210" s="30">
        <f t="shared" si="171"/>
        <v>152000</v>
      </c>
      <c r="D210" s="30">
        <f t="shared" si="171"/>
        <v>0</v>
      </c>
      <c r="E210" s="30">
        <v>0</v>
      </c>
      <c r="F210" s="30">
        <v>0</v>
      </c>
      <c r="G210" s="30">
        <f t="shared" si="159"/>
        <v>0</v>
      </c>
      <c r="H210" s="30">
        <v>0</v>
      </c>
      <c r="I210" s="30">
        <v>0</v>
      </c>
      <c r="J210" s="30">
        <f t="shared" si="160"/>
        <v>0</v>
      </c>
      <c r="K210" s="30">
        <v>152000</v>
      </c>
      <c r="L210" s="30">
        <v>152000</v>
      </c>
      <c r="M210" s="30">
        <f t="shared" si="161"/>
        <v>0</v>
      </c>
      <c r="N210" s="30">
        <v>0</v>
      </c>
      <c r="O210" s="30">
        <v>0</v>
      </c>
      <c r="P210" s="30">
        <f t="shared" si="162"/>
        <v>0</v>
      </c>
      <c r="Q210" s="30">
        <v>0</v>
      </c>
      <c r="R210" s="30">
        <v>0</v>
      </c>
      <c r="S210" s="30">
        <f t="shared" si="163"/>
        <v>0</v>
      </c>
      <c r="T210" s="30">
        <v>0</v>
      </c>
      <c r="U210" s="30">
        <v>0</v>
      </c>
      <c r="V210" s="30">
        <f t="shared" si="164"/>
        <v>0</v>
      </c>
      <c r="W210" s="30">
        <v>0</v>
      </c>
      <c r="X210" s="30">
        <v>0</v>
      </c>
      <c r="Y210" s="30">
        <f t="shared" si="165"/>
        <v>0</v>
      </c>
      <c r="Z210" s="30">
        <v>0</v>
      </c>
      <c r="AA210" s="30">
        <v>0</v>
      </c>
      <c r="AB210" s="30">
        <f t="shared" si="166"/>
        <v>0</v>
      </c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8"/>
      <c r="FE210" s="8"/>
      <c r="FF210" s="8"/>
      <c r="FG210" s="8"/>
      <c r="FH210" s="8"/>
      <c r="FI210" s="8"/>
      <c r="FJ210" s="8"/>
      <c r="FK210" s="8"/>
      <c r="FL210" s="8"/>
      <c r="FM210" s="8"/>
      <c r="FN210" s="8"/>
      <c r="FO210" s="8"/>
      <c r="FP210" s="8"/>
      <c r="FQ210" s="8"/>
      <c r="FR210" s="8"/>
      <c r="FS210" s="8"/>
      <c r="FT210" s="8"/>
      <c r="FU210" s="8"/>
      <c r="FV210" s="8"/>
      <c r="FW210" s="8"/>
      <c r="FX210" s="8"/>
      <c r="FY210" s="8"/>
      <c r="FZ210" s="8"/>
      <c r="GA210" s="8"/>
      <c r="GB210" s="8"/>
      <c r="GC210" s="8"/>
      <c r="GD210" s="8"/>
      <c r="GE210" s="8"/>
      <c r="GF210" s="8"/>
      <c r="GG210" s="8"/>
      <c r="GH210" s="8"/>
      <c r="GI210" s="8"/>
      <c r="GJ210" s="8"/>
      <c r="GK210" s="8"/>
      <c r="GL210" s="8"/>
      <c r="GM210" s="8"/>
      <c r="GN210" s="8"/>
      <c r="GO210" s="8"/>
      <c r="GP210" s="8"/>
      <c r="GQ210" s="8"/>
      <c r="GR210" s="8"/>
      <c r="GS210" s="8"/>
      <c r="GT210" s="8"/>
      <c r="GU210" s="8"/>
      <c r="GV210" s="8"/>
      <c r="GW210" s="8"/>
      <c r="GX210" s="8"/>
      <c r="GY210" s="8"/>
      <c r="GZ210" s="8"/>
      <c r="HA210" s="8"/>
      <c r="HB210" s="8"/>
      <c r="HC210" s="8"/>
      <c r="HD210" s="8"/>
      <c r="HE210" s="8"/>
      <c r="HF210" s="8"/>
      <c r="HG210" s="8"/>
      <c r="HH210" s="8"/>
      <c r="HI210" s="8"/>
      <c r="HJ210" s="8"/>
      <c r="HK210" s="8"/>
      <c r="HL210" s="8"/>
      <c r="HM210" s="8"/>
      <c r="HN210" s="8"/>
      <c r="HO210" s="8"/>
      <c r="HP210" s="8"/>
      <c r="HQ210" s="8"/>
      <c r="HR210" s="8"/>
      <c r="HS210" s="8"/>
      <c r="HT210" s="8"/>
      <c r="HU210" s="8"/>
      <c r="HV210" s="8"/>
      <c r="HW210" s="8"/>
      <c r="HX210" s="8"/>
      <c r="HY210" s="8"/>
      <c r="HZ210" s="8"/>
      <c r="IA210" s="8"/>
      <c r="IB210" s="8"/>
      <c r="IC210" s="8"/>
      <c r="ID210" s="8"/>
      <c r="IE210" s="8"/>
      <c r="IF210" s="8"/>
      <c r="IG210" s="8"/>
      <c r="IH210" s="8"/>
      <c r="II210" s="8"/>
      <c r="IJ210" s="8"/>
      <c r="IK210" s="8"/>
      <c r="IL210" s="8"/>
      <c r="IM210" s="8"/>
      <c r="IN210" s="8"/>
      <c r="IO210" s="8"/>
    </row>
    <row r="211" spans="1:249" ht="31.5" x14ac:dyDescent="0.25">
      <c r="A211" s="26" t="s">
        <v>190</v>
      </c>
      <c r="B211" s="30">
        <f t="shared" si="171"/>
        <v>5465</v>
      </c>
      <c r="C211" s="30">
        <f t="shared" si="171"/>
        <v>5465</v>
      </c>
      <c r="D211" s="30">
        <f t="shared" si="171"/>
        <v>0</v>
      </c>
      <c r="E211" s="30">
        <v>0</v>
      </c>
      <c r="F211" s="30">
        <v>0</v>
      </c>
      <c r="G211" s="30">
        <f t="shared" si="159"/>
        <v>0</v>
      </c>
      <c r="H211" s="30">
        <v>0</v>
      </c>
      <c r="I211" s="30">
        <v>0</v>
      </c>
      <c r="J211" s="30">
        <f t="shared" si="160"/>
        <v>0</v>
      </c>
      <c r="K211" s="30">
        <v>5465</v>
      </c>
      <c r="L211" s="30">
        <v>5465</v>
      </c>
      <c r="M211" s="30">
        <f t="shared" si="161"/>
        <v>0</v>
      </c>
      <c r="N211" s="30">
        <v>0</v>
      </c>
      <c r="O211" s="30">
        <v>0</v>
      </c>
      <c r="P211" s="30">
        <f t="shared" si="162"/>
        <v>0</v>
      </c>
      <c r="Q211" s="30">
        <v>0</v>
      </c>
      <c r="R211" s="30">
        <v>0</v>
      </c>
      <c r="S211" s="30">
        <f t="shared" si="163"/>
        <v>0</v>
      </c>
      <c r="T211" s="30">
        <v>0</v>
      </c>
      <c r="U211" s="30">
        <v>0</v>
      </c>
      <c r="V211" s="30">
        <f t="shared" si="164"/>
        <v>0</v>
      </c>
      <c r="W211" s="30">
        <v>0</v>
      </c>
      <c r="X211" s="30">
        <v>0</v>
      </c>
      <c r="Y211" s="30">
        <f t="shared" si="165"/>
        <v>0</v>
      </c>
      <c r="Z211" s="30">
        <v>0</v>
      </c>
      <c r="AA211" s="30">
        <v>0</v>
      </c>
      <c r="AB211" s="30">
        <f t="shared" si="166"/>
        <v>0</v>
      </c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8"/>
      <c r="FF211" s="8"/>
      <c r="FG211" s="8"/>
      <c r="FH211" s="8"/>
      <c r="FI211" s="8"/>
      <c r="FJ211" s="8"/>
      <c r="FK211" s="8"/>
      <c r="FL211" s="8"/>
      <c r="FM211" s="8"/>
      <c r="FN211" s="8"/>
      <c r="FO211" s="8"/>
      <c r="FP211" s="8"/>
      <c r="FQ211" s="8"/>
      <c r="FR211" s="8"/>
      <c r="FS211" s="8"/>
      <c r="FT211" s="8"/>
      <c r="FU211" s="8"/>
      <c r="FV211" s="8"/>
      <c r="FW211" s="8"/>
      <c r="FX211" s="8"/>
      <c r="FY211" s="8"/>
      <c r="FZ211" s="8"/>
      <c r="GA211" s="8"/>
      <c r="GB211" s="8"/>
      <c r="GC211" s="8"/>
      <c r="GD211" s="8"/>
      <c r="GE211" s="8"/>
      <c r="GF211" s="8"/>
      <c r="GG211" s="8"/>
      <c r="GH211" s="8"/>
      <c r="GI211" s="8"/>
      <c r="GJ211" s="8"/>
      <c r="GK211" s="8"/>
      <c r="GL211" s="8"/>
      <c r="GM211" s="8"/>
      <c r="GN211" s="8"/>
      <c r="GO211" s="8"/>
      <c r="GP211" s="8"/>
      <c r="GQ211" s="8"/>
      <c r="GR211" s="8"/>
      <c r="GS211" s="8"/>
      <c r="GT211" s="8"/>
      <c r="GU211" s="8"/>
      <c r="GV211" s="8"/>
      <c r="GW211" s="8"/>
      <c r="GX211" s="8"/>
      <c r="GY211" s="8"/>
      <c r="GZ211" s="8"/>
      <c r="HA211" s="8"/>
      <c r="HB211" s="8"/>
      <c r="HC211" s="8"/>
      <c r="HD211" s="8"/>
      <c r="HE211" s="8"/>
      <c r="HF211" s="8"/>
      <c r="HG211" s="8"/>
      <c r="HH211" s="8"/>
      <c r="HI211" s="8"/>
      <c r="HJ211" s="8"/>
      <c r="HK211" s="8"/>
      <c r="HL211" s="8"/>
      <c r="HM211" s="8"/>
      <c r="HN211" s="8"/>
      <c r="HO211" s="8"/>
      <c r="HP211" s="8"/>
      <c r="HQ211" s="8"/>
      <c r="HR211" s="8"/>
      <c r="HS211" s="8"/>
      <c r="HT211" s="8"/>
      <c r="HU211" s="8"/>
      <c r="HV211" s="8"/>
      <c r="HW211" s="8"/>
      <c r="HX211" s="8"/>
      <c r="HY211" s="8"/>
      <c r="HZ211" s="8"/>
      <c r="IA211" s="8"/>
      <c r="IB211" s="8"/>
      <c r="IC211" s="8"/>
      <c r="ID211" s="8"/>
      <c r="IE211" s="8"/>
      <c r="IF211" s="8"/>
      <c r="IG211" s="8"/>
      <c r="IH211" s="8"/>
      <c r="II211" s="8"/>
      <c r="IJ211" s="8"/>
      <c r="IK211" s="8"/>
      <c r="IL211" s="8"/>
      <c r="IM211" s="8"/>
      <c r="IN211" s="8"/>
      <c r="IO211" s="8"/>
    </row>
    <row r="212" spans="1:249" ht="31.5" x14ac:dyDescent="0.25">
      <c r="A212" s="26" t="s">
        <v>191</v>
      </c>
      <c r="B212" s="30">
        <f t="shared" si="171"/>
        <v>192158</v>
      </c>
      <c r="C212" s="30">
        <f t="shared" si="171"/>
        <v>192158</v>
      </c>
      <c r="D212" s="30">
        <f t="shared" si="171"/>
        <v>0</v>
      </c>
      <c r="E212" s="30">
        <v>0</v>
      </c>
      <c r="F212" s="30">
        <v>0</v>
      </c>
      <c r="G212" s="30">
        <f t="shared" si="159"/>
        <v>0</v>
      </c>
      <c r="H212" s="30">
        <v>0</v>
      </c>
      <c r="I212" s="30">
        <v>0</v>
      </c>
      <c r="J212" s="30">
        <f t="shared" si="160"/>
        <v>0</v>
      </c>
      <c r="K212" s="30">
        <v>58420</v>
      </c>
      <c r="L212" s="30">
        <v>58420</v>
      </c>
      <c r="M212" s="30">
        <f t="shared" si="161"/>
        <v>0</v>
      </c>
      <c r="N212" s="30">
        <v>0</v>
      </c>
      <c r="O212" s="30">
        <v>0</v>
      </c>
      <c r="P212" s="30">
        <f t="shared" si="162"/>
        <v>0</v>
      </c>
      <c r="Q212" s="30">
        <v>0</v>
      </c>
      <c r="R212" s="30">
        <v>0</v>
      </c>
      <c r="S212" s="30">
        <f t="shared" si="163"/>
        <v>0</v>
      </c>
      <c r="T212" s="30"/>
      <c r="U212" s="30"/>
      <c r="V212" s="30">
        <f t="shared" si="164"/>
        <v>0</v>
      </c>
      <c r="W212" s="30">
        <v>0</v>
      </c>
      <c r="X212" s="30">
        <v>0</v>
      </c>
      <c r="Y212" s="30">
        <f t="shared" si="165"/>
        <v>0</v>
      </c>
      <c r="Z212" s="30">
        <f>150000-16262</f>
        <v>133738</v>
      </c>
      <c r="AA212" s="30">
        <f t="shared" ref="AA212" si="178">150000-16262</f>
        <v>133738</v>
      </c>
      <c r="AB212" s="30">
        <f t="shared" si="166"/>
        <v>0</v>
      </c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8"/>
      <c r="FE212" s="8"/>
      <c r="FF212" s="8"/>
      <c r="FG212" s="8"/>
      <c r="FH212" s="8"/>
      <c r="FI212" s="8"/>
      <c r="FJ212" s="8"/>
      <c r="FK212" s="8"/>
      <c r="FL212" s="8"/>
      <c r="FM212" s="8"/>
      <c r="FN212" s="8"/>
      <c r="FO212" s="8"/>
      <c r="FP212" s="8"/>
      <c r="FQ212" s="8"/>
      <c r="FR212" s="8"/>
      <c r="FS212" s="8"/>
      <c r="FT212" s="8"/>
      <c r="FU212" s="8"/>
      <c r="FV212" s="8"/>
      <c r="FW212" s="8"/>
      <c r="FX212" s="8"/>
      <c r="FY212" s="8"/>
      <c r="FZ212" s="8"/>
      <c r="GA212" s="8"/>
      <c r="GB212" s="8"/>
      <c r="GC212" s="8"/>
      <c r="GD212" s="8"/>
      <c r="GE212" s="8"/>
      <c r="GF212" s="8"/>
      <c r="GG212" s="8"/>
      <c r="GH212" s="8"/>
      <c r="GI212" s="8"/>
      <c r="GJ212" s="8"/>
      <c r="GK212" s="8"/>
      <c r="GL212" s="8"/>
      <c r="GM212" s="8"/>
      <c r="GN212" s="8"/>
      <c r="GO212" s="8"/>
      <c r="GP212" s="8"/>
      <c r="GQ212" s="8"/>
      <c r="GR212" s="8"/>
      <c r="GS212" s="8"/>
      <c r="GT212" s="8"/>
      <c r="GU212" s="8"/>
      <c r="GV212" s="8"/>
      <c r="GW212" s="8"/>
      <c r="GX212" s="8"/>
      <c r="GY212" s="8"/>
      <c r="GZ212" s="8"/>
      <c r="HA212" s="8"/>
      <c r="HB212" s="8"/>
      <c r="HC212" s="8"/>
      <c r="HD212" s="8"/>
      <c r="HE212" s="8"/>
      <c r="HF212" s="8"/>
      <c r="HG212" s="8"/>
      <c r="HH212" s="8"/>
      <c r="HI212" s="8"/>
      <c r="HJ212" s="8"/>
      <c r="HK212" s="8"/>
      <c r="HL212" s="8"/>
      <c r="HM212" s="8"/>
      <c r="HN212" s="8"/>
      <c r="HO212" s="8"/>
      <c r="HP212" s="8"/>
      <c r="HQ212" s="8"/>
      <c r="HR212" s="8"/>
      <c r="HS212" s="8"/>
      <c r="HT212" s="8"/>
      <c r="HU212" s="8"/>
      <c r="HV212" s="8"/>
      <c r="HW212" s="8"/>
      <c r="HX212" s="8"/>
      <c r="HY212" s="8"/>
      <c r="HZ212" s="8"/>
      <c r="IA212" s="8"/>
      <c r="IB212" s="8"/>
      <c r="IC212" s="8"/>
      <c r="ID212" s="8"/>
      <c r="IE212" s="8"/>
      <c r="IF212" s="8"/>
      <c r="IG212" s="8"/>
      <c r="IH212" s="8"/>
      <c r="II212" s="8"/>
      <c r="IJ212" s="8"/>
      <c r="IK212" s="8"/>
      <c r="IL212" s="8"/>
      <c r="IM212" s="8"/>
      <c r="IN212" s="8"/>
      <c r="IO212" s="8"/>
    </row>
    <row r="213" spans="1:249" ht="110.25" x14ac:dyDescent="0.25">
      <c r="A213" s="26" t="s">
        <v>192</v>
      </c>
      <c r="B213" s="30">
        <f t="shared" si="171"/>
        <v>1049771</v>
      </c>
      <c r="C213" s="30">
        <f t="shared" si="171"/>
        <v>1049771</v>
      </c>
      <c r="D213" s="30">
        <f t="shared" si="171"/>
        <v>0</v>
      </c>
      <c r="E213" s="30">
        <v>1049771</v>
      </c>
      <c r="F213" s="30">
        <v>1049771</v>
      </c>
      <c r="G213" s="30">
        <f t="shared" si="159"/>
        <v>0</v>
      </c>
      <c r="H213" s="30">
        <v>0</v>
      </c>
      <c r="I213" s="30">
        <v>0</v>
      </c>
      <c r="J213" s="30">
        <f t="shared" si="160"/>
        <v>0</v>
      </c>
      <c r="K213" s="30">
        <v>0</v>
      </c>
      <c r="L213" s="30">
        <v>0</v>
      </c>
      <c r="M213" s="30">
        <f t="shared" si="161"/>
        <v>0</v>
      </c>
      <c r="N213" s="30">
        <f>1049771-1049771</f>
        <v>0</v>
      </c>
      <c r="O213" s="30">
        <f t="shared" ref="O213" si="179">1049771-1049771</f>
        <v>0</v>
      </c>
      <c r="P213" s="30">
        <f t="shared" si="162"/>
        <v>0</v>
      </c>
      <c r="Q213" s="30">
        <v>0</v>
      </c>
      <c r="R213" s="30">
        <v>0</v>
      </c>
      <c r="S213" s="30">
        <f t="shared" si="163"/>
        <v>0</v>
      </c>
      <c r="T213" s="30">
        <v>0</v>
      </c>
      <c r="U213" s="30">
        <v>0</v>
      </c>
      <c r="V213" s="30">
        <f t="shared" si="164"/>
        <v>0</v>
      </c>
      <c r="W213" s="30">
        <v>0</v>
      </c>
      <c r="X213" s="30">
        <v>0</v>
      </c>
      <c r="Y213" s="30">
        <f t="shared" si="165"/>
        <v>0</v>
      </c>
      <c r="Z213" s="30">
        <v>0</v>
      </c>
      <c r="AA213" s="30">
        <v>0</v>
      </c>
      <c r="AB213" s="30">
        <f t="shared" si="166"/>
        <v>0</v>
      </c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8"/>
      <c r="FE213" s="8"/>
      <c r="FF213" s="8"/>
      <c r="FG213" s="8"/>
      <c r="FH213" s="8"/>
      <c r="FI213" s="8"/>
      <c r="FJ213" s="8"/>
      <c r="FK213" s="8"/>
      <c r="FL213" s="8"/>
      <c r="FM213" s="8"/>
      <c r="FN213" s="8"/>
      <c r="FO213" s="8"/>
      <c r="FP213" s="8"/>
      <c r="FQ213" s="8"/>
      <c r="FR213" s="8"/>
      <c r="FS213" s="8"/>
      <c r="FT213" s="8"/>
      <c r="FU213" s="8"/>
      <c r="FV213" s="8"/>
      <c r="FW213" s="8"/>
      <c r="FX213" s="8"/>
      <c r="FY213" s="8"/>
      <c r="FZ213" s="8"/>
      <c r="GA213" s="8"/>
      <c r="GB213" s="8"/>
      <c r="GC213" s="8"/>
      <c r="GD213" s="8"/>
      <c r="GE213" s="8"/>
      <c r="GF213" s="8"/>
      <c r="GG213" s="8"/>
      <c r="GH213" s="8"/>
      <c r="GI213" s="8"/>
      <c r="GJ213" s="8"/>
      <c r="GK213" s="8"/>
      <c r="GL213" s="8"/>
      <c r="GM213" s="8"/>
      <c r="GN213" s="8"/>
      <c r="GO213" s="8"/>
      <c r="GP213" s="8"/>
      <c r="GQ213" s="8"/>
      <c r="GR213" s="8"/>
      <c r="GS213" s="8"/>
      <c r="GT213" s="8"/>
      <c r="GU213" s="8"/>
      <c r="GV213" s="8"/>
      <c r="GW213" s="8"/>
      <c r="GX213" s="8"/>
      <c r="GY213" s="8"/>
      <c r="GZ213" s="8"/>
      <c r="HA213" s="8"/>
      <c r="HB213" s="8"/>
      <c r="HC213" s="8"/>
      <c r="HD213" s="8"/>
      <c r="HE213" s="8"/>
      <c r="HF213" s="8"/>
      <c r="HG213" s="8"/>
      <c r="HH213" s="8"/>
      <c r="HI213" s="8"/>
      <c r="HJ213" s="8"/>
      <c r="HK213" s="8"/>
      <c r="HL213" s="8"/>
      <c r="HM213" s="8"/>
      <c r="HN213" s="8"/>
      <c r="HO213" s="8"/>
      <c r="HP213" s="8"/>
      <c r="HQ213" s="8"/>
      <c r="HR213" s="8"/>
      <c r="HS213" s="8"/>
      <c r="HT213" s="8"/>
      <c r="HU213" s="8"/>
      <c r="HV213" s="8"/>
      <c r="HW213" s="8"/>
      <c r="HX213" s="8"/>
      <c r="HY213" s="8"/>
      <c r="HZ213" s="8"/>
      <c r="IA213" s="8"/>
      <c r="IB213" s="8"/>
      <c r="IC213" s="8"/>
      <c r="ID213" s="8"/>
      <c r="IE213" s="8"/>
      <c r="IF213" s="8"/>
      <c r="IG213" s="8"/>
      <c r="IH213" s="8"/>
      <c r="II213" s="8"/>
      <c r="IJ213" s="8"/>
      <c r="IK213" s="8"/>
      <c r="IL213" s="8"/>
      <c r="IM213" s="8"/>
      <c r="IN213" s="8"/>
      <c r="IO213" s="8"/>
    </row>
    <row r="214" spans="1:249" ht="47.25" x14ac:dyDescent="0.25">
      <c r="A214" s="29" t="s">
        <v>193</v>
      </c>
      <c r="B214" s="30">
        <f t="shared" si="171"/>
        <v>6411</v>
      </c>
      <c r="C214" s="30">
        <f t="shared" si="171"/>
        <v>6411</v>
      </c>
      <c r="D214" s="30">
        <f t="shared" si="171"/>
        <v>0</v>
      </c>
      <c r="E214" s="30">
        <v>0</v>
      </c>
      <c r="F214" s="30">
        <v>0</v>
      </c>
      <c r="G214" s="30">
        <f t="shared" si="159"/>
        <v>0</v>
      </c>
      <c r="H214" s="30">
        <v>0</v>
      </c>
      <c r="I214" s="30">
        <v>0</v>
      </c>
      <c r="J214" s="30">
        <f t="shared" si="160"/>
        <v>0</v>
      </c>
      <c r="K214" s="30">
        <v>6411</v>
      </c>
      <c r="L214" s="30">
        <v>6411</v>
      </c>
      <c r="M214" s="30">
        <f t="shared" si="161"/>
        <v>0</v>
      </c>
      <c r="N214" s="30">
        <v>0</v>
      </c>
      <c r="O214" s="30">
        <v>0</v>
      </c>
      <c r="P214" s="30">
        <f t="shared" si="162"/>
        <v>0</v>
      </c>
      <c r="Q214" s="30">
        <v>0</v>
      </c>
      <c r="R214" s="30">
        <v>0</v>
      </c>
      <c r="S214" s="30">
        <f t="shared" si="163"/>
        <v>0</v>
      </c>
      <c r="T214" s="30"/>
      <c r="U214" s="30"/>
      <c r="V214" s="30">
        <f t="shared" si="164"/>
        <v>0</v>
      </c>
      <c r="W214" s="30">
        <v>0</v>
      </c>
      <c r="X214" s="30">
        <v>0</v>
      </c>
      <c r="Y214" s="30">
        <f t="shared" si="165"/>
        <v>0</v>
      </c>
      <c r="Z214" s="30">
        <v>0</v>
      </c>
      <c r="AA214" s="30">
        <v>0</v>
      </c>
      <c r="AB214" s="30">
        <f t="shared" si="166"/>
        <v>0</v>
      </c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8"/>
      <c r="FF214" s="8"/>
      <c r="FG214" s="8"/>
      <c r="FH214" s="8"/>
      <c r="FI214" s="8"/>
      <c r="FJ214" s="8"/>
      <c r="FK214" s="8"/>
      <c r="FL214" s="8"/>
      <c r="FM214" s="8"/>
      <c r="FN214" s="8"/>
      <c r="FO214" s="8"/>
      <c r="FP214" s="8"/>
      <c r="FQ214" s="8"/>
      <c r="FR214" s="8"/>
      <c r="FS214" s="8"/>
      <c r="FT214" s="8"/>
      <c r="FU214" s="8"/>
      <c r="FV214" s="8"/>
      <c r="FW214" s="8"/>
      <c r="FX214" s="8"/>
      <c r="FY214" s="8"/>
      <c r="FZ214" s="8"/>
      <c r="GA214" s="8"/>
      <c r="GB214" s="8"/>
      <c r="GC214" s="8"/>
      <c r="GD214" s="8"/>
      <c r="GE214" s="8"/>
      <c r="GF214" s="8"/>
      <c r="GG214" s="8"/>
      <c r="GH214" s="8"/>
      <c r="GI214" s="8"/>
      <c r="GJ214" s="8"/>
      <c r="GK214" s="8"/>
      <c r="GL214" s="8"/>
      <c r="GM214" s="8"/>
      <c r="GN214" s="8"/>
      <c r="GO214" s="8"/>
      <c r="GP214" s="8"/>
      <c r="GQ214" s="8"/>
      <c r="GR214" s="8"/>
      <c r="GS214" s="8"/>
      <c r="GT214" s="8"/>
      <c r="GU214" s="8"/>
      <c r="GV214" s="8"/>
      <c r="GW214" s="8"/>
      <c r="GX214" s="8"/>
      <c r="GY214" s="8"/>
      <c r="GZ214" s="8"/>
      <c r="HA214" s="8"/>
      <c r="HB214" s="8"/>
      <c r="HC214" s="8"/>
      <c r="HD214" s="8"/>
      <c r="HE214" s="8"/>
      <c r="HF214" s="8"/>
      <c r="HG214" s="8"/>
      <c r="HH214" s="8"/>
      <c r="HI214" s="8"/>
      <c r="HJ214" s="8"/>
      <c r="HK214" s="8"/>
      <c r="HL214" s="8"/>
      <c r="HM214" s="8"/>
      <c r="HN214" s="8"/>
      <c r="HO214" s="8"/>
      <c r="HP214" s="8"/>
      <c r="HQ214" s="8"/>
      <c r="HR214" s="8"/>
      <c r="HS214" s="8"/>
      <c r="HT214" s="8"/>
      <c r="HU214" s="8"/>
      <c r="HV214" s="8"/>
      <c r="HW214" s="8"/>
      <c r="HX214" s="8"/>
      <c r="HY214" s="8"/>
      <c r="HZ214" s="8"/>
      <c r="IA214" s="8"/>
      <c r="IB214" s="8"/>
      <c r="IC214" s="8"/>
      <c r="ID214" s="8"/>
      <c r="IE214" s="8"/>
      <c r="IF214" s="8"/>
      <c r="IG214" s="8"/>
      <c r="IH214" s="8"/>
      <c r="II214" s="8"/>
      <c r="IJ214" s="8"/>
      <c r="IK214" s="8"/>
      <c r="IL214" s="8"/>
      <c r="IM214" s="8"/>
      <c r="IN214" s="8"/>
      <c r="IO214" s="8"/>
    </row>
    <row r="215" spans="1:249" x14ac:dyDescent="0.25">
      <c r="A215" s="29" t="s">
        <v>194</v>
      </c>
      <c r="B215" s="30">
        <f t="shared" si="171"/>
        <v>62095</v>
      </c>
      <c r="C215" s="30">
        <f t="shared" si="171"/>
        <v>62095</v>
      </c>
      <c r="D215" s="30">
        <f t="shared" si="171"/>
        <v>0</v>
      </c>
      <c r="E215" s="30">
        <v>0</v>
      </c>
      <c r="F215" s="30">
        <v>0</v>
      </c>
      <c r="G215" s="30">
        <f t="shared" si="159"/>
        <v>0</v>
      </c>
      <c r="H215" s="30">
        <v>0</v>
      </c>
      <c r="I215" s="30">
        <v>0</v>
      </c>
      <c r="J215" s="30">
        <f t="shared" si="160"/>
        <v>0</v>
      </c>
      <c r="K215" s="30">
        <v>62095</v>
      </c>
      <c r="L215" s="30">
        <v>62095</v>
      </c>
      <c r="M215" s="30">
        <f t="shared" si="161"/>
        <v>0</v>
      </c>
      <c r="N215" s="30">
        <v>0</v>
      </c>
      <c r="O215" s="30">
        <v>0</v>
      </c>
      <c r="P215" s="30">
        <f t="shared" si="162"/>
        <v>0</v>
      </c>
      <c r="Q215" s="30">
        <v>0</v>
      </c>
      <c r="R215" s="30">
        <v>0</v>
      </c>
      <c r="S215" s="30">
        <f t="shared" si="163"/>
        <v>0</v>
      </c>
      <c r="T215" s="30">
        <v>0</v>
      </c>
      <c r="U215" s="30">
        <v>0</v>
      </c>
      <c r="V215" s="30">
        <f t="shared" si="164"/>
        <v>0</v>
      </c>
      <c r="W215" s="30">
        <v>0</v>
      </c>
      <c r="X215" s="30">
        <v>0</v>
      </c>
      <c r="Y215" s="30">
        <f t="shared" si="165"/>
        <v>0</v>
      </c>
      <c r="Z215" s="30">
        <v>0</v>
      </c>
      <c r="AA215" s="30">
        <v>0</v>
      </c>
      <c r="AB215" s="30">
        <f t="shared" si="166"/>
        <v>0</v>
      </c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8"/>
      <c r="FG215" s="8"/>
      <c r="FH215" s="8"/>
      <c r="FI215" s="8"/>
      <c r="FJ215" s="8"/>
      <c r="FK215" s="8"/>
      <c r="FL215" s="8"/>
      <c r="FM215" s="8"/>
      <c r="FN215" s="8"/>
      <c r="FO215" s="8"/>
      <c r="FP215" s="8"/>
      <c r="FQ215" s="8"/>
      <c r="FR215" s="8"/>
      <c r="FS215" s="8"/>
      <c r="FT215" s="8"/>
      <c r="FU215" s="8"/>
      <c r="FV215" s="8"/>
      <c r="FW215" s="8"/>
      <c r="FX215" s="8"/>
      <c r="FY215" s="8"/>
      <c r="FZ215" s="8"/>
      <c r="GA215" s="8"/>
      <c r="GB215" s="8"/>
      <c r="GC215" s="8"/>
      <c r="GD215" s="8"/>
      <c r="GE215" s="8"/>
      <c r="GF215" s="8"/>
      <c r="GG215" s="8"/>
      <c r="GH215" s="8"/>
      <c r="GI215" s="8"/>
      <c r="GJ215" s="8"/>
      <c r="GK215" s="8"/>
      <c r="GL215" s="8"/>
      <c r="GM215" s="8"/>
      <c r="GN215" s="8"/>
      <c r="GO215" s="8"/>
      <c r="GP215" s="8"/>
      <c r="GQ215" s="8"/>
      <c r="GR215" s="8"/>
      <c r="GS215" s="8"/>
      <c r="GT215" s="8"/>
      <c r="GU215" s="8"/>
      <c r="GV215" s="8"/>
      <c r="GW215" s="8"/>
      <c r="GX215" s="8"/>
      <c r="GY215" s="8"/>
      <c r="GZ215" s="8"/>
      <c r="HA215" s="8"/>
      <c r="HB215" s="8"/>
      <c r="HC215" s="8"/>
      <c r="HD215" s="8"/>
      <c r="HE215" s="8"/>
      <c r="HF215" s="8"/>
      <c r="HG215" s="8"/>
      <c r="HH215" s="8"/>
      <c r="HI215" s="8"/>
      <c r="HJ215" s="8"/>
      <c r="HK215" s="8"/>
      <c r="HL215" s="8"/>
      <c r="HM215" s="8"/>
      <c r="HN215" s="8"/>
      <c r="HO215" s="8"/>
      <c r="HP215" s="8"/>
      <c r="HQ215" s="8"/>
      <c r="HR215" s="8"/>
      <c r="HS215" s="8"/>
      <c r="HT215" s="8"/>
      <c r="HU215" s="8"/>
      <c r="HV215" s="8"/>
      <c r="HW215" s="8"/>
      <c r="HX215" s="8"/>
      <c r="HY215" s="8"/>
      <c r="HZ215" s="8"/>
      <c r="IA215" s="8"/>
      <c r="IB215" s="8"/>
      <c r="IC215" s="8"/>
      <c r="ID215" s="8"/>
      <c r="IE215" s="8"/>
      <c r="IF215" s="8"/>
      <c r="IG215" s="8"/>
      <c r="IH215" s="8"/>
      <c r="II215" s="8"/>
      <c r="IJ215" s="8"/>
      <c r="IK215" s="8"/>
      <c r="IL215" s="8"/>
      <c r="IM215" s="8"/>
      <c r="IN215" s="8"/>
      <c r="IO215" s="8"/>
    </row>
    <row r="216" spans="1:249" ht="31.5" x14ac:dyDescent="0.25">
      <c r="A216" s="29" t="s">
        <v>195</v>
      </c>
      <c r="B216" s="30">
        <f t="shared" si="171"/>
        <v>5274188</v>
      </c>
      <c r="C216" s="30">
        <f t="shared" si="171"/>
        <v>5274188</v>
      </c>
      <c r="D216" s="30">
        <f t="shared" si="171"/>
        <v>0</v>
      </c>
      <c r="E216" s="30">
        <v>0</v>
      </c>
      <c r="F216" s="30">
        <v>0</v>
      </c>
      <c r="G216" s="30">
        <f t="shared" si="159"/>
        <v>0</v>
      </c>
      <c r="H216" s="30">
        <v>0</v>
      </c>
      <c r="I216" s="30">
        <v>0</v>
      </c>
      <c r="J216" s="30">
        <f t="shared" si="160"/>
        <v>0</v>
      </c>
      <c r="K216" s="30">
        <v>0</v>
      </c>
      <c r="L216" s="30">
        <v>0</v>
      </c>
      <c r="M216" s="30">
        <f t="shared" si="161"/>
        <v>0</v>
      </c>
      <c r="N216" s="30">
        <v>0</v>
      </c>
      <c r="O216" s="30">
        <v>0</v>
      </c>
      <c r="P216" s="30">
        <f t="shared" si="162"/>
        <v>0</v>
      </c>
      <c r="Q216" s="30">
        <v>0</v>
      </c>
      <c r="R216" s="30">
        <v>0</v>
      </c>
      <c r="S216" s="30">
        <f t="shared" si="163"/>
        <v>0</v>
      </c>
      <c r="T216" s="30">
        <v>0</v>
      </c>
      <c r="U216" s="30">
        <v>0</v>
      </c>
      <c r="V216" s="30">
        <f t="shared" si="164"/>
        <v>0</v>
      </c>
      <c r="W216" s="30"/>
      <c r="X216" s="30">
        <v>2179821</v>
      </c>
      <c r="Y216" s="30">
        <f t="shared" si="165"/>
        <v>2179821</v>
      </c>
      <c r="Z216" s="30">
        <f>6276644+35880-1038336</f>
        <v>5274188</v>
      </c>
      <c r="AA216" s="30">
        <f>6276644+35880-1038336-2179821</f>
        <v>3094367</v>
      </c>
      <c r="AB216" s="30">
        <f t="shared" si="166"/>
        <v>-2179821</v>
      </c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/>
      <c r="FG216" s="8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8"/>
      <c r="FZ216" s="8"/>
      <c r="GA216" s="8"/>
      <c r="GB216" s="8"/>
      <c r="GC216" s="8"/>
      <c r="GD216" s="8"/>
      <c r="GE216" s="8"/>
      <c r="GF216" s="8"/>
      <c r="GG216" s="8"/>
      <c r="GH216" s="8"/>
      <c r="GI216" s="8"/>
      <c r="GJ216" s="8"/>
      <c r="GK216" s="8"/>
      <c r="GL216" s="8"/>
      <c r="GM216" s="8"/>
      <c r="GN216" s="8"/>
      <c r="GO216" s="8"/>
      <c r="GP216" s="8"/>
      <c r="GQ216" s="8"/>
      <c r="GR216" s="8"/>
      <c r="GS216" s="8"/>
      <c r="GT216" s="8"/>
      <c r="GU216" s="8"/>
      <c r="GV216" s="8"/>
      <c r="GW216" s="8"/>
      <c r="GX216" s="8"/>
      <c r="GY216" s="8"/>
      <c r="GZ216" s="8"/>
      <c r="HA216" s="8"/>
      <c r="HB216" s="8"/>
      <c r="HC216" s="8"/>
      <c r="HD216" s="8"/>
      <c r="HE216" s="8"/>
      <c r="HF216" s="8"/>
      <c r="HG216" s="8"/>
      <c r="HH216" s="8"/>
      <c r="HI216" s="8"/>
      <c r="HJ216" s="8"/>
      <c r="HK216" s="8"/>
      <c r="HL216" s="8"/>
      <c r="HM216" s="8"/>
      <c r="HN216" s="8"/>
      <c r="HO216" s="8"/>
      <c r="HP216" s="8"/>
      <c r="HQ216" s="8"/>
      <c r="HR216" s="8"/>
      <c r="HS216" s="8"/>
      <c r="HT216" s="8"/>
      <c r="HU216" s="8"/>
      <c r="HV216" s="8"/>
      <c r="HW216" s="8"/>
      <c r="HX216" s="8"/>
      <c r="HY216" s="8"/>
      <c r="HZ216" s="8"/>
      <c r="IA216" s="8"/>
      <c r="IB216" s="8"/>
      <c r="IC216" s="8"/>
      <c r="ID216" s="8"/>
      <c r="IE216" s="8"/>
      <c r="IF216" s="8"/>
      <c r="IG216" s="8"/>
      <c r="IH216" s="8"/>
      <c r="II216" s="8"/>
      <c r="IJ216" s="8"/>
      <c r="IK216" s="8"/>
      <c r="IL216" s="8"/>
      <c r="IM216" s="8"/>
      <c r="IN216" s="8"/>
      <c r="IO216" s="8"/>
    </row>
    <row r="217" spans="1:249" ht="31.5" x14ac:dyDescent="0.25">
      <c r="A217" s="23" t="s">
        <v>67</v>
      </c>
      <c r="B217" s="24">
        <f t="shared" si="171"/>
        <v>471245</v>
      </c>
      <c r="C217" s="24">
        <f t="shared" si="171"/>
        <v>471245</v>
      </c>
      <c r="D217" s="24">
        <f t="shared" si="171"/>
        <v>0</v>
      </c>
      <c r="E217" s="24">
        <f>SUM(E225,E240,E238,E218,E243,E234)</f>
        <v>0</v>
      </c>
      <c r="F217" s="24">
        <f>SUM(F225,F240,F238,F218,F243,F234)</f>
        <v>0</v>
      </c>
      <c r="G217" s="24">
        <f t="shared" si="159"/>
        <v>0</v>
      </c>
      <c r="H217" s="24">
        <f>SUM(H225,H240,H238,H218,H243,H234)</f>
        <v>0</v>
      </c>
      <c r="I217" s="24">
        <f>SUM(I225,I240,I238,I218,I243,I234)</f>
        <v>0</v>
      </c>
      <c r="J217" s="24">
        <f t="shared" si="160"/>
        <v>0</v>
      </c>
      <c r="K217" s="24">
        <f>SUM(K225,K240,K238,K218,K243,K234)</f>
        <v>195233</v>
      </c>
      <c r="L217" s="24">
        <f>SUM(L225,L240,L238,L218,L243,L234)</f>
        <v>195233</v>
      </c>
      <c r="M217" s="24">
        <f t="shared" si="161"/>
        <v>0</v>
      </c>
      <c r="N217" s="24">
        <f>SUM(N225,N240,N238,N218,N243,N234)</f>
        <v>0</v>
      </c>
      <c r="O217" s="24">
        <f>SUM(O225,O240,O238,O218,O243,O234)</f>
        <v>0</v>
      </c>
      <c r="P217" s="24">
        <f t="shared" si="162"/>
        <v>0</v>
      </c>
      <c r="Q217" s="24">
        <f>SUM(Q225,Q240,Q238,Q218,Q243,Q234)</f>
        <v>85408</v>
      </c>
      <c r="R217" s="24">
        <f>SUM(R225,R240,R238,R218,R243,R234)</f>
        <v>85408</v>
      </c>
      <c r="S217" s="24">
        <f t="shared" si="163"/>
        <v>0</v>
      </c>
      <c r="T217" s="24">
        <f>SUM(T225,T240,T238,T218,T243,T234)</f>
        <v>190604</v>
      </c>
      <c r="U217" s="24">
        <f>SUM(U225,U240,U238,U218,U243,U234)</f>
        <v>190604</v>
      </c>
      <c r="V217" s="24">
        <f t="shared" si="164"/>
        <v>0</v>
      </c>
      <c r="W217" s="24">
        <f>SUM(W225,W240,W238,W218,W243,W234)</f>
        <v>0</v>
      </c>
      <c r="X217" s="24">
        <f>SUM(X225,X240,X238,X218,X243,X234)</f>
        <v>0</v>
      </c>
      <c r="Y217" s="24">
        <f t="shared" si="165"/>
        <v>0</v>
      </c>
      <c r="Z217" s="24">
        <f>SUM(Z225,Z240,Z238,Z218,Z243,Z234)</f>
        <v>0</v>
      </c>
      <c r="AA217" s="24">
        <f>SUM(AA225,AA240,AA238,AA218,AA243,AA234)</f>
        <v>0</v>
      </c>
      <c r="AB217" s="24">
        <f t="shared" si="166"/>
        <v>0</v>
      </c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2"/>
      <c r="CP217" s="22"/>
      <c r="CQ217" s="22"/>
      <c r="CR217" s="22"/>
      <c r="CS217" s="22"/>
      <c r="CT217" s="22"/>
      <c r="CU217" s="22"/>
      <c r="CV217" s="22"/>
      <c r="CW217" s="22"/>
      <c r="CX217" s="22"/>
      <c r="CY217" s="22"/>
      <c r="CZ217" s="22"/>
      <c r="DA217" s="22"/>
      <c r="DB217" s="22"/>
      <c r="DC217" s="22"/>
      <c r="DD217" s="22"/>
      <c r="DE217" s="22"/>
      <c r="DF217" s="22"/>
      <c r="DG217" s="22"/>
      <c r="DH217" s="22"/>
      <c r="DI217" s="22"/>
      <c r="DJ217" s="22"/>
      <c r="DK217" s="22"/>
      <c r="DL217" s="22"/>
      <c r="DM217" s="22"/>
      <c r="DN217" s="22"/>
      <c r="DO217" s="22"/>
      <c r="DP217" s="22"/>
      <c r="DQ217" s="22"/>
      <c r="DR217" s="22"/>
      <c r="DS217" s="22"/>
      <c r="DT217" s="22"/>
      <c r="DU217" s="22"/>
      <c r="DV217" s="22"/>
      <c r="DW217" s="22"/>
      <c r="DX217" s="22"/>
      <c r="DY217" s="22"/>
      <c r="DZ217" s="22"/>
      <c r="EA217" s="22"/>
      <c r="EB217" s="22"/>
      <c r="EC217" s="22"/>
      <c r="ED217" s="22"/>
      <c r="EE217" s="22"/>
      <c r="EF217" s="22"/>
      <c r="EG217" s="22"/>
      <c r="EH217" s="22"/>
      <c r="EI217" s="22"/>
      <c r="EJ217" s="22"/>
      <c r="EK217" s="22"/>
      <c r="EL217" s="22"/>
      <c r="EM217" s="22"/>
      <c r="EN217" s="22"/>
      <c r="EO217" s="22"/>
      <c r="EP217" s="22"/>
      <c r="EQ217" s="22"/>
      <c r="ER217" s="22"/>
      <c r="ES217" s="22"/>
      <c r="ET217" s="22"/>
      <c r="EU217" s="22"/>
      <c r="EV217" s="22"/>
      <c r="EW217" s="22"/>
      <c r="EX217" s="22"/>
      <c r="EY217" s="22"/>
      <c r="EZ217" s="22"/>
      <c r="FA217" s="22"/>
      <c r="FB217" s="22"/>
      <c r="FC217" s="22"/>
      <c r="FD217" s="22"/>
      <c r="FE217" s="22"/>
      <c r="FF217" s="22"/>
      <c r="FG217" s="22"/>
      <c r="FH217" s="22"/>
      <c r="FI217" s="22"/>
      <c r="FJ217" s="22"/>
      <c r="FK217" s="22"/>
      <c r="FL217" s="22"/>
      <c r="FM217" s="22"/>
      <c r="FN217" s="22"/>
      <c r="FO217" s="22"/>
      <c r="FP217" s="22"/>
      <c r="FQ217" s="22"/>
      <c r="FR217" s="22"/>
      <c r="FS217" s="22"/>
      <c r="FT217" s="22"/>
      <c r="FU217" s="22"/>
      <c r="FV217" s="22"/>
      <c r="FW217" s="22"/>
      <c r="FX217" s="22"/>
      <c r="FY217" s="22"/>
      <c r="FZ217" s="22"/>
      <c r="GA217" s="8"/>
      <c r="GB217" s="8"/>
      <c r="GC217" s="8"/>
      <c r="GD217" s="8"/>
      <c r="GE217" s="8"/>
      <c r="GF217" s="8"/>
      <c r="GG217" s="8"/>
      <c r="GH217" s="8"/>
      <c r="GI217" s="8"/>
      <c r="GJ217" s="8"/>
      <c r="GK217" s="8"/>
      <c r="GL217" s="8"/>
      <c r="GM217" s="8"/>
      <c r="GN217" s="8"/>
      <c r="GO217" s="8"/>
      <c r="GP217" s="8"/>
      <c r="GQ217" s="8"/>
      <c r="GR217" s="8"/>
      <c r="GS217" s="8"/>
      <c r="GT217" s="8"/>
      <c r="GU217" s="8"/>
      <c r="GV217" s="8"/>
      <c r="GW217" s="8"/>
      <c r="GX217" s="8"/>
      <c r="GY217" s="8"/>
      <c r="GZ217" s="8"/>
      <c r="HA217" s="8"/>
      <c r="HB217" s="8"/>
      <c r="HC217" s="8"/>
      <c r="HD217" s="8"/>
      <c r="HE217" s="8"/>
      <c r="HF217" s="8"/>
      <c r="HG217" s="8"/>
      <c r="HH217" s="8"/>
      <c r="HI217" s="8"/>
      <c r="HJ217" s="8"/>
      <c r="HK217" s="8"/>
      <c r="HL217" s="8"/>
      <c r="HM217" s="8"/>
      <c r="HN217" s="8"/>
      <c r="HO217" s="8"/>
      <c r="HP217" s="8"/>
      <c r="HQ217" s="8"/>
      <c r="HR217" s="8"/>
      <c r="HS217" s="8"/>
      <c r="HT217" s="8"/>
      <c r="HU217" s="8"/>
      <c r="HV217" s="8"/>
      <c r="HW217" s="8"/>
      <c r="HX217" s="8"/>
      <c r="HY217" s="8"/>
      <c r="HZ217" s="8"/>
      <c r="IA217" s="8"/>
      <c r="IB217" s="8"/>
      <c r="IC217" s="8"/>
      <c r="ID217" s="8"/>
      <c r="IE217" s="8"/>
      <c r="IF217" s="8"/>
      <c r="IG217" s="8"/>
      <c r="IH217" s="8"/>
      <c r="II217" s="8"/>
      <c r="IJ217" s="8"/>
      <c r="IK217" s="8"/>
      <c r="IL217" s="8"/>
      <c r="IM217" s="8"/>
      <c r="IN217" s="8"/>
      <c r="IO217" s="8"/>
    </row>
    <row r="218" spans="1:249" ht="31.5" x14ac:dyDescent="0.25">
      <c r="A218" s="23" t="s">
        <v>82</v>
      </c>
      <c r="B218" s="24">
        <f t="shared" si="171"/>
        <v>24082</v>
      </c>
      <c r="C218" s="24">
        <f t="shared" si="171"/>
        <v>24082</v>
      </c>
      <c r="D218" s="24">
        <f t="shared" si="171"/>
        <v>0</v>
      </c>
      <c r="E218" s="24">
        <f t="shared" ref="E218:AA218" si="180">SUM(E219:E224)</f>
        <v>0</v>
      </c>
      <c r="F218" s="24">
        <f t="shared" si="180"/>
        <v>0</v>
      </c>
      <c r="G218" s="24">
        <f t="shared" si="159"/>
        <v>0</v>
      </c>
      <c r="H218" s="24">
        <f t="shared" si="180"/>
        <v>0</v>
      </c>
      <c r="I218" s="24">
        <f t="shared" si="180"/>
        <v>0</v>
      </c>
      <c r="J218" s="24">
        <f t="shared" si="160"/>
        <v>0</v>
      </c>
      <c r="K218" s="24">
        <f t="shared" si="180"/>
        <v>7861</v>
      </c>
      <c r="L218" s="24">
        <f t="shared" si="180"/>
        <v>7861</v>
      </c>
      <c r="M218" s="24">
        <f t="shared" si="161"/>
        <v>0</v>
      </c>
      <c r="N218" s="24">
        <f t="shared" si="180"/>
        <v>0</v>
      </c>
      <c r="O218" s="24">
        <f t="shared" si="180"/>
        <v>0</v>
      </c>
      <c r="P218" s="24">
        <f t="shared" si="162"/>
        <v>0</v>
      </c>
      <c r="Q218" s="24">
        <f t="shared" si="180"/>
        <v>16221</v>
      </c>
      <c r="R218" s="24">
        <f t="shared" si="180"/>
        <v>16221</v>
      </c>
      <c r="S218" s="24">
        <f t="shared" si="163"/>
        <v>0</v>
      </c>
      <c r="T218" s="24">
        <f t="shared" si="180"/>
        <v>0</v>
      </c>
      <c r="U218" s="24">
        <f t="shared" si="180"/>
        <v>0</v>
      </c>
      <c r="V218" s="24">
        <f t="shared" si="164"/>
        <v>0</v>
      </c>
      <c r="W218" s="24">
        <f t="shared" si="180"/>
        <v>0</v>
      </c>
      <c r="X218" s="24">
        <f t="shared" si="180"/>
        <v>0</v>
      </c>
      <c r="Y218" s="24">
        <f t="shared" si="165"/>
        <v>0</v>
      </c>
      <c r="Z218" s="24">
        <f t="shared" si="180"/>
        <v>0</v>
      </c>
      <c r="AA218" s="24">
        <f t="shared" si="180"/>
        <v>0</v>
      </c>
      <c r="AB218" s="24">
        <f t="shared" si="166"/>
        <v>0</v>
      </c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/>
      <c r="CY218" s="22"/>
      <c r="CZ218" s="22"/>
      <c r="DA218" s="22"/>
      <c r="DB218" s="22"/>
      <c r="DC218" s="22"/>
      <c r="DD218" s="22"/>
      <c r="DE218" s="22"/>
      <c r="DF218" s="22"/>
      <c r="DG218" s="22"/>
      <c r="DH218" s="22"/>
      <c r="DI218" s="22"/>
      <c r="DJ218" s="22"/>
      <c r="DK218" s="22"/>
      <c r="DL218" s="22"/>
      <c r="DM218" s="22"/>
      <c r="DN218" s="22"/>
      <c r="DO218" s="22"/>
      <c r="DP218" s="22"/>
      <c r="DQ218" s="22"/>
      <c r="DR218" s="22"/>
      <c r="DS218" s="22"/>
      <c r="DT218" s="22"/>
      <c r="DU218" s="22"/>
      <c r="DV218" s="22"/>
      <c r="DW218" s="22"/>
      <c r="DX218" s="22"/>
      <c r="DY218" s="22"/>
      <c r="DZ218" s="22"/>
      <c r="EA218" s="22"/>
      <c r="EB218" s="22"/>
      <c r="EC218" s="22"/>
      <c r="ED218" s="22"/>
      <c r="EE218" s="22"/>
      <c r="EF218" s="22"/>
      <c r="EG218" s="22"/>
      <c r="EH218" s="22"/>
      <c r="EI218" s="22"/>
      <c r="EJ218" s="22"/>
      <c r="EK218" s="22"/>
      <c r="EL218" s="22"/>
      <c r="EM218" s="22"/>
      <c r="EN218" s="22"/>
      <c r="EO218" s="22"/>
      <c r="EP218" s="22"/>
      <c r="EQ218" s="22"/>
      <c r="ER218" s="22"/>
      <c r="ES218" s="22"/>
      <c r="ET218" s="22"/>
      <c r="EU218" s="22"/>
      <c r="EV218" s="22"/>
      <c r="EW218" s="22"/>
      <c r="EX218" s="22"/>
      <c r="EY218" s="22"/>
      <c r="EZ218" s="22"/>
      <c r="FA218" s="22"/>
      <c r="FB218" s="22"/>
      <c r="FC218" s="22"/>
      <c r="FD218" s="22"/>
      <c r="FE218" s="22"/>
      <c r="FF218" s="22"/>
      <c r="FG218" s="22"/>
      <c r="FH218" s="22"/>
      <c r="FI218" s="22"/>
      <c r="FJ218" s="22"/>
      <c r="FK218" s="22"/>
      <c r="FL218" s="22"/>
      <c r="FM218" s="22"/>
      <c r="FN218" s="22"/>
      <c r="FO218" s="22"/>
      <c r="FP218" s="22"/>
      <c r="FQ218" s="22"/>
      <c r="FR218" s="22"/>
      <c r="FS218" s="22"/>
      <c r="FT218" s="22"/>
      <c r="FU218" s="22"/>
      <c r="FV218" s="22"/>
      <c r="FW218" s="22"/>
      <c r="FX218" s="22"/>
      <c r="FY218" s="22"/>
      <c r="FZ218" s="22"/>
      <c r="GA218" s="8"/>
      <c r="GB218" s="8"/>
      <c r="GC218" s="8"/>
      <c r="GD218" s="8"/>
      <c r="GE218" s="8"/>
      <c r="GF218" s="8"/>
      <c r="GG218" s="8"/>
      <c r="GH218" s="8"/>
      <c r="GI218" s="8"/>
      <c r="GJ218" s="8"/>
      <c r="GK218" s="8"/>
      <c r="GL218" s="8"/>
      <c r="GM218" s="8"/>
      <c r="GN218" s="8"/>
      <c r="GO218" s="8"/>
      <c r="GP218" s="8"/>
      <c r="GQ218" s="8"/>
      <c r="GR218" s="8"/>
      <c r="GS218" s="8"/>
      <c r="GT218" s="8"/>
      <c r="GU218" s="8"/>
      <c r="GV218" s="8"/>
      <c r="GW218" s="8"/>
      <c r="GX218" s="8"/>
      <c r="GY218" s="8"/>
      <c r="GZ218" s="8"/>
      <c r="HA218" s="8"/>
      <c r="HB218" s="8"/>
      <c r="HC218" s="8"/>
      <c r="HD218" s="8"/>
      <c r="HE218" s="8"/>
      <c r="HF218" s="8"/>
      <c r="HG218" s="8"/>
      <c r="HH218" s="8"/>
      <c r="HI218" s="8"/>
      <c r="HJ218" s="8"/>
      <c r="HK218" s="8"/>
      <c r="HL218" s="8"/>
      <c r="HM218" s="8"/>
      <c r="HN218" s="8"/>
      <c r="HO218" s="8"/>
      <c r="HP218" s="8"/>
      <c r="HQ218" s="8"/>
      <c r="HR218" s="8"/>
      <c r="HS218" s="8"/>
      <c r="HT218" s="8"/>
      <c r="HU218" s="8"/>
      <c r="HV218" s="8"/>
      <c r="HW218" s="8"/>
      <c r="HX218" s="8"/>
      <c r="HY218" s="8"/>
      <c r="HZ218" s="8"/>
      <c r="IA218" s="8"/>
      <c r="IB218" s="8"/>
      <c r="IC218" s="8"/>
      <c r="ID218" s="8"/>
      <c r="IE218" s="8"/>
      <c r="IF218" s="8"/>
      <c r="IG218" s="8"/>
      <c r="IH218" s="8"/>
      <c r="II218" s="8"/>
      <c r="IJ218" s="8"/>
      <c r="IK218" s="8"/>
      <c r="IL218" s="8"/>
      <c r="IM218" s="8"/>
      <c r="IN218" s="8"/>
      <c r="IO218" s="8"/>
    </row>
    <row r="219" spans="1:249" ht="31.5" x14ac:dyDescent="0.25">
      <c r="A219" s="29" t="s">
        <v>196</v>
      </c>
      <c r="B219" s="30">
        <f t="shared" si="171"/>
        <v>3600</v>
      </c>
      <c r="C219" s="30">
        <f t="shared" si="171"/>
        <v>3600</v>
      </c>
      <c r="D219" s="30">
        <f t="shared" si="171"/>
        <v>0</v>
      </c>
      <c r="E219" s="30">
        <v>0</v>
      </c>
      <c r="F219" s="30">
        <v>0</v>
      </c>
      <c r="G219" s="30">
        <f t="shared" si="159"/>
        <v>0</v>
      </c>
      <c r="H219" s="30">
        <v>0</v>
      </c>
      <c r="I219" s="30">
        <v>0</v>
      </c>
      <c r="J219" s="30">
        <f t="shared" si="160"/>
        <v>0</v>
      </c>
      <c r="K219" s="30">
        <v>3600</v>
      </c>
      <c r="L219" s="30">
        <v>3600</v>
      </c>
      <c r="M219" s="30">
        <f t="shared" si="161"/>
        <v>0</v>
      </c>
      <c r="N219" s="30">
        <v>0</v>
      </c>
      <c r="O219" s="30">
        <v>0</v>
      </c>
      <c r="P219" s="30">
        <f t="shared" si="162"/>
        <v>0</v>
      </c>
      <c r="Q219" s="30">
        <v>0</v>
      </c>
      <c r="R219" s="30">
        <v>0</v>
      </c>
      <c r="S219" s="30">
        <f t="shared" si="163"/>
        <v>0</v>
      </c>
      <c r="T219" s="30">
        <v>0</v>
      </c>
      <c r="U219" s="30">
        <v>0</v>
      </c>
      <c r="V219" s="30">
        <f t="shared" si="164"/>
        <v>0</v>
      </c>
      <c r="W219" s="30">
        <v>0</v>
      </c>
      <c r="X219" s="30">
        <v>0</v>
      </c>
      <c r="Y219" s="30">
        <f t="shared" si="165"/>
        <v>0</v>
      </c>
      <c r="Z219" s="30">
        <v>0</v>
      </c>
      <c r="AA219" s="30">
        <v>0</v>
      </c>
      <c r="AB219" s="30">
        <f t="shared" si="166"/>
        <v>0</v>
      </c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8"/>
      <c r="FA219" s="8"/>
      <c r="FB219" s="8"/>
      <c r="FC219" s="8"/>
      <c r="FD219" s="8"/>
      <c r="FE219" s="8"/>
      <c r="FF219" s="8"/>
      <c r="FG219" s="8"/>
      <c r="FH219" s="8"/>
      <c r="FI219" s="8"/>
      <c r="FJ219" s="8"/>
      <c r="FK219" s="8"/>
      <c r="FL219" s="8"/>
      <c r="FM219" s="8"/>
      <c r="FN219" s="8"/>
      <c r="FO219" s="8"/>
      <c r="FP219" s="8"/>
      <c r="FQ219" s="8"/>
      <c r="FR219" s="8"/>
      <c r="FS219" s="8"/>
      <c r="FT219" s="8"/>
      <c r="FU219" s="8"/>
      <c r="FV219" s="8"/>
      <c r="FW219" s="8"/>
      <c r="FX219" s="8"/>
      <c r="FY219" s="8"/>
      <c r="FZ219" s="8"/>
      <c r="GA219" s="8"/>
      <c r="GB219" s="8"/>
      <c r="GC219" s="8"/>
      <c r="GD219" s="8"/>
      <c r="GE219" s="8"/>
      <c r="GF219" s="8"/>
      <c r="GG219" s="8"/>
      <c r="GH219" s="8"/>
      <c r="GI219" s="8"/>
      <c r="GJ219" s="8"/>
      <c r="GK219" s="8"/>
      <c r="GL219" s="8"/>
      <c r="GM219" s="8"/>
      <c r="GN219" s="8"/>
      <c r="GO219" s="8"/>
      <c r="GP219" s="8"/>
      <c r="GQ219" s="8"/>
      <c r="GR219" s="8"/>
      <c r="GS219" s="8"/>
      <c r="GT219" s="8"/>
      <c r="GU219" s="8"/>
      <c r="GV219" s="8"/>
      <c r="GW219" s="8"/>
      <c r="GX219" s="8"/>
      <c r="GY219" s="8"/>
      <c r="GZ219" s="8"/>
      <c r="HA219" s="8"/>
      <c r="HB219" s="8"/>
      <c r="HC219" s="8"/>
      <c r="HD219" s="8"/>
      <c r="HE219" s="8"/>
      <c r="HF219" s="8"/>
      <c r="HG219" s="8"/>
      <c r="HH219" s="8"/>
      <c r="HI219" s="8"/>
      <c r="HJ219" s="8"/>
      <c r="HK219" s="8"/>
      <c r="HL219" s="8"/>
      <c r="HM219" s="8"/>
      <c r="HN219" s="8"/>
      <c r="HO219" s="8"/>
      <c r="HP219" s="8"/>
      <c r="HQ219" s="8"/>
      <c r="HR219" s="8"/>
      <c r="HS219" s="8"/>
      <c r="HT219" s="8"/>
      <c r="HU219" s="8"/>
      <c r="HV219" s="8"/>
      <c r="HW219" s="8"/>
      <c r="HX219" s="8"/>
      <c r="HY219" s="8"/>
      <c r="HZ219" s="8"/>
      <c r="IA219" s="8"/>
      <c r="IB219" s="8"/>
      <c r="IC219" s="8"/>
      <c r="ID219" s="8"/>
      <c r="IE219" s="8"/>
      <c r="IF219" s="8"/>
      <c r="IG219" s="8"/>
      <c r="IH219" s="8"/>
      <c r="II219" s="8"/>
      <c r="IJ219" s="8"/>
      <c r="IK219" s="8"/>
      <c r="IL219" s="8"/>
      <c r="IM219" s="8"/>
      <c r="IN219" s="8"/>
      <c r="IO219" s="8"/>
    </row>
    <row r="220" spans="1:249" x14ac:dyDescent="0.25">
      <c r="A220" s="29" t="s">
        <v>197</v>
      </c>
      <c r="B220" s="30">
        <f t="shared" si="171"/>
        <v>1631</v>
      </c>
      <c r="C220" s="30">
        <f t="shared" si="171"/>
        <v>1631</v>
      </c>
      <c r="D220" s="30">
        <f t="shared" si="171"/>
        <v>0</v>
      </c>
      <c r="E220" s="30">
        <v>0</v>
      </c>
      <c r="F220" s="30">
        <v>0</v>
      </c>
      <c r="G220" s="30">
        <f t="shared" si="159"/>
        <v>0</v>
      </c>
      <c r="H220" s="30">
        <v>0</v>
      </c>
      <c r="I220" s="30">
        <v>0</v>
      </c>
      <c r="J220" s="30">
        <f t="shared" si="160"/>
        <v>0</v>
      </c>
      <c r="K220" s="30"/>
      <c r="L220" s="30"/>
      <c r="M220" s="30">
        <f t="shared" si="161"/>
        <v>0</v>
      </c>
      <c r="N220" s="30">
        <v>0</v>
      </c>
      <c r="O220" s="30">
        <v>0</v>
      </c>
      <c r="P220" s="30">
        <f t="shared" si="162"/>
        <v>0</v>
      </c>
      <c r="Q220" s="30">
        <v>1631</v>
      </c>
      <c r="R220" s="30">
        <v>1631</v>
      </c>
      <c r="S220" s="30">
        <f t="shared" si="163"/>
        <v>0</v>
      </c>
      <c r="T220" s="30">
        <v>0</v>
      </c>
      <c r="U220" s="30">
        <v>0</v>
      </c>
      <c r="V220" s="30">
        <f t="shared" si="164"/>
        <v>0</v>
      </c>
      <c r="W220" s="30">
        <v>0</v>
      </c>
      <c r="X220" s="30">
        <v>0</v>
      </c>
      <c r="Y220" s="30">
        <f t="shared" si="165"/>
        <v>0</v>
      </c>
      <c r="Z220" s="30">
        <v>0</v>
      </c>
      <c r="AA220" s="30">
        <v>0</v>
      </c>
      <c r="AB220" s="30">
        <f t="shared" si="166"/>
        <v>0</v>
      </c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8"/>
      <c r="FC220" s="8"/>
      <c r="FD220" s="8"/>
      <c r="FE220" s="8"/>
      <c r="FF220" s="8"/>
      <c r="FG220" s="8"/>
      <c r="FH220" s="8"/>
      <c r="FI220" s="8"/>
      <c r="FJ220" s="8"/>
      <c r="FK220" s="8"/>
      <c r="FL220" s="8"/>
      <c r="FM220" s="8"/>
      <c r="FN220" s="8"/>
      <c r="FO220" s="8"/>
      <c r="FP220" s="8"/>
      <c r="FQ220" s="8"/>
      <c r="FR220" s="8"/>
      <c r="FS220" s="8"/>
      <c r="FT220" s="8"/>
      <c r="FU220" s="8"/>
      <c r="FV220" s="8"/>
      <c r="FW220" s="8"/>
      <c r="FX220" s="8"/>
      <c r="FY220" s="8"/>
      <c r="FZ220" s="8"/>
      <c r="GA220" s="8"/>
      <c r="GB220" s="8"/>
      <c r="GC220" s="8"/>
      <c r="GD220" s="8"/>
      <c r="GE220" s="8"/>
      <c r="GF220" s="8"/>
      <c r="GG220" s="8"/>
      <c r="GH220" s="8"/>
      <c r="GI220" s="8"/>
      <c r="GJ220" s="8"/>
      <c r="GK220" s="8"/>
      <c r="GL220" s="8"/>
      <c r="GM220" s="8"/>
      <c r="GN220" s="8"/>
      <c r="GO220" s="8"/>
      <c r="GP220" s="8"/>
      <c r="GQ220" s="8"/>
      <c r="GR220" s="8"/>
      <c r="GS220" s="8"/>
      <c r="GT220" s="8"/>
      <c r="GU220" s="8"/>
      <c r="GV220" s="8"/>
      <c r="GW220" s="8"/>
      <c r="GX220" s="8"/>
      <c r="GY220" s="8"/>
      <c r="GZ220" s="8"/>
      <c r="HA220" s="8"/>
      <c r="HB220" s="8"/>
      <c r="HC220" s="8"/>
      <c r="HD220" s="8"/>
      <c r="HE220" s="8"/>
      <c r="HF220" s="8"/>
      <c r="HG220" s="8"/>
      <c r="HH220" s="8"/>
      <c r="HI220" s="8"/>
      <c r="HJ220" s="8"/>
      <c r="HK220" s="8"/>
      <c r="HL220" s="8"/>
      <c r="HM220" s="8"/>
      <c r="HN220" s="8"/>
      <c r="HO220" s="8"/>
      <c r="HP220" s="8"/>
      <c r="HQ220" s="8"/>
      <c r="HR220" s="8"/>
      <c r="HS220" s="8"/>
      <c r="HT220" s="8"/>
      <c r="HU220" s="8"/>
      <c r="HV220" s="8"/>
      <c r="HW220" s="8"/>
      <c r="HX220" s="8"/>
      <c r="HY220" s="8"/>
      <c r="HZ220" s="8"/>
      <c r="IA220" s="8"/>
      <c r="IB220" s="8"/>
      <c r="IC220" s="8"/>
      <c r="ID220" s="8"/>
      <c r="IE220" s="8"/>
      <c r="IF220" s="8"/>
      <c r="IG220" s="8"/>
      <c r="IH220" s="8"/>
      <c r="II220" s="8"/>
      <c r="IJ220" s="8"/>
      <c r="IK220" s="8"/>
      <c r="IL220" s="8"/>
      <c r="IM220" s="8"/>
      <c r="IN220" s="8"/>
      <c r="IO220" s="8"/>
    </row>
    <row r="221" spans="1:249" s="40" customFormat="1" ht="31.5" x14ac:dyDescent="0.25">
      <c r="A221" s="38" t="s">
        <v>198</v>
      </c>
      <c r="B221" s="30">
        <f t="shared" si="171"/>
        <v>8500</v>
      </c>
      <c r="C221" s="30">
        <f t="shared" si="171"/>
        <v>8500</v>
      </c>
      <c r="D221" s="30">
        <f t="shared" si="171"/>
        <v>0</v>
      </c>
      <c r="E221" s="30">
        <v>0</v>
      </c>
      <c r="F221" s="30">
        <v>0</v>
      </c>
      <c r="G221" s="30">
        <f t="shared" si="159"/>
        <v>0</v>
      </c>
      <c r="H221" s="30">
        <v>0</v>
      </c>
      <c r="I221" s="30">
        <v>0</v>
      </c>
      <c r="J221" s="30">
        <f t="shared" si="160"/>
        <v>0</v>
      </c>
      <c r="K221" s="30"/>
      <c r="L221" s="30"/>
      <c r="M221" s="30">
        <f t="shared" si="161"/>
        <v>0</v>
      </c>
      <c r="N221" s="30">
        <v>0</v>
      </c>
      <c r="O221" s="30">
        <v>0</v>
      </c>
      <c r="P221" s="30">
        <f t="shared" si="162"/>
        <v>0</v>
      </c>
      <c r="Q221" s="30">
        <v>8500</v>
      </c>
      <c r="R221" s="30">
        <v>8500</v>
      </c>
      <c r="S221" s="30">
        <f t="shared" si="163"/>
        <v>0</v>
      </c>
      <c r="T221" s="30">
        <v>0</v>
      </c>
      <c r="U221" s="30">
        <v>0</v>
      </c>
      <c r="V221" s="30">
        <f t="shared" si="164"/>
        <v>0</v>
      </c>
      <c r="W221" s="30">
        <v>0</v>
      </c>
      <c r="X221" s="30">
        <v>0</v>
      </c>
      <c r="Y221" s="30">
        <f t="shared" si="165"/>
        <v>0</v>
      </c>
      <c r="Z221" s="30">
        <v>0</v>
      </c>
      <c r="AA221" s="30">
        <v>0</v>
      </c>
      <c r="AB221" s="30">
        <f t="shared" si="166"/>
        <v>0</v>
      </c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9"/>
      <c r="BQ221" s="39"/>
      <c r="BR221" s="39"/>
      <c r="BS221" s="39"/>
      <c r="BT221" s="39"/>
      <c r="BU221" s="39"/>
      <c r="BV221" s="39"/>
      <c r="BW221" s="39"/>
      <c r="BX221" s="39"/>
      <c r="BY221" s="39"/>
      <c r="BZ221" s="39"/>
      <c r="CA221" s="39"/>
      <c r="CB221" s="39"/>
      <c r="CC221" s="39"/>
      <c r="CD221" s="39"/>
      <c r="CE221" s="39"/>
      <c r="CF221" s="39"/>
      <c r="CG221" s="39"/>
      <c r="CH221" s="39"/>
      <c r="CI221" s="39"/>
      <c r="CJ221" s="39"/>
      <c r="CK221" s="39"/>
      <c r="CL221" s="39"/>
      <c r="CM221" s="39"/>
      <c r="CN221" s="39"/>
      <c r="CO221" s="39"/>
      <c r="CP221" s="39"/>
      <c r="CQ221" s="39"/>
      <c r="CR221" s="39"/>
      <c r="CS221" s="39"/>
      <c r="CT221" s="39"/>
      <c r="CU221" s="39"/>
      <c r="CV221" s="39"/>
      <c r="CW221" s="39"/>
      <c r="CX221" s="39"/>
      <c r="CY221" s="39"/>
      <c r="CZ221" s="39"/>
      <c r="DA221" s="39"/>
      <c r="DB221" s="39"/>
      <c r="DC221" s="39"/>
      <c r="DD221" s="39"/>
      <c r="DE221" s="39"/>
      <c r="DF221" s="39"/>
      <c r="DG221" s="39"/>
      <c r="DH221" s="39"/>
      <c r="DI221" s="39"/>
      <c r="DJ221" s="39"/>
      <c r="DK221" s="39"/>
      <c r="DL221" s="39"/>
      <c r="DM221" s="39"/>
      <c r="DN221" s="39"/>
      <c r="DO221" s="39"/>
      <c r="DP221" s="39"/>
      <c r="DQ221" s="39"/>
      <c r="DR221" s="39"/>
      <c r="DS221" s="39"/>
      <c r="DT221" s="39"/>
      <c r="DU221" s="39"/>
      <c r="DV221" s="39"/>
      <c r="DW221" s="39"/>
      <c r="DX221" s="39"/>
      <c r="DY221" s="39"/>
      <c r="DZ221" s="39"/>
      <c r="EA221" s="39"/>
      <c r="EB221" s="39"/>
      <c r="EC221" s="39"/>
      <c r="ED221" s="39"/>
      <c r="EE221" s="39"/>
      <c r="EF221" s="39"/>
      <c r="EG221" s="39"/>
      <c r="EH221" s="39"/>
      <c r="EI221" s="39"/>
      <c r="EJ221" s="39"/>
      <c r="EK221" s="39"/>
      <c r="EL221" s="39"/>
      <c r="EM221" s="39"/>
      <c r="EN221" s="39"/>
      <c r="EO221" s="39"/>
      <c r="EP221" s="39"/>
      <c r="EQ221" s="39"/>
      <c r="ER221" s="39"/>
      <c r="ES221" s="39"/>
      <c r="ET221" s="39"/>
      <c r="EU221" s="39"/>
      <c r="EV221" s="39"/>
      <c r="EW221" s="39"/>
      <c r="EX221" s="39"/>
      <c r="EY221" s="39"/>
      <c r="EZ221" s="39"/>
      <c r="FA221" s="39"/>
      <c r="FB221" s="39"/>
      <c r="FC221" s="39"/>
      <c r="FD221" s="39"/>
      <c r="FE221" s="39"/>
      <c r="FF221" s="39"/>
      <c r="FG221" s="39"/>
      <c r="FH221" s="39"/>
      <c r="FI221" s="39"/>
      <c r="FJ221" s="39"/>
      <c r="FK221" s="39"/>
      <c r="FL221" s="39"/>
      <c r="FM221" s="39"/>
      <c r="FN221" s="39"/>
      <c r="FO221" s="39"/>
      <c r="FP221" s="39"/>
      <c r="FQ221" s="39"/>
      <c r="FR221" s="39"/>
      <c r="FS221" s="39"/>
      <c r="FT221" s="39"/>
      <c r="FU221" s="39"/>
      <c r="FV221" s="39"/>
      <c r="FW221" s="39"/>
      <c r="FX221" s="39"/>
      <c r="FY221" s="39"/>
      <c r="FZ221" s="39"/>
      <c r="GA221" s="39"/>
      <c r="GB221" s="39"/>
      <c r="GC221" s="39"/>
      <c r="GD221" s="39"/>
      <c r="GE221" s="39"/>
      <c r="GF221" s="39"/>
      <c r="GG221" s="39"/>
      <c r="GH221" s="39"/>
      <c r="GI221" s="39"/>
      <c r="GJ221" s="39"/>
      <c r="GK221" s="39"/>
      <c r="GL221" s="39"/>
      <c r="GM221" s="39"/>
      <c r="GN221" s="39"/>
      <c r="GO221" s="39"/>
      <c r="GP221" s="39"/>
      <c r="GQ221" s="39"/>
      <c r="GR221" s="39"/>
      <c r="GS221" s="39"/>
      <c r="GT221" s="39"/>
      <c r="GU221" s="39"/>
      <c r="GV221" s="39"/>
      <c r="GW221" s="39"/>
      <c r="GX221" s="39"/>
      <c r="GY221" s="39"/>
      <c r="GZ221" s="39"/>
      <c r="HA221" s="39"/>
      <c r="HB221" s="39"/>
      <c r="HC221" s="39"/>
      <c r="HD221" s="39"/>
      <c r="HE221" s="39"/>
      <c r="HF221" s="39"/>
      <c r="HG221" s="39"/>
      <c r="HH221" s="39"/>
      <c r="HI221" s="39"/>
      <c r="HJ221" s="39"/>
      <c r="HK221" s="39"/>
      <c r="HL221" s="39"/>
      <c r="HM221" s="39"/>
      <c r="HN221" s="39"/>
      <c r="HO221" s="39"/>
      <c r="HP221" s="39"/>
      <c r="HQ221" s="39"/>
      <c r="HR221" s="39"/>
      <c r="HS221" s="39"/>
      <c r="HT221" s="39"/>
      <c r="HU221" s="39"/>
      <c r="HV221" s="39"/>
      <c r="HW221" s="39"/>
      <c r="HX221" s="39"/>
      <c r="HY221" s="39"/>
      <c r="HZ221" s="39"/>
      <c r="IA221" s="39"/>
      <c r="IB221" s="39"/>
      <c r="IC221" s="39"/>
      <c r="ID221" s="39"/>
      <c r="IE221" s="39"/>
      <c r="IF221" s="39"/>
      <c r="IG221" s="39"/>
      <c r="IH221" s="39"/>
      <c r="II221" s="39"/>
      <c r="IJ221" s="39"/>
      <c r="IK221" s="39"/>
      <c r="IL221" s="39"/>
      <c r="IM221" s="39"/>
      <c r="IN221" s="39"/>
      <c r="IO221" s="39"/>
    </row>
    <row r="222" spans="1:249" ht="47.25" x14ac:dyDescent="0.25">
      <c r="A222" s="29" t="s">
        <v>199</v>
      </c>
      <c r="B222" s="30">
        <f t="shared" si="171"/>
        <v>2461</v>
      </c>
      <c r="C222" s="30">
        <f t="shared" si="171"/>
        <v>2461</v>
      </c>
      <c r="D222" s="30">
        <f t="shared" si="171"/>
        <v>0</v>
      </c>
      <c r="E222" s="30">
        <v>0</v>
      </c>
      <c r="F222" s="30">
        <v>0</v>
      </c>
      <c r="G222" s="30">
        <f t="shared" si="159"/>
        <v>0</v>
      </c>
      <c r="H222" s="30">
        <v>0</v>
      </c>
      <c r="I222" s="30">
        <v>0</v>
      </c>
      <c r="J222" s="30">
        <f t="shared" si="160"/>
        <v>0</v>
      </c>
      <c r="K222" s="30">
        <v>2461</v>
      </c>
      <c r="L222" s="30">
        <v>2461</v>
      </c>
      <c r="M222" s="30">
        <f t="shared" si="161"/>
        <v>0</v>
      </c>
      <c r="N222" s="30">
        <v>0</v>
      </c>
      <c r="O222" s="30">
        <v>0</v>
      </c>
      <c r="P222" s="30">
        <f t="shared" si="162"/>
        <v>0</v>
      </c>
      <c r="Q222" s="30">
        <v>0</v>
      </c>
      <c r="R222" s="30">
        <v>0</v>
      </c>
      <c r="S222" s="30">
        <f t="shared" si="163"/>
        <v>0</v>
      </c>
      <c r="T222" s="30">
        <v>0</v>
      </c>
      <c r="U222" s="30">
        <v>0</v>
      </c>
      <c r="V222" s="30">
        <f t="shared" si="164"/>
        <v>0</v>
      </c>
      <c r="W222" s="30">
        <v>0</v>
      </c>
      <c r="X222" s="30">
        <v>0</v>
      </c>
      <c r="Y222" s="30">
        <f t="shared" si="165"/>
        <v>0</v>
      </c>
      <c r="Z222" s="30">
        <v>0</v>
      </c>
      <c r="AA222" s="30">
        <v>0</v>
      </c>
      <c r="AB222" s="30">
        <f t="shared" si="166"/>
        <v>0</v>
      </c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8"/>
      <c r="FD222" s="8"/>
      <c r="FE222" s="8"/>
      <c r="FF222" s="8"/>
      <c r="FG222" s="8"/>
      <c r="FH222" s="8"/>
      <c r="FI222" s="8"/>
      <c r="FJ222" s="8"/>
      <c r="FK222" s="8"/>
      <c r="FL222" s="8"/>
      <c r="FM222" s="8"/>
      <c r="FN222" s="8"/>
      <c r="FO222" s="8"/>
      <c r="FP222" s="8"/>
      <c r="FQ222" s="8"/>
      <c r="FR222" s="8"/>
      <c r="FS222" s="8"/>
      <c r="FT222" s="8"/>
      <c r="FU222" s="8"/>
      <c r="FV222" s="8"/>
      <c r="FW222" s="8"/>
      <c r="FX222" s="8"/>
      <c r="FY222" s="8"/>
      <c r="FZ222" s="8"/>
      <c r="GA222" s="8"/>
      <c r="GB222" s="8"/>
      <c r="GC222" s="8"/>
      <c r="GD222" s="8"/>
      <c r="GE222" s="8"/>
      <c r="GF222" s="8"/>
      <c r="GG222" s="8"/>
      <c r="GH222" s="8"/>
      <c r="GI222" s="8"/>
      <c r="GJ222" s="8"/>
      <c r="GK222" s="8"/>
      <c r="GL222" s="8"/>
      <c r="GM222" s="8"/>
      <c r="GN222" s="8"/>
      <c r="GO222" s="8"/>
      <c r="GP222" s="8"/>
      <c r="GQ222" s="8"/>
      <c r="GR222" s="8"/>
      <c r="GS222" s="8"/>
      <c r="GT222" s="8"/>
      <c r="GU222" s="8"/>
      <c r="GV222" s="8"/>
      <c r="GW222" s="8"/>
      <c r="GX222" s="8"/>
      <c r="GY222" s="8"/>
      <c r="GZ222" s="8"/>
      <c r="HA222" s="8"/>
      <c r="HB222" s="8"/>
      <c r="HC222" s="8"/>
      <c r="HD222" s="8"/>
      <c r="HE222" s="8"/>
      <c r="HF222" s="8"/>
      <c r="HG222" s="8"/>
      <c r="HH222" s="8"/>
      <c r="HI222" s="8"/>
      <c r="HJ222" s="8"/>
      <c r="HK222" s="8"/>
      <c r="HL222" s="8"/>
      <c r="HM222" s="8"/>
      <c r="HN222" s="8"/>
      <c r="HO222" s="8"/>
      <c r="HP222" s="8"/>
      <c r="HQ222" s="8"/>
      <c r="HR222" s="8"/>
      <c r="HS222" s="8"/>
      <c r="HT222" s="8"/>
      <c r="HU222" s="8"/>
      <c r="HV222" s="8"/>
      <c r="HW222" s="8"/>
      <c r="HX222" s="8"/>
      <c r="HY222" s="8"/>
      <c r="HZ222" s="8"/>
      <c r="IA222" s="8"/>
      <c r="IB222" s="8"/>
      <c r="IC222" s="8"/>
      <c r="ID222" s="8"/>
      <c r="IE222" s="8"/>
      <c r="IF222" s="8"/>
      <c r="IG222" s="8"/>
      <c r="IH222" s="8"/>
      <c r="II222" s="8"/>
      <c r="IJ222" s="8"/>
      <c r="IK222" s="8"/>
      <c r="IL222" s="8"/>
      <c r="IM222" s="8"/>
      <c r="IN222" s="8"/>
      <c r="IO222" s="8"/>
    </row>
    <row r="223" spans="1:249" ht="31.5" x14ac:dyDescent="0.25">
      <c r="A223" s="29" t="s">
        <v>200</v>
      </c>
      <c r="B223" s="30">
        <f t="shared" si="171"/>
        <v>1800</v>
      </c>
      <c r="C223" s="30">
        <f t="shared" si="171"/>
        <v>1800</v>
      </c>
      <c r="D223" s="30">
        <f t="shared" si="171"/>
        <v>0</v>
      </c>
      <c r="E223" s="30">
        <v>0</v>
      </c>
      <c r="F223" s="30">
        <v>0</v>
      </c>
      <c r="G223" s="30">
        <f t="shared" si="159"/>
        <v>0</v>
      </c>
      <c r="H223" s="30">
        <v>0</v>
      </c>
      <c r="I223" s="30">
        <v>0</v>
      </c>
      <c r="J223" s="30">
        <f t="shared" si="160"/>
        <v>0</v>
      </c>
      <c r="K223" s="30">
        <v>1800</v>
      </c>
      <c r="L223" s="30">
        <v>1800</v>
      </c>
      <c r="M223" s="30">
        <f t="shared" si="161"/>
        <v>0</v>
      </c>
      <c r="N223" s="30">
        <v>0</v>
      </c>
      <c r="O223" s="30">
        <v>0</v>
      </c>
      <c r="P223" s="30">
        <f t="shared" si="162"/>
        <v>0</v>
      </c>
      <c r="Q223" s="30">
        <v>0</v>
      </c>
      <c r="R223" s="30">
        <v>0</v>
      </c>
      <c r="S223" s="30">
        <f t="shared" si="163"/>
        <v>0</v>
      </c>
      <c r="T223" s="30">
        <v>0</v>
      </c>
      <c r="U223" s="30">
        <v>0</v>
      </c>
      <c r="V223" s="30">
        <f t="shared" si="164"/>
        <v>0</v>
      </c>
      <c r="W223" s="30">
        <v>0</v>
      </c>
      <c r="X223" s="30">
        <v>0</v>
      </c>
      <c r="Y223" s="30">
        <f t="shared" si="165"/>
        <v>0</v>
      </c>
      <c r="Z223" s="30">
        <v>0</v>
      </c>
      <c r="AA223" s="30">
        <v>0</v>
      </c>
      <c r="AB223" s="30">
        <f t="shared" si="166"/>
        <v>0</v>
      </c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8"/>
      <c r="FB223" s="8"/>
      <c r="FC223" s="8"/>
      <c r="FD223" s="8"/>
      <c r="FE223" s="8"/>
      <c r="FF223" s="8"/>
      <c r="FG223" s="22"/>
      <c r="FH223" s="22"/>
      <c r="FI223" s="22"/>
      <c r="FJ223" s="22"/>
      <c r="FK223" s="22"/>
      <c r="FL223" s="22"/>
      <c r="FM223" s="22"/>
      <c r="FN223" s="22"/>
      <c r="FO223" s="22"/>
      <c r="FP223" s="22"/>
      <c r="FQ223" s="22"/>
      <c r="FR223" s="22"/>
      <c r="FS223" s="22"/>
      <c r="FT223" s="22"/>
      <c r="FU223" s="22"/>
      <c r="FV223" s="22"/>
      <c r="FW223" s="22"/>
      <c r="FX223" s="22"/>
      <c r="FY223" s="22"/>
      <c r="FZ223" s="22"/>
      <c r="GA223" s="8"/>
      <c r="GB223" s="8"/>
      <c r="GC223" s="8"/>
      <c r="GD223" s="8"/>
      <c r="GE223" s="8"/>
      <c r="GF223" s="8"/>
      <c r="GG223" s="8"/>
      <c r="GH223" s="8"/>
      <c r="GI223" s="8"/>
      <c r="GJ223" s="8"/>
      <c r="GK223" s="8"/>
      <c r="GL223" s="8"/>
      <c r="GM223" s="8"/>
      <c r="GN223" s="8"/>
      <c r="GO223" s="8"/>
      <c r="GP223" s="8"/>
      <c r="GQ223" s="8"/>
      <c r="GR223" s="8"/>
      <c r="GS223" s="8"/>
      <c r="GT223" s="8"/>
      <c r="GU223" s="8"/>
      <c r="GV223" s="8"/>
      <c r="GW223" s="8"/>
      <c r="GX223" s="8"/>
      <c r="GY223" s="8"/>
      <c r="GZ223" s="8"/>
      <c r="HA223" s="8"/>
      <c r="HB223" s="8"/>
      <c r="HC223" s="8"/>
      <c r="HD223" s="8"/>
      <c r="HE223" s="8"/>
      <c r="HF223" s="8"/>
      <c r="HG223" s="8"/>
      <c r="HH223" s="8"/>
      <c r="HI223" s="8"/>
      <c r="HJ223" s="8"/>
      <c r="HK223" s="8"/>
      <c r="HL223" s="8"/>
      <c r="HM223" s="8"/>
      <c r="HN223" s="8"/>
      <c r="HO223" s="8"/>
      <c r="HP223" s="8"/>
      <c r="HQ223" s="8"/>
      <c r="HR223" s="8"/>
      <c r="HS223" s="8"/>
      <c r="HT223" s="8"/>
      <c r="HU223" s="8"/>
      <c r="HV223" s="8"/>
      <c r="HW223" s="8"/>
      <c r="HX223" s="8"/>
      <c r="HY223" s="8"/>
      <c r="HZ223" s="8"/>
      <c r="IA223" s="8"/>
      <c r="IB223" s="8"/>
      <c r="IC223" s="8"/>
      <c r="ID223" s="8"/>
      <c r="IE223" s="8"/>
      <c r="IF223" s="8"/>
      <c r="IG223" s="8"/>
      <c r="IH223" s="8"/>
      <c r="II223" s="8"/>
      <c r="IJ223" s="8"/>
      <c r="IK223" s="8"/>
      <c r="IL223" s="8"/>
      <c r="IM223" s="8"/>
      <c r="IN223" s="8"/>
      <c r="IO223" s="8"/>
    </row>
    <row r="224" spans="1:249" ht="31.5" x14ac:dyDescent="0.25">
      <c r="A224" s="29" t="s">
        <v>201</v>
      </c>
      <c r="B224" s="30">
        <f t="shared" si="171"/>
        <v>6090</v>
      </c>
      <c r="C224" s="30">
        <f t="shared" si="171"/>
        <v>6090</v>
      </c>
      <c r="D224" s="30">
        <f t="shared" si="171"/>
        <v>0</v>
      </c>
      <c r="E224" s="30">
        <v>0</v>
      </c>
      <c r="F224" s="30">
        <v>0</v>
      </c>
      <c r="G224" s="30">
        <f t="shared" si="159"/>
        <v>0</v>
      </c>
      <c r="H224" s="30">
        <v>0</v>
      </c>
      <c r="I224" s="30">
        <v>0</v>
      </c>
      <c r="J224" s="30">
        <f t="shared" si="160"/>
        <v>0</v>
      </c>
      <c r="K224" s="30"/>
      <c r="L224" s="30"/>
      <c r="M224" s="30">
        <f t="shared" si="161"/>
        <v>0</v>
      </c>
      <c r="N224" s="30">
        <v>0</v>
      </c>
      <c r="O224" s="30">
        <v>0</v>
      </c>
      <c r="P224" s="30">
        <f t="shared" si="162"/>
        <v>0</v>
      </c>
      <c r="Q224" s="30">
        <v>6090</v>
      </c>
      <c r="R224" s="30">
        <v>6090</v>
      </c>
      <c r="S224" s="30">
        <f t="shared" si="163"/>
        <v>0</v>
      </c>
      <c r="T224" s="30">
        <v>0</v>
      </c>
      <c r="U224" s="30">
        <v>0</v>
      </c>
      <c r="V224" s="30">
        <f t="shared" si="164"/>
        <v>0</v>
      </c>
      <c r="W224" s="30">
        <v>0</v>
      </c>
      <c r="X224" s="30">
        <v>0</v>
      </c>
      <c r="Y224" s="30">
        <f t="shared" si="165"/>
        <v>0</v>
      </c>
      <c r="Z224" s="30">
        <v>0</v>
      </c>
      <c r="AA224" s="30">
        <v>0</v>
      </c>
      <c r="AB224" s="30">
        <f t="shared" si="166"/>
        <v>0</v>
      </c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8"/>
      <c r="FE224" s="8"/>
      <c r="FF224" s="8"/>
      <c r="FG224" s="8"/>
      <c r="FH224" s="8"/>
      <c r="FI224" s="8"/>
      <c r="FJ224" s="8"/>
      <c r="FK224" s="8"/>
      <c r="FL224" s="8"/>
      <c r="FM224" s="8"/>
      <c r="FN224" s="8"/>
      <c r="FO224" s="8"/>
      <c r="FP224" s="8"/>
      <c r="FQ224" s="8"/>
      <c r="FR224" s="8"/>
      <c r="FS224" s="8"/>
      <c r="FT224" s="8"/>
      <c r="FU224" s="8"/>
      <c r="FV224" s="8"/>
      <c r="FW224" s="8"/>
      <c r="FX224" s="8"/>
      <c r="FY224" s="8"/>
      <c r="FZ224" s="8"/>
      <c r="GA224" s="8"/>
      <c r="GB224" s="8"/>
      <c r="GC224" s="8"/>
      <c r="GD224" s="8"/>
      <c r="GE224" s="8"/>
      <c r="GF224" s="8"/>
      <c r="GG224" s="8"/>
      <c r="GH224" s="8"/>
      <c r="GI224" s="8"/>
      <c r="GJ224" s="8"/>
      <c r="GK224" s="8"/>
      <c r="GL224" s="8"/>
      <c r="GM224" s="8"/>
      <c r="GN224" s="8"/>
      <c r="GO224" s="8"/>
      <c r="GP224" s="8"/>
      <c r="GQ224" s="8"/>
      <c r="GR224" s="8"/>
      <c r="GS224" s="8"/>
      <c r="GT224" s="8"/>
      <c r="GU224" s="8"/>
      <c r="GV224" s="8"/>
      <c r="GW224" s="8"/>
      <c r="GX224" s="8"/>
      <c r="GY224" s="8"/>
      <c r="GZ224" s="8"/>
      <c r="HA224" s="8"/>
      <c r="HB224" s="8"/>
      <c r="HC224" s="8"/>
      <c r="HD224" s="8"/>
      <c r="HE224" s="8"/>
      <c r="HF224" s="8"/>
      <c r="HG224" s="8"/>
      <c r="HH224" s="8"/>
      <c r="HI224" s="8"/>
      <c r="HJ224" s="8"/>
      <c r="HK224" s="8"/>
      <c r="HL224" s="8"/>
      <c r="HM224" s="8"/>
      <c r="HN224" s="8"/>
      <c r="HO224" s="8"/>
      <c r="HP224" s="8"/>
      <c r="HQ224" s="8"/>
      <c r="HR224" s="8"/>
      <c r="HS224" s="8"/>
      <c r="HT224" s="8"/>
      <c r="HU224" s="8"/>
      <c r="HV224" s="8"/>
      <c r="HW224" s="8"/>
      <c r="HX224" s="8"/>
      <c r="HY224" s="8"/>
      <c r="HZ224" s="8"/>
      <c r="IA224" s="8"/>
      <c r="IB224" s="8"/>
      <c r="IC224" s="8"/>
      <c r="ID224" s="8"/>
      <c r="IE224" s="8"/>
      <c r="IF224" s="8"/>
      <c r="IG224" s="8"/>
      <c r="IH224" s="8"/>
      <c r="II224" s="8"/>
      <c r="IJ224" s="8"/>
      <c r="IK224" s="8"/>
      <c r="IL224" s="8"/>
      <c r="IM224" s="8"/>
      <c r="IN224" s="8"/>
      <c r="IO224" s="8"/>
    </row>
    <row r="225" spans="1:249" ht="31.5" x14ac:dyDescent="0.25">
      <c r="A225" s="23" t="s">
        <v>92</v>
      </c>
      <c r="B225" s="24">
        <f t="shared" si="171"/>
        <v>63855</v>
      </c>
      <c r="C225" s="24">
        <f t="shared" si="171"/>
        <v>63855</v>
      </c>
      <c r="D225" s="24">
        <f t="shared" si="171"/>
        <v>0</v>
      </c>
      <c r="E225" s="24">
        <f t="shared" ref="E225:AA225" si="181">SUM(E226:E233)</f>
        <v>0</v>
      </c>
      <c r="F225" s="24">
        <f t="shared" si="181"/>
        <v>0</v>
      </c>
      <c r="G225" s="24">
        <f t="shared" si="159"/>
        <v>0</v>
      </c>
      <c r="H225" s="24">
        <f t="shared" si="181"/>
        <v>0</v>
      </c>
      <c r="I225" s="24">
        <f t="shared" si="181"/>
        <v>0</v>
      </c>
      <c r="J225" s="24">
        <f t="shared" si="160"/>
        <v>0</v>
      </c>
      <c r="K225" s="24">
        <f t="shared" si="181"/>
        <v>57355</v>
      </c>
      <c r="L225" s="24">
        <f t="shared" si="181"/>
        <v>57355</v>
      </c>
      <c r="M225" s="24">
        <f t="shared" si="161"/>
        <v>0</v>
      </c>
      <c r="N225" s="24">
        <f t="shared" si="181"/>
        <v>0</v>
      </c>
      <c r="O225" s="24">
        <f t="shared" si="181"/>
        <v>0</v>
      </c>
      <c r="P225" s="24">
        <f t="shared" si="162"/>
        <v>0</v>
      </c>
      <c r="Q225" s="24">
        <f t="shared" si="181"/>
        <v>6500</v>
      </c>
      <c r="R225" s="24">
        <f t="shared" si="181"/>
        <v>6500</v>
      </c>
      <c r="S225" s="24">
        <f t="shared" si="163"/>
        <v>0</v>
      </c>
      <c r="T225" s="24">
        <f t="shared" si="181"/>
        <v>0</v>
      </c>
      <c r="U225" s="24">
        <f t="shared" si="181"/>
        <v>0</v>
      </c>
      <c r="V225" s="24">
        <f t="shared" si="164"/>
        <v>0</v>
      </c>
      <c r="W225" s="24">
        <f t="shared" si="181"/>
        <v>0</v>
      </c>
      <c r="X225" s="24">
        <f t="shared" si="181"/>
        <v>0</v>
      </c>
      <c r="Y225" s="24">
        <f t="shared" si="165"/>
        <v>0</v>
      </c>
      <c r="Z225" s="24">
        <f t="shared" si="181"/>
        <v>0</v>
      </c>
      <c r="AA225" s="24">
        <f t="shared" si="181"/>
        <v>0</v>
      </c>
      <c r="AB225" s="24">
        <f t="shared" si="166"/>
        <v>0</v>
      </c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/>
      <c r="CY225" s="22"/>
      <c r="CZ225" s="22"/>
      <c r="DA225" s="22"/>
      <c r="DB225" s="22"/>
      <c r="DC225" s="22"/>
      <c r="DD225" s="22"/>
      <c r="DE225" s="22"/>
      <c r="DF225" s="22"/>
      <c r="DG225" s="22"/>
      <c r="DH225" s="22"/>
      <c r="DI225" s="22"/>
      <c r="DJ225" s="22"/>
      <c r="DK225" s="22"/>
      <c r="DL225" s="22"/>
      <c r="DM225" s="22"/>
      <c r="DN225" s="22"/>
      <c r="DO225" s="22"/>
      <c r="DP225" s="22"/>
      <c r="DQ225" s="22"/>
      <c r="DR225" s="22"/>
      <c r="DS225" s="22"/>
      <c r="DT225" s="22"/>
      <c r="DU225" s="22"/>
      <c r="DV225" s="22"/>
      <c r="DW225" s="22"/>
      <c r="DX225" s="22"/>
      <c r="DY225" s="22"/>
      <c r="DZ225" s="22"/>
      <c r="EA225" s="22"/>
      <c r="EB225" s="22"/>
      <c r="EC225" s="22"/>
      <c r="ED225" s="22"/>
      <c r="EE225" s="22"/>
      <c r="EF225" s="22"/>
      <c r="EG225" s="22"/>
      <c r="EH225" s="22"/>
      <c r="EI225" s="22"/>
      <c r="EJ225" s="22"/>
      <c r="EK225" s="22"/>
      <c r="EL225" s="22"/>
      <c r="EM225" s="22"/>
      <c r="EN225" s="22"/>
      <c r="EO225" s="22"/>
      <c r="EP225" s="22"/>
      <c r="EQ225" s="22"/>
      <c r="ER225" s="22"/>
      <c r="ES225" s="22"/>
      <c r="ET225" s="22"/>
      <c r="EU225" s="22"/>
      <c r="EV225" s="22"/>
      <c r="EW225" s="22"/>
      <c r="EX225" s="22"/>
      <c r="EY225" s="22"/>
      <c r="EZ225" s="22"/>
      <c r="FA225" s="22"/>
      <c r="FB225" s="22"/>
      <c r="FC225" s="22"/>
      <c r="FD225" s="22"/>
      <c r="FE225" s="22"/>
      <c r="FF225" s="22"/>
      <c r="FG225" s="22"/>
      <c r="FH225" s="22"/>
      <c r="FI225" s="22"/>
      <c r="FJ225" s="22"/>
      <c r="FK225" s="22"/>
      <c r="FL225" s="22"/>
      <c r="FM225" s="22"/>
      <c r="FN225" s="22"/>
      <c r="FO225" s="22"/>
      <c r="FP225" s="22"/>
      <c r="FQ225" s="22"/>
      <c r="FR225" s="22"/>
      <c r="FS225" s="22"/>
      <c r="FT225" s="22"/>
      <c r="FU225" s="22"/>
      <c r="FV225" s="22"/>
      <c r="FW225" s="22"/>
      <c r="FX225" s="22"/>
      <c r="FY225" s="22"/>
      <c r="FZ225" s="22"/>
      <c r="GA225" s="8"/>
      <c r="GB225" s="8"/>
      <c r="GC225" s="8"/>
      <c r="GD225" s="8"/>
      <c r="GE225" s="8"/>
      <c r="GF225" s="8"/>
      <c r="GG225" s="8"/>
      <c r="GH225" s="8"/>
      <c r="GI225" s="8"/>
      <c r="GJ225" s="8"/>
      <c r="GK225" s="8"/>
      <c r="GL225" s="8"/>
      <c r="GM225" s="8"/>
      <c r="GN225" s="8"/>
      <c r="GO225" s="8"/>
      <c r="GP225" s="8"/>
      <c r="GQ225" s="8"/>
      <c r="GR225" s="8"/>
      <c r="GS225" s="8"/>
      <c r="GT225" s="8"/>
      <c r="GU225" s="8"/>
      <c r="GV225" s="8"/>
      <c r="GW225" s="8"/>
      <c r="GX225" s="8"/>
      <c r="GY225" s="8"/>
      <c r="GZ225" s="8"/>
      <c r="HA225" s="8"/>
      <c r="HB225" s="8"/>
      <c r="HC225" s="8"/>
      <c r="HD225" s="8"/>
      <c r="HE225" s="8"/>
      <c r="HF225" s="8"/>
      <c r="HG225" s="8"/>
      <c r="HH225" s="8"/>
      <c r="HI225" s="8"/>
      <c r="HJ225" s="8"/>
      <c r="HK225" s="8"/>
      <c r="HL225" s="8"/>
      <c r="HM225" s="8"/>
      <c r="HN225" s="8"/>
      <c r="HO225" s="8"/>
      <c r="HP225" s="8"/>
      <c r="HQ225" s="8"/>
      <c r="HR225" s="8"/>
      <c r="HS225" s="8"/>
      <c r="HT225" s="8"/>
      <c r="HU225" s="8"/>
      <c r="HV225" s="8"/>
      <c r="HW225" s="8"/>
      <c r="HX225" s="8"/>
      <c r="HY225" s="8"/>
      <c r="HZ225" s="8"/>
      <c r="IA225" s="8"/>
      <c r="IB225" s="8"/>
      <c r="IC225" s="8"/>
      <c r="ID225" s="8"/>
      <c r="IE225" s="8"/>
      <c r="IF225" s="8"/>
      <c r="IG225" s="8"/>
      <c r="IH225" s="8"/>
      <c r="II225" s="8"/>
      <c r="IJ225" s="8"/>
      <c r="IK225" s="8"/>
      <c r="IL225" s="8"/>
      <c r="IM225" s="8"/>
      <c r="IN225" s="8"/>
      <c r="IO225" s="8"/>
    </row>
    <row r="226" spans="1:249" x14ac:dyDescent="0.25">
      <c r="A226" s="29" t="s">
        <v>202</v>
      </c>
      <c r="B226" s="30">
        <f t="shared" si="171"/>
        <v>3000</v>
      </c>
      <c r="C226" s="30">
        <f t="shared" si="171"/>
        <v>3000</v>
      </c>
      <c r="D226" s="30">
        <f t="shared" si="171"/>
        <v>0</v>
      </c>
      <c r="E226" s="30">
        <v>0</v>
      </c>
      <c r="F226" s="30">
        <v>0</v>
      </c>
      <c r="G226" s="30">
        <f t="shared" si="159"/>
        <v>0</v>
      </c>
      <c r="H226" s="30">
        <v>0</v>
      </c>
      <c r="I226" s="30">
        <v>0</v>
      </c>
      <c r="J226" s="30">
        <f t="shared" si="160"/>
        <v>0</v>
      </c>
      <c r="K226" s="30"/>
      <c r="L226" s="30"/>
      <c r="M226" s="30">
        <f t="shared" si="161"/>
        <v>0</v>
      </c>
      <c r="N226" s="30">
        <v>0</v>
      </c>
      <c r="O226" s="30">
        <v>0</v>
      </c>
      <c r="P226" s="30">
        <f t="shared" si="162"/>
        <v>0</v>
      </c>
      <c r="Q226" s="30">
        <v>3000</v>
      </c>
      <c r="R226" s="30">
        <v>3000</v>
      </c>
      <c r="S226" s="30">
        <f t="shared" si="163"/>
        <v>0</v>
      </c>
      <c r="T226" s="30">
        <v>0</v>
      </c>
      <c r="U226" s="30">
        <v>0</v>
      </c>
      <c r="V226" s="30">
        <f t="shared" si="164"/>
        <v>0</v>
      </c>
      <c r="W226" s="30">
        <v>0</v>
      </c>
      <c r="X226" s="30">
        <v>0</v>
      </c>
      <c r="Y226" s="30">
        <f t="shared" si="165"/>
        <v>0</v>
      </c>
      <c r="Z226" s="30">
        <v>0</v>
      </c>
      <c r="AA226" s="30">
        <v>0</v>
      </c>
      <c r="AB226" s="30">
        <f t="shared" si="166"/>
        <v>0</v>
      </c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8"/>
      <c r="EX226" s="8"/>
      <c r="EY226" s="8"/>
      <c r="EZ226" s="8"/>
      <c r="FA226" s="8"/>
      <c r="FB226" s="8"/>
      <c r="FC226" s="8"/>
      <c r="FD226" s="8"/>
      <c r="FE226" s="8"/>
      <c r="FF226" s="8"/>
      <c r="FG226" s="8"/>
      <c r="FH226" s="8"/>
      <c r="FI226" s="8"/>
      <c r="FJ226" s="8"/>
      <c r="FK226" s="8"/>
      <c r="FL226" s="8"/>
      <c r="FM226" s="8"/>
      <c r="FN226" s="8"/>
      <c r="FO226" s="8"/>
      <c r="FP226" s="8"/>
      <c r="FQ226" s="8"/>
      <c r="FR226" s="8"/>
      <c r="FS226" s="8"/>
      <c r="FT226" s="8"/>
      <c r="FU226" s="8"/>
      <c r="FV226" s="8"/>
      <c r="FW226" s="8"/>
      <c r="FX226" s="8"/>
      <c r="FY226" s="8"/>
      <c r="FZ226" s="8"/>
      <c r="GA226" s="8"/>
      <c r="GB226" s="8"/>
      <c r="GC226" s="8"/>
      <c r="GD226" s="8"/>
      <c r="GE226" s="8"/>
      <c r="GF226" s="8"/>
      <c r="GG226" s="8"/>
      <c r="GH226" s="8"/>
      <c r="GI226" s="8"/>
      <c r="GJ226" s="8"/>
      <c r="GK226" s="8"/>
      <c r="GL226" s="8"/>
      <c r="GM226" s="8"/>
      <c r="GN226" s="8"/>
      <c r="GO226" s="8"/>
      <c r="GP226" s="8"/>
      <c r="GQ226" s="8"/>
      <c r="GR226" s="8"/>
      <c r="GS226" s="8"/>
      <c r="GT226" s="8"/>
      <c r="GU226" s="8"/>
      <c r="GV226" s="8"/>
      <c r="GW226" s="8"/>
      <c r="GX226" s="8"/>
      <c r="GY226" s="8"/>
      <c r="GZ226" s="8"/>
      <c r="HA226" s="8"/>
      <c r="HB226" s="8"/>
      <c r="HC226" s="8"/>
      <c r="HD226" s="8"/>
      <c r="HE226" s="8"/>
      <c r="HF226" s="8"/>
      <c r="HG226" s="8"/>
      <c r="HH226" s="8"/>
      <c r="HI226" s="8"/>
      <c r="HJ226" s="8"/>
      <c r="HK226" s="8"/>
      <c r="HL226" s="8"/>
      <c r="HM226" s="8"/>
      <c r="HN226" s="8"/>
      <c r="HO226" s="8"/>
      <c r="HP226" s="8"/>
      <c r="HQ226" s="8"/>
      <c r="HR226" s="8"/>
      <c r="HS226" s="8"/>
      <c r="HT226" s="8"/>
      <c r="HU226" s="8"/>
      <c r="HV226" s="8"/>
      <c r="HW226" s="8"/>
      <c r="HX226" s="8"/>
      <c r="HY226" s="8"/>
      <c r="HZ226" s="8"/>
      <c r="IA226" s="8"/>
      <c r="IB226" s="8"/>
      <c r="IC226" s="8"/>
      <c r="ID226" s="8"/>
      <c r="IE226" s="8"/>
      <c r="IF226" s="8"/>
      <c r="IG226" s="8"/>
      <c r="IH226" s="8"/>
      <c r="II226" s="8"/>
      <c r="IJ226" s="8"/>
      <c r="IK226" s="8"/>
      <c r="IL226" s="8"/>
      <c r="IM226" s="8"/>
      <c r="IN226" s="8"/>
      <c r="IO226" s="8"/>
    </row>
    <row r="227" spans="1:249" ht="31.5" x14ac:dyDescent="0.25">
      <c r="A227" s="29" t="s">
        <v>203</v>
      </c>
      <c r="B227" s="30">
        <f t="shared" si="171"/>
        <v>22000</v>
      </c>
      <c r="C227" s="30">
        <f t="shared" si="171"/>
        <v>22000</v>
      </c>
      <c r="D227" s="30">
        <f t="shared" si="171"/>
        <v>0</v>
      </c>
      <c r="E227" s="30">
        <v>0</v>
      </c>
      <c r="F227" s="30">
        <v>0</v>
      </c>
      <c r="G227" s="30">
        <f t="shared" si="159"/>
        <v>0</v>
      </c>
      <c r="H227" s="30">
        <v>0</v>
      </c>
      <c r="I227" s="30">
        <v>0</v>
      </c>
      <c r="J227" s="30">
        <f t="shared" si="160"/>
        <v>0</v>
      </c>
      <c r="K227" s="30">
        <v>22000</v>
      </c>
      <c r="L227" s="30">
        <v>22000</v>
      </c>
      <c r="M227" s="30">
        <f t="shared" si="161"/>
        <v>0</v>
      </c>
      <c r="N227" s="30"/>
      <c r="O227" s="30"/>
      <c r="P227" s="30">
        <f t="shared" si="162"/>
        <v>0</v>
      </c>
      <c r="Q227" s="30"/>
      <c r="R227" s="30"/>
      <c r="S227" s="30">
        <f t="shared" si="163"/>
        <v>0</v>
      </c>
      <c r="T227" s="30">
        <v>0</v>
      </c>
      <c r="U227" s="30">
        <v>0</v>
      </c>
      <c r="V227" s="30">
        <f t="shared" si="164"/>
        <v>0</v>
      </c>
      <c r="W227" s="30">
        <v>0</v>
      </c>
      <c r="X227" s="30">
        <v>0</v>
      </c>
      <c r="Y227" s="30">
        <f t="shared" si="165"/>
        <v>0</v>
      </c>
      <c r="Z227" s="30">
        <v>0</v>
      </c>
      <c r="AA227" s="30">
        <v>0</v>
      </c>
      <c r="AB227" s="30">
        <f t="shared" si="166"/>
        <v>0</v>
      </c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8"/>
      <c r="EX227" s="8"/>
      <c r="EY227" s="8"/>
      <c r="EZ227" s="8"/>
      <c r="FA227" s="8"/>
      <c r="FB227" s="8"/>
      <c r="FC227" s="8"/>
      <c r="FD227" s="8"/>
      <c r="FE227" s="8"/>
      <c r="FF227" s="8"/>
      <c r="FG227" s="8"/>
      <c r="FH227" s="8"/>
      <c r="FI227" s="8"/>
      <c r="FJ227" s="8"/>
      <c r="FK227" s="8"/>
      <c r="FL227" s="8"/>
      <c r="FM227" s="8"/>
      <c r="FN227" s="8"/>
      <c r="FO227" s="8"/>
      <c r="FP227" s="8"/>
      <c r="FQ227" s="8"/>
      <c r="FR227" s="8"/>
      <c r="FS227" s="8"/>
      <c r="FT227" s="8"/>
      <c r="FU227" s="8"/>
      <c r="FV227" s="8"/>
      <c r="FW227" s="8"/>
      <c r="FX227" s="8"/>
      <c r="FY227" s="8"/>
      <c r="FZ227" s="8"/>
      <c r="GA227" s="8"/>
      <c r="GB227" s="8"/>
      <c r="GC227" s="8"/>
      <c r="GD227" s="8"/>
      <c r="GE227" s="8"/>
      <c r="GF227" s="8"/>
      <c r="GG227" s="8"/>
      <c r="GH227" s="8"/>
      <c r="GI227" s="8"/>
      <c r="GJ227" s="8"/>
      <c r="GK227" s="8"/>
      <c r="GL227" s="8"/>
      <c r="GM227" s="8"/>
      <c r="GN227" s="8"/>
      <c r="GO227" s="8"/>
      <c r="GP227" s="8"/>
      <c r="GQ227" s="8"/>
      <c r="GR227" s="8"/>
      <c r="GS227" s="8"/>
      <c r="GT227" s="8"/>
      <c r="GU227" s="8"/>
      <c r="GV227" s="8"/>
      <c r="GW227" s="8"/>
      <c r="GX227" s="8"/>
      <c r="GY227" s="8"/>
      <c r="GZ227" s="8"/>
      <c r="HA227" s="8"/>
      <c r="HB227" s="8"/>
      <c r="HC227" s="8"/>
      <c r="HD227" s="8"/>
      <c r="HE227" s="8"/>
      <c r="HF227" s="8"/>
      <c r="HG227" s="8"/>
      <c r="HH227" s="8"/>
      <c r="HI227" s="8"/>
      <c r="HJ227" s="8"/>
      <c r="HK227" s="8"/>
      <c r="HL227" s="8"/>
      <c r="HM227" s="8"/>
      <c r="HN227" s="8"/>
      <c r="HO227" s="8"/>
      <c r="HP227" s="8"/>
      <c r="HQ227" s="8"/>
      <c r="HR227" s="8"/>
      <c r="HS227" s="8"/>
      <c r="HT227" s="8"/>
      <c r="HU227" s="8"/>
      <c r="HV227" s="8"/>
      <c r="HW227" s="8"/>
      <c r="HX227" s="8"/>
      <c r="HY227" s="8"/>
      <c r="HZ227" s="8"/>
      <c r="IA227" s="8"/>
      <c r="IB227" s="8"/>
      <c r="IC227" s="8"/>
      <c r="ID227" s="8"/>
      <c r="IE227" s="8"/>
      <c r="IF227" s="8"/>
      <c r="IG227" s="8"/>
      <c r="IH227" s="8"/>
      <c r="II227" s="8"/>
      <c r="IJ227" s="8"/>
      <c r="IK227" s="8"/>
      <c r="IL227" s="8"/>
      <c r="IM227" s="8"/>
      <c r="IN227" s="8"/>
      <c r="IO227" s="8"/>
    </row>
    <row r="228" spans="1:249" ht="31.5" x14ac:dyDescent="0.25">
      <c r="A228" s="29" t="s">
        <v>204</v>
      </c>
      <c r="B228" s="30">
        <f t="shared" si="171"/>
        <v>3500</v>
      </c>
      <c r="C228" s="30">
        <f t="shared" si="171"/>
        <v>3500</v>
      </c>
      <c r="D228" s="30">
        <f t="shared" si="171"/>
        <v>0</v>
      </c>
      <c r="E228" s="30">
        <v>0</v>
      </c>
      <c r="F228" s="30">
        <v>0</v>
      </c>
      <c r="G228" s="30">
        <f t="shared" si="159"/>
        <v>0</v>
      </c>
      <c r="H228" s="30">
        <v>0</v>
      </c>
      <c r="I228" s="30">
        <v>0</v>
      </c>
      <c r="J228" s="30">
        <f t="shared" si="160"/>
        <v>0</v>
      </c>
      <c r="K228" s="30"/>
      <c r="L228" s="30"/>
      <c r="M228" s="30">
        <f t="shared" si="161"/>
        <v>0</v>
      </c>
      <c r="N228" s="30"/>
      <c r="O228" s="30"/>
      <c r="P228" s="30">
        <f t="shared" si="162"/>
        <v>0</v>
      </c>
      <c r="Q228" s="30">
        <v>3500</v>
      </c>
      <c r="R228" s="30">
        <v>3500</v>
      </c>
      <c r="S228" s="30">
        <f t="shared" si="163"/>
        <v>0</v>
      </c>
      <c r="T228" s="30">
        <v>0</v>
      </c>
      <c r="U228" s="30">
        <v>0</v>
      </c>
      <c r="V228" s="30">
        <f t="shared" si="164"/>
        <v>0</v>
      </c>
      <c r="W228" s="30">
        <v>0</v>
      </c>
      <c r="X228" s="30">
        <v>0</v>
      </c>
      <c r="Y228" s="30">
        <f t="shared" si="165"/>
        <v>0</v>
      </c>
      <c r="Z228" s="30">
        <v>0</v>
      </c>
      <c r="AA228" s="30">
        <v>0</v>
      </c>
      <c r="AB228" s="30">
        <f t="shared" si="166"/>
        <v>0</v>
      </c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  <c r="EZ228" s="8"/>
      <c r="FA228" s="8"/>
      <c r="FB228" s="8"/>
      <c r="FC228" s="8"/>
      <c r="FD228" s="8"/>
      <c r="FE228" s="8"/>
      <c r="FF228" s="8"/>
      <c r="FG228" s="8"/>
      <c r="FH228" s="8"/>
      <c r="FI228" s="8"/>
      <c r="FJ228" s="8"/>
      <c r="FK228" s="8"/>
      <c r="FL228" s="8"/>
      <c r="FM228" s="8"/>
      <c r="FN228" s="8"/>
      <c r="FO228" s="8"/>
      <c r="FP228" s="8"/>
      <c r="FQ228" s="8"/>
      <c r="FR228" s="8"/>
      <c r="FS228" s="8"/>
      <c r="FT228" s="8"/>
      <c r="FU228" s="8"/>
      <c r="FV228" s="8"/>
      <c r="FW228" s="8"/>
      <c r="FX228" s="8"/>
      <c r="FY228" s="8"/>
      <c r="FZ228" s="8"/>
      <c r="GA228" s="8"/>
      <c r="GB228" s="8"/>
      <c r="GC228" s="8"/>
      <c r="GD228" s="8"/>
      <c r="GE228" s="8"/>
      <c r="GF228" s="8"/>
      <c r="GG228" s="8"/>
      <c r="GH228" s="8"/>
      <c r="GI228" s="8"/>
      <c r="GJ228" s="8"/>
      <c r="GK228" s="8"/>
      <c r="GL228" s="8"/>
      <c r="GM228" s="8"/>
      <c r="GN228" s="8"/>
      <c r="GO228" s="8"/>
      <c r="GP228" s="8"/>
      <c r="GQ228" s="8"/>
      <c r="GR228" s="8"/>
      <c r="GS228" s="8"/>
      <c r="GT228" s="8"/>
      <c r="GU228" s="8"/>
      <c r="GV228" s="8"/>
      <c r="GW228" s="8"/>
      <c r="GX228" s="8"/>
      <c r="GY228" s="8"/>
      <c r="GZ228" s="8"/>
      <c r="HA228" s="8"/>
      <c r="HB228" s="8"/>
      <c r="HC228" s="8"/>
      <c r="HD228" s="8"/>
      <c r="HE228" s="8"/>
      <c r="HF228" s="8"/>
      <c r="HG228" s="8"/>
      <c r="HH228" s="8"/>
      <c r="HI228" s="8"/>
      <c r="HJ228" s="8"/>
      <c r="HK228" s="8"/>
      <c r="HL228" s="8"/>
      <c r="HM228" s="8"/>
      <c r="HN228" s="8"/>
      <c r="HO228" s="8"/>
      <c r="HP228" s="8"/>
      <c r="HQ228" s="8"/>
      <c r="HR228" s="8"/>
      <c r="HS228" s="8"/>
      <c r="HT228" s="8"/>
      <c r="HU228" s="8"/>
      <c r="HV228" s="8"/>
      <c r="HW228" s="8"/>
      <c r="HX228" s="8"/>
      <c r="HY228" s="8"/>
      <c r="HZ228" s="8"/>
      <c r="IA228" s="8"/>
      <c r="IB228" s="8"/>
      <c r="IC228" s="8"/>
      <c r="ID228" s="8"/>
      <c r="IE228" s="8"/>
      <c r="IF228" s="8"/>
      <c r="IG228" s="8"/>
      <c r="IH228" s="8"/>
      <c r="II228" s="8"/>
      <c r="IJ228" s="8"/>
      <c r="IK228" s="8"/>
      <c r="IL228" s="8"/>
      <c r="IM228" s="8"/>
      <c r="IN228" s="8"/>
      <c r="IO228" s="8"/>
    </row>
    <row r="229" spans="1:249" ht="31.5" x14ac:dyDescent="0.25">
      <c r="A229" s="32" t="s">
        <v>205</v>
      </c>
      <c r="B229" s="30">
        <f t="shared" si="171"/>
        <v>4568</v>
      </c>
      <c r="C229" s="30">
        <f t="shared" si="171"/>
        <v>4568</v>
      </c>
      <c r="D229" s="30">
        <f t="shared" si="171"/>
        <v>0</v>
      </c>
      <c r="E229" s="30">
        <v>0</v>
      </c>
      <c r="F229" s="30">
        <v>0</v>
      </c>
      <c r="G229" s="30">
        <f t="shared" si="159"/>
        <v>0</v>
      </c>
      <c r="H229" s="30">
        <v>0</v>
      </c>
      <c r="I229" s="30">
        <v>0</v>
      </c>
      <c r="J229" s="30">
        <f t="shared" si="160"/>
        <v>0</v>
      </c>
      <c r="K229" s="30">
        <v>4568</v>
      </c>
      <c r="L229" s="30">
        <v>4568</v>
      </c>
      <c r="M229" s="30">
        <f t="shared" si="161"/>
        <v>0</v>
      </c>
      <c r="N229" s="30">
        <v>0</v>
      </c>
      <c r="O229" s="30">
        <v>0</v>
      </c>
      <c r="P229" s="30">
        <f t="shared" si="162"/>
        <v>0</v>
      </c>
      <c r="Q229" s="30">
        <v>0</v>
      </c>
      <c r="R229" s="30">
        <v>0</v>
      </c>
      <c r="S229" s="30">
        <f t="shared" si="163"/>
        <v>0</v>
      </c>
      <c r="T229" s="30">
        <v>0</v>
      </c>
      <c r="U229" s="30">
        <v>0</v>
      </c>
      <c r="V229" s="30">
        <f t="shared" si="164"/>
        <v>0</v>
      </c>
      <c r="W229" s="30">
        <v>0</v>
      </c>
      <c r="X229" s="30">
        <v>0</v>
      </c>
      <c r="Y229" s="30">
        <f t="shared" si="165"/>
        <v>0</v>
      </c>
      <c r="Z229" s="30">
        <v>0</v>
      </c>
      <c r="AA229" s="30">
        <v>0</v>
      </c>
      <c r="AB229" s="30">
        <f t="shared" si="166"/>
        <v>0</v>
      </c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  <c r="EY229" s="8"/>
      <c r="EZ229" s="8"/>
      <c r="FA229" s="8"/>
      <c r="FB229" s="8"/>
      <c r="FC229" s="8"/>
      <c r="FD229" s="8"/>
      <c r="FE229" s="8"/>
      <c r="FF229" s="8"/>
      <c r="FG229" s="8"/>
      <c r="FH229" s="8"/>
      <c r="FI229" s="8"/>
      <c r="FJ229" s="8"/>
      <c r="FK229" s="8"/>
      <c r="FL229" s="8"/>
      <c r="FM229" s="8"/>
      <c r="FN229" s="8"/>
      <c r="FO229" s="8"/>
      <c r="FP229" s="8"/>
      <c r="FQ229" s="8"/>
      <c r="FR229" s="8"/>
      <c r="FS229" s="8"/>
      <c r="FT229" s="8"/>
      <c r="FU229" s="8"/>
      <c r="FV229" s="8"/>
      <c r="FW229" s="8"/>
      <c r="FX229" s="8"/>
      <c r="FY229" s="8"/>
      <c r="FZ229" s="8"/>
      <c r="GA229" s="8"/>
      <c r="GB229" s="8"/>
      <c r="GC229" s="8"/>
      <c r="GD229" s="8"/>
      <c r="GE229" s="8"/>
      <c r="GF229" s="8"/>
      <c r="GG229" s="8"/>
      <c r="GH229" s="8"/>
      <c r="GI229" s="8"/>
      <c r="GJ229" s="8"/>
      <c r="GK229" s="8"/>
      <c r="GL229" s="8"/>
      <c r="GM229" s="8"/>
      <c r="GN229" s="8"/>
      <c r="GO229" s="8"/>
      <c r="GP229" s="8"/>
      <c r="GQ229" s="8"/>
      <c r="GR229" s="8"/>
      <c r="GS229" s="8"/>
      <c r="GT229" s="8"/>
      <c r="GU229" s="8"/>
      <c r="GV229" s="8"/>
      <c r="GW229" s="8"/>
      <c r="GX229" s="8"/>
      <c r="GY229" s="8"/>
      <c r="GZ229" s="8"/>
      <c r="HA229" s="8"/>
      <c r="HB229" s="8"/>
      <c r="HC229" s="8"/>
      <c r="HD229" s="8"/>
      <c r="HE229" s="8"/>
      <c r="HF229" s="8"/>
      <c r="HG229" s="8"/>
      <c r="HH229" s="8"/>
      <c r="HI229" s="8"/>
      <c r="HJ229" s="8"/>
      <c r="HK229" s="8"/>
      <c r="HL229" s="8"/>
      <c r="HM229" s="8"/>
      <c r="HN229" s="8"/>
      <c r="HO229" s="8"/>
      <c r="HP229" s="8"/>
      <c r="HQ229" s="8"/>
      <c r="HR229" s="8"/>
      <c r="HS229" s="8"/>
      <c r="HT229" s="8"/>
      <c r="HU229" s="8"/>
      <c r="HV229" s="8"/>
      <c r="HW229" s="8"/>
      <c r="HX229" s="8"/>
      <c r="HY229" s="8"/>
      <c r="HZ229" s="8"/>
      <c r="IA229" s="8"/>
      <c r="IB229" s="8"/>
      <c r="IC229" s="8"/>
      <c r="ID229" s="8"/>
      <c r="IE229" s="8"/>
      <c r="IF229" s="8"/>
      <c r="IG229" s="8"/>
      <c r="IH229" s="8"/>
      <c r="II229" s="8"/>
      <c r="IJ229" s="8"/>
      <c r="IK229" s="8"/>
      <c r="IL229" s="8"/>
      <c r="IM229" s="8"/>
      <c r="IN229" s="8"/>
      <c r="IO229" s="8"/>
    </row>
    <row r="230" spans="1:249" ht="31.5" x14ac:dyDescent="0.25">
      <c r="A230" s="29" t="s">
        <v>206</v>
      </c>
      <c r="B230" s="30">
        <f t="shared" si="171"/>
        <v>6092</v>
      </c>
      <c r="C230" s="30">
        <f t="shared" si="171"/>
        <v>6092</v>
      </c>
      <c r="D230" s="30">
        <f t="shared" si="171"/>
        <v>0</v>
      </c>
      <c r="E230" s="30">
        <v>0</v>
      </c>
      <c r="F230" s="30">
        <v>0</v>
      </c>
      <c r="G230" s="30">
        <f t="shared" si="159"/>
        <v>0</v>
      </c>
      <c r="H230" s="30">
        <v>0</v>
      </c>
      <c r="I230" s="30">
        <v>0</v>
      </c>
      <c r="J230" s="30">
        <f t="shared" si="160"/>
        <v>0</v>
      </c>
      <c r="K230" s="30">
        <v>6092</v>
      </c>
      <c r="L230" s="30">
        <v>6092</v>
      </c>
      <c r="M230" s="30">
        <f t="shared" si="161"/>
        <v>0</v>
      </c>
      <c r="N230" s="30">
        <v>0</v>
      </c>
      <c r="O230" s="30">
        <v>0</v>
      </c>
      <c r="P230" s="30">
        <f t="shared" si="162"/>
        <v>0</v>
      </c>
      <c r="Q230" s="30">
        <v>0</v>
      </c>
      <c r="R230" s="30">
        <v>0</v>
      </c>
      <c r="S230" s="30">
        <f t="shared" si="163"/>
        <v>0</v>
      </c>
      <c r="T230" s="30">
        <v>0</v>
      </c>
      <c r="U230" s="30">
        <v>0</v>
      </c>
      <c r="V230" s="30">
        <f t="shared" si="164"/>
        <v>0</v>
      </c>
      <c r="W230" s="30">
        <v>0</v>
      </c>
      <c r="X230" s="30">
        <v>0</v>
      </c>
      <c r="Y230" s="30">
        <f t="shared" si="165"/>
        <v>0</v>
      </c>
      <c r="Z230" s="30">
        <v>0</v>
      </c>
      <c r="AA230" s="30">
        <v>0</v>
      </c>
      <c r="AB230" s="30">
        <f t="shared" si="166"/>
        <v>0</v>
      </c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  <c r="EV230" s="8"/>
      <c r="EW230" s="8"/>
      <c r="EX230" s="8"/>
      <c r="EY230" s="8"/>
      <c r="EZ230" s="8"/>
      <c r="FA230" s="8"/>
      <c r="FB230" s="8"/>
      <c r="FC230" s="8"/>
      <c r="FD230" s="8"/>
      <c r="FE230" s="8"/>
      <c r="FF230" s="8"/>
      <c r="FG230" s="8"/>
      <c r="FH230" s="8"/>
      <c r="FI230" s="8"/>
      <c r="FJ230" s="8"/>
      <c r="FK230" s="8"/>
      <c r="FL230" s="8"/>
      <c r="FM230" s="8"/>
      <c r="FN230" s="8"/>
      <c r="FO230" s="8"/>
      <c r="FP230" s="8"/>
      <c r="FQ230" s="8"/>
      <c r="FR230" s="8"/>
      <c r="FS230" s="8"/>
      <c r="FT230" s="8"/>
      <c r="FU230" s="8"/>
      <c r="FV230" s="8"/>
      <c r="FW230" s="8"/>
      <c r="FX230" s="8"/>
      <c r="FY230" s="8"/>
      <c r="FZ230" s="8"/>
      <c r="GA230" s="8"/>
      <c r="GB230" s="8"/>
      <c r="GC230" s="8"/>
      <c r="GD230" s="8"/>
      <c r="GE230" s="8"/>
      <c r="GF230" s="8"/>
      <c r="GG230" s="8"/>
      <c r="GH230" s="8"/>
      <c r="GI230" s="8"/>
      <c r="GJ230" s="8"/>
      <c r="GK230" s="8"/>
      <c r="GL230" s="8"/>
      <c r="GM230" s="8"/>
      <c r="GN230" s="8"/>
      <c r="GO230" s="8"/>
      <c r="GP230" s="8"/>
      <c r="GQ230" s="8"/>
      <c r="GR230" s="8"/>
      <c r="GS230" s="8"/>
      <c r="GT230" s="8"/>
      <c r="GU230" s="8"/>
      <c r="GV230" s="8"/>
      <c r="GW230" s="8"/>
      <c r="GX230" s="8"/>
      <c r="GY230" s="8"/>
      <c r="GZ230" s="8"/>
      <c r="HA230" s="8"/>
      <c r="HB230" s="8"/>
      <c r="HC230" s="8"/>
      <c r="HD230" s="8"/>
      <c r="HE230" s="8"/>
      <c r="HF230" s="8"/>
      <c r="HG230" s="8"/>
      <c r="HH230" s="8"/>
      <c r="HI230" s="8"/>
      <c r="HJ230" s="8"/>
      <c r="HK230" s="8"/>
      <c r="HL230" s="8"/>
      <c r="HM230" s="8"/>
      <c r="HN230" s="8"/>
      <c r="HO230" s="8"/>
      <c r="HP230" s="8"/>
      <c r="HQ230" s="8"/>
      <c r="HR230" s="8"/>
      <c r="HS230" s="8"/>
      <c r="HT230" s="8"/>
      <c r="HU230" s="8"/>
      <c r="HV230" s="8"/>
      <c r="HW230" s="8"/>
      <c r="HX230" s="8"/>
      <c r="HY230" s="8"/>
      <c r="HZ230" s="8"/>
      <c r="IA230" s="8"/>
      <c r="IB230" s="8"/>
      <c r="IC230" s="8"/>
      <c r="ID230" s="8"/>
      <c r="IE230" s="8"/>
      <c r="IF230" s="8"/>
      <c r="IG230" s="8"/>
      <c r="IH230" s="8"/>
      <c r="II230" s="8"/>
      <c r="IJ230" s="8"/>
      <c r="IK230" s="8"/>
      <c r="IL230" s="8"/>
      <c r="IM230" s="8"/>
      <c r="IN230" s="8"/>
      <c r="IO230" s="8"/>
    </row>
    <row r="231" spans="1:249" ht="47.25" x14ac:dyDescent="0.25">
      <c r="A231" s="29" t="s">
        <v>207</v>
      </c>
      <c r="B231" s="30">
        <f t="shared" si="171"/>
        <v>2195</v>
      </c>
      <c r="C231" s="30">
        <f t="shared" si="171"/>
        <v>2195</v>
      </c>
      <c r="D231" s="30">
        <f t="shared" si="171"/>
        <v>0</v>
      </c>
      <c r="E231" s="30">
        <v>0</v>
      </c>
      <c r="F231" s="30">
        <v>0</v>
      </c>
      <c r="G231" s="30">
        <f t="shared" si="159"/>
        <v>0</v>
      </c>
      <c r="H231" s="30">
        <v>0</v>
      </c>
      <c r="I231" s="30">
        <v>0</v>
      </c>
      <c r="J231" s="30">
        <f t="shared" si="160"/>
        <v>0</v>
      </c>
      <c r="K231" s="30">
        <f>1988+207</f>
        <v>2195</v>
      </c>
      <c r="L231" s="30">
        <f t="shared" ref="L231" si="182">1988+207</f>
        <v>2195</v>
      </c>
      <c r="M231" s="30">
        <f t="shared" si="161"/>
        <v>0</v>
      </c>
      <c r="N231" s="30">
        <v>0</v>
      </c>
      <c r="O231" s="30">
        <v>0</v>
      </c>
      <c r="P231" s="30">
        <f t="shared" si="162"/>
        <v>0</v>
      </c>
      <c r="Q231" s="30">
        <v>0</v>
      </c>
      <c r="R231" s="30">
        <v>0</v>
      </c>
      <c r="S231" s="30">
        <f t="shared" si="163"/>
        <v>0</v>
      </c>
      <c r="T231" s="30">
        <v>0</v>
      </c>
      <c r="U231" s="30">
        <v>0</v>
      </c>
      <c r="V231" s="30">
        <f t="shared" si="164"/>
        <v>0</v>
      </c>
      <c r="W231" s="30">
        <v>0</v>
      </c>
      <c r="X231" s="30">
        <v>0</v>
      </c>
      <c r="Y231" s="30">
        <f t="shared" si="165"/>
        <v>0</v>
      </c>
      <c r="Z231" s="30">
        <v>0</v>
      </c>
      <c r="AA231" s="30">
        <v>0</v>
      </c>
      <c r="AB231" s="30">
        <f t="shared" si="166"/>
        <v>0</v>
      </c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8"/>
      <c r="EX231" s="8"/>
      <c r="EY231" s="8"/>
      <c r="EZ231" s="8"/>
      <c r="FA231" s="8"/>
      <c r="FB231" s="8"/>
      <c r="FC231" s="8"/>
      <c r="FD231" s="8"/>
      <c r="FE231" s="8"/>
      <c r="FF231" s="8"/>
      <c r="FG231" s="8"/>
      <c r="FH231" s="8"/>
      <c r="FI231" s="8"/>
      <c r="FJ231" s="8"/>
      <c r="FK231" s="8"/>
      <c r="FL231" s="8"/>
      <c r="FM231" s="8"/>
      <c r="FN231" s="8"/>
      <c r="FO231" s="8"/>
      <c r="FP231" s="8"/>
      <c r="FQ231" s="8"/>
      <c r="FR231" s="8"/>
      <c r="FS231" s="8"/>
      <c r="FT231" s="8"/>
      <c r="FU231" s="8"/>
      <c r="FV231" s="8"/>
      <c r="FW231" s="8"/>
      <c r="FX231" s="8"/>
      <c r="FY231" s="8"/>
      <c r="FZ231" s="8"/>
      <c r="GA231" s="8"/>
      <c r="GB231" s="8"/>
      <c r="GC231" s="8"/>
      <c r="GD231" s="8"/>
      <c r="GE231" s="8"/>
      <c r="GF231" s="8"/>
      <c r="GG231" s="8"/>
      <c r="GH231" s="8"/>
      <c r="GI231" s="8"/>
      <c r="GJ231" s="8"/>
      <c r="GK231" s="8"/>
      <c r="GL231" s="8"/>
      <c r="GM231" s="8"/>
      <c r="GN231" s="8"/>
      <c r="GO231" s="8"/>
      <c r="GP231" s="8"/>
      <c r="GQ231" s="8"/>
      <c r="GR231" s="8"/>
      <c r="GS231" s="8"/>
      <c r="GT231" s="8"/>
      <c r="GU231" s="8"/>
      <c r="GV231" s="8"/>
      <c r="GW231" s="8"/>
      <c r="GX231" s="8"/>
      <c r="GY231" s="8"/>
      <c r="GZ231" s="8"/>
      <c r="HA231" s="8"/>
      <c r="HB231" s="8"/>
      <c r="HC231" s="8"/>
      <c r="HD231" s="8"/>
      <c r="HE231" s="8"/>
      <c r="HF231" s="8"/>
      <c r="HG231" s="8"/>
      <c r="HH231" s="8"/>
      <c r="HI231" s="8"/>
      <c r="HJ231" s="8"/>
      <c r="HK231" s="8"/>
      <c r="HL231" s="8"/>
      <c r="HM231" s="8"/>
      <c r="HN231" s="8"/>
      <c r="HO231" s="8"/>
      <c r="HP231" s="8"/>
      <c r="HQ231" s="8"/>
      <c r="HR231" s="8"/>
      <c r="HS231" s="8"/>
      <c r="HT231" s="8"/>
      <c r="HU231" s="8"/>
      <c r="HV231" s="8"/>
      <c r="HW231" s="8"/>
      <c r="HX231" s="8"/>
      <c r="HY231" s="8"/>
      <c r="HZ231" s="8"/>
      <c r="IA231" s="8"/>
      <c r="IB231" s="8"/>
      <c r="IC231" s="8"/>
      <c r="ID231" s="8"/>
      <c r="IE231" s="8"/>
      <c r="IF231" s="8"/>
      <c r="IG231" s="8"/>
      <c r="IH231" s="8"/>
      <c r="II231" s="8"/>
      <c r="IJ231" s="8"/>
      <c r="IK231" s="8"/>
      <c r="IL231" s="8"/>
      <c r="IM231" s="8"/>
      <c r="IN231" s="8"/>
      <c r="IO231" s="8"/>
    </row>
    <row r="232" spans="1:249" ht="31.5" x14ac:dyDescent="0.25">
      <c r="A232" s="29" t="s">
        <v>208</v>
      </c>
      <c r="B232" s="30">
        <f t="shared" si="171"/>
        <v>9900</v>
      </c>
      <c r="C232" s="30">
        <f t="shared" si="171"/>
        <v>9900</v>
      </c>
      <c r="D232" s="30">
        <f t="shared" si="171"/>
        <v>0</v>
      </c>
      <c r="E232" s="30">
        <v>0</v>
      </c>
      <c r="F232" s="30">
        <v>0</v>
      </c>
      <c r="G232" s="30">
        <f t="shared" si="159"/>
        <v>0</v>
      </c>
      <c r="H232" s="30">
        <v>0</v>
      </c>
      <c r="I232" s="30">
        <v>0</v>
      </c>
      <c r="J232" s="30">
        <f t="shared" si="160"/>
        <v>0</v>
      </c>
      <c r="K232" s="30">
        <v>9900</v>
      </c>
      <c r="L232" s="30">
        <v>9900</v>
      </c>
      <c r="M232" s="30">
        <f t="shared" si="161"/>
        <v>0</v>
      </c>
      <c r="N232" s="30">
        <v>0</v>
      </c>
      <c r="O232" s="30">
        <v>0</v>
      </c>
      <c r="P232" s="30">
        <f t="shared" si="162"/>
        <v>0</v>
      </c>
      <c r="Q232" s="30">
        <v>0</v>
      </c>
      <c r="R232" s="30">
        <v>0</v>
      </c>
      <c r="S232" s="30">
        <f t="shared" si="163"/>
        <v>0</v>
      </c>
      <c r="T232" s="30">
        <v>0</v>
      </c>
      <c r="U232" s="30">
        <v>0</v>
      </c>
      <c r="V232" s="30">
        <f t="shared" si="164"/>
        <v>0</v>
      </c>
      <c r="W232" s="30">
        <v>0</v>
      </c>
      <c r="X232" s="30">
        <v>0</v>
      </c>
      <c r="Y232" s="30">
        <f t="shared" si="165"/>
        <v>0</v>
      </c>
      <c r="Z232" s="30">
        <v>0</v>
      </c>
      <c r="AA232" s="30">
        <v>0</v>
      </c>
      <c r="AB232" s="30">
        <f t="shared" si="166"/>
        <v>0</v>
      </c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8"/>
      <c r="EX232" s="8"/>
      <c r="EY232" s="8"/>
      <c r="EZ232" s="8"/>
      <c r="FA232" s="8"/>
      <c r="FB232" s="8"/>
      <c r="FC232" s="8"/>
      <c r="FD232" s="8"/>
      <c r="FE232" s="8"/>
      <c r="FF232" s="8"/>
      <c r="FG232" s="22"/>
      <c r="FH232" s="22"/>
      <c r="FI232" s="22"/>
      <c r="FJ232" s="22"/>
      <c r="FK232" s="22"/>
      <c r="FL232" s="22"/>
      <c r="FM232" s="22"/>
      <c r="FN232" s="22"/>
      <c r="FO232" s="22"/>
      <c r="FP232" s="22"/>
      <c r="FQ232" s="22"/>
      <c r="FR232" s="22"/>
      <c r="FS232" s="22"/>
      <c r="FT232" s="22"/>
      <c r="FU232" s="22"/>
      <c r="FV232" s="22"/>
      <c r="FW232" s="22"/>
      <c r="FX232" s="22"/>
      <c r="FY232" s="22"/>
      <c r="FZ232" s="22"/>
      <c r="GA232" s="8"/>
      <c r="GB232" s="8"/>
      <c r="GC232" s="8"/>
      <c r="GD232" s="8"/>
      <c r="GE232" s="8"/>
      <c r="GF232" s="8"/>
      <c r="GG232" s="8"/>
      <c r="GH232" s="8"/>
      <c r="GI232" s="8"/>
      <c r="GJ232" s="8"/>
      <c r="GK232" s="8"/>
      <c r="GL232" s="8"/>
      <c r="GM232" s="8"/>
      <c r="GN232" s="8"/>
      <c r="GO232" s="8"/>
      <c r="GP232" s="8"/>
      <c r="GQ232" s="8"/>
      <c r="GR232" s="8"/>
      <c r="GS232" s="8"/>
      <c r="GT232" s="8"/>
      <c r="GU232" s="8"/>
      <c r="GV232" s="8"/>
      <c r="GW232" s="8"/>
      <c r="GX232" s="8"/>
      <c r="GY232" s="8"/>
      <c r="GZ232" s="8"/>
      <c r="HA232" s="8"/>
      <c r="HB232" s="8"/>
      <c r="HC232" s="8"/>
      <c r="HD232" s="8"/>
      <c r="HE232" s="8"/>
      <c r="HF232" s="8"/>
      <c r="HG232" s="8"/>
      <c r="HH232" s="8"/>
      <c r="HI232" s="8"/>
      <c r="HJ232" s="8"/>
      <c r="HK232" s="8"/>
      <c r="HL232" s="8"/>
      <c r="HM232" s="8"/>
      <c r="HN232" s="8"/>
      <c r="HO232" s="8"/>
      <c r="HP232" s="8"/>
      <c r="HQ232" s="8"/>
      <c r="HR232" s="8"/>
      <c r="HS232" s="8"/>
      <c r="HT232" s="8"/>
      <c r="HU232" s="8"/>
      <c r="HV232" s="8"/>
      <c r="HW232" s="8"/>
      <c r="HX232" s="8"/>
      <c r="HY232" s="8"/>
      <c r="HZ232" s="8"/>
      <c r="IA232" s="8"/>
      <c r="IB232" s="8"/>
      <c r="IC232" s="8"/>
      <c r="ID232" s="8"/>
      <c r="IE232" s="8"/>
      <c r="IF232" s="8"/>
      <c r="IG232" s="8"/>
      <c r="IH232" s="8"/>
      <c r="II232" s="8"/>
      <c r="IJ232" s="8"/>
      <c r="IK232" s="8"/>
      <c r="IL232" s="8"/>
      <c r="IM232" s="8"/>
      <c r="IN232" s="8"/>
      <c r="IO232" s="8"/>
    </row>
    <row r="233" spans="1:249" ht="31.5" x14ac:dyDescent="0.25">
      <c r="A233" s="29" t="s">
        <v>209</v>
      </c>
      <c r="B233" s="30">
        <f t="shared" si="171"/>
        <v>12600</v>
      </c>
      <c r="C233" s="30">
        <f t="shared" si="171"/>
        <v>12600</v>
      </c>
      <c r="D233" s="30">
        <f t="shared" si="171"/>
        <v>0</v>
      </c>
      <c r="E233" s="30">
        <v>0</v>
      </c>
      <c r="F233" s="30">
        <v>0</v>
      </c>
      <c r="G233" s="30">
        <f t="shared" si="159"/>
        <v>0</v>
      </c>
      <c r="H233" s="30">
        <v>0</v>
      </c>
      <c r="I233" s="30">
        <v>0</v>
      </c>
      <c r="J233" s="30">
        <f t="shared" si="160"/>
        <v>0</v>
      </c>
      <c r="K233" s="30">
        <v>12600</v>
      </c>
      <c r="L233" s="30">
        <v>12600</v>
      </c>
      <c r="M233" s="30">
        <f t="shared" si="161"/>
        <v>0</v>
      </c>
      <c r="N233" s="30">
        <v>0</v>
      </c>
      <c r="O233" s="30">
        <v>0</v>
      </c>
      <c r="P233" s="30">
        <f t="shared" si="162"/>
        <v>0</v>
      </c>
      <c r="Q233" s="30">
        <v>0</v>
      </c>
      <c r="R233" s="30">
        <v>0</v>
      </c>
      <c r="S233" s="30">
        <f t="shared" si="163"/>
        <v>0</v>
      </c>
      <c r="T233" s="30">
        <v>0</v>
      </c>
      <c r="U233" s="30">
        <v>0</v>
      </c>
      <c r="V233" s="30">
        <f t="shared" si="164"/>
        <v>0</v>
      </c>
      <c r="W233" s="30">
        <v>0</v>
      </c>
      <c r="X233" s="30">
        <v>0</v>
      </c>
      <c r="Y233" s="30">
        <f t="shared" si="165"/>
        <v>0</v>
      </c>
      <c r="Z233" s="30">
        <v>0</v>
      </c>
      <c r="AA233" s="30">
        <v>0</v>
      </c>
      <c r="AB233" s="30">
        <f t="shared" si="166"/>
        <v>0</v>
      </c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  <c r="EV233" s="8"/>
      <c r="EW233" s="8"/>
      <c r="EX233" s="8"/>
      <c r="EY233" s="8"/>
      <c r="EZ233" s="8"/>
      <c r="FA233" s="8"/>
      <c r="FB233" s="8"/>
      <c r="FC233" s="8"/>
      <c r="FD233" s="8"/>
      <c r="FE233" s="8"/>
      <c r="FF233" s="8"/>
      <c r="FG233" s="22"/>
      <c r="FH233" s="22"/>
      <c r="FI233" s="22"/>
      <c r="FJ233" s="22"/>
      <c r="FK233" s="22"/>
      <c r="FL233" s="22"/>
      <c r="FM233" s="22"/>
      <c r="FN233" s="22"/>
      <c r="FO233" s="22"/>
      <c r="FP233" s="22"/>
      <c r="FQ233" s="22"/>
      <c r="FR233" s="22"/>
      <c r="FS233" s="22"/>
      <c r="FT233" s="22"/>
      <c r="FU233" s="22"/>
      <c r="FV233" s="22"/>
      <c r="FW233" s="22"/>
      <c r="FX233" s="22"/>
      <c r="FY233" s="22"/>
      <c r="FZ233" s="22"/>
      <c r="GA233" s="8"/>
      <c r="GB233" s="8"/>
      <c r="GC233" s="8"/>
      <c r="GD233" s="8"/>
      <c r="GE233" s="8"/>
      <c r="GF233" s="8"/>
      <c r="GG233" s="8"/>
      <c r="GH233" s="8"/>
      <c r="GI233" s="8"/>
      <c r="GJ233" s="8"/>
      <c r="GK233" s="8"/>
      <c r="GL233" s="8"/>
      <c r="GM233" s="8"/>
      <c r="GN233" s="8"/>
      <c r="GO233" s="8"/>
      <c r="GP233" s="8"/>
      <c r="GQ233" s="8"/>
      <c r="GR233" s="8"/>
      <c r="GS233" s="8"/>
      <c r="GT233" s="8"/>
      <c r="GU233" s="8"/>
      <c r="GV233" s="8"/>
      <c r="GW233" s="8"/>
      <c r="GX233" s="8"/>
      <c r="GY233" s="8"/>
      <c r="GZ233" s="8"/>
      <c r="HA233" s="8"/>
      <c r="HB233" s="8"/>
      <c r="HC233" s="8"/>
      <c r="HD233" s="8"/>
      <c r="HE233" s="8"/>
      <c r="HF233" s="8"/>
      <c r="HG233" s="8"/>
      <c r="HH233" s="8"/>
      <c r="HI233" s="8"/>
      <c r="HJ233" s="8"/>
      <c r="HK233" s="8"/>
      <c r="HL233" s="8"/>
      <c r="HM233" s="8"/>
      <c r="HN233" s="8"/>
      <c r="HO233" s="8"/>
      <c r="HP233" s="8"/>
      <c r="HQ233" s="8"/>
      <c r="HR233" s="8"/>
      <c r="HS233" s="8"/>
      <c r="HT233" s="8"/>
      <c r="HU233" s="8"/>
      <c r="HV233" s="8"/>
      <c r="HW233" s="8"/>
      <c r="HX233" s="8"/>
      <c r="HY233" s="8"/>
      <c r="HZ233" s="8"/>
      <c r="IA233" s="8"/>
      <c r="IB233" s="8"/>
      <c r="IC233" s="8"/>
      <c r="ID233" s="8"/>
      <c r="IE233" s="8"/>
      <c r="IF233" s="8"/>
      <c r="IG233" s="8"/>
      <c r="IH233" s="8"/>
      <c r="II233" s="8"/>
      <c r="IJ233" s="8"/>
      <c r="IK233" s="8"/>
      <c r="IL233" s="8"/>
      <c r="IM233" s="8"/>
      <c r="IN233" s="8"/>
      <c r="IO233" s="8"/>
    </row>
    <row r="234" spans="1:249" ht="31.5" x14ac:dyDescent="0.25">
      <c r="A234" s="23" t="s">
        <v>96</v>
      </c>
      <c r="B234" s="24">
        <f>E234+H234+K234+N234+Q234+T234+W234+Z234</f>
        <v>137723</v>
      </c>
      <c r="C234" s="24">
        <f t="shared" si="171"/>
        <v>137723</v>
      </c>
      <c r="D234" s="24">
        <f t="shared" si="171"/>
        <v>0</v>
      </c>
      <c r="E234" s="24">
        <f>SUM(E235:E237)</f>
        <v>0</v>
      </c>
      <c r="F234" s="24">
        <f t="shared" ref="F234" si="183">SUM(F235:F237)</f>
        <v>0</v>
      </c>
      <c r="G234" s="24">
        <f t="shared" si="159"/>
        <v>0</v>
      </c>
      <c r="H234" s="24">
        <f t="shared" ref="H234:AA234" si="184">SUM(H235:H237)</f>
        <v>0</v>
      </c>
      <c r="I234" s="24">
        <f t="shared" si="184"/>
        <v>0</v>
      </c>
      <c r="J234" s="24">
        <f t="shared" si="160"/>
        <v>0</v>
      </c>
      <c r="K234" s="24">
        <f t="shared" si="184"/>
        <v>77723</v>
      </c>
      <c r="L234" s="24">
        <f t="shared" si="184"/>
        <v>77723</v>
      </c>
      <c r="M234" s="24">
        <f t="shared" si="161"/>
        <v>0</v>
      </c>
      <c r="N234" s="24">
        <f t="shared" si="184"/>
        <v>0</v>
      </c>
      <c r="O234" s="24">
        <f t="shared" si="184"/>
        <v>0</v>
      </c>
      <c r="P234" s="24">
        <f t="shared" si="162"/>
        <v>0</v>
      </c>
      <c r="Q234" s="24">
        <f t="shared" si="184"/>
        <v>60000</v>
      </c>
      <c r="R234" s="24">
        <f t="shared" si="184"/>
        <v>60000</v>
      </c>
      <c r="S234" s="24">
        <f t="shared" si="163"/>
        <v>0</v>
      </c>
      <c r="T234" s="24">
        <f t="shared" si="184"/>
        <v>0</v>
      </c>
      <c r="U234" s="24">
        <f t="shared" si="184"/>
        <v>0</v>
      </c>
      <c r="V234" s="24">
        <f t="shared" si="164"/>
        <v>0</v>
      </c>
      <c r="W234" s="24">
        <f t="shared" si="184"/>
        <v>0</v>
      </c>
      <c r="X234" s="24">
        <f t="shared" si="184"/>
        <v>0</v>
      </c>
      <c r="Y234" s="24">
        <f t="shared" si="165"/>
        <v>0</v>
      </c>
      <c r="Z234" s="24">
        <f t="shared" si="184"/>
        <v>0</v>
      </c>
      <c r="AA234" s="24">
        <f t="shared" si="184"/>
        <v>0</v>
      </c>
      <c r="AB234" s="24">
        <f t="shared" si="166"/>
        <v>0</v>
      </c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2"/>
      <c r="CP234" s="22"/>
      <c r="CQ234" s="22"/>
      <c r="CR234" s="22"/>
      <c r="CS234" s="22"/>
      <c r="CT234" s="22"/>
      <c r="CU234" s="22"/>
      <c r="CV234" s="22"/>
      <c r="CW234" s="22"/>
      <c r="CX234" s="22"/>
      <c r="CY234" s="22"/>
      <c r="CZ234" s="22"/>
      <c r="DA234" s="22"/>
      <c r="DB234" s="22"/>
      <c r="DC234" s="22"/>
      <c r="DD234" s="22"/>
      <c r="DE234" s="22"/>
      <c r="DF234" s="22"/>
      <c r="DG234" s="22"/>
      <c r="DH234" s="22"/>
      <c r="DI234" s="22"/>
      <c r="DJ234" s="22"/>
      <c r="DK234" s="22"/>
      <c r="DL234" s="22"/>
      <c r="DM234" s="22"/>
      <c r="DN234" s="22"/>
      <c r="DO234" s="22"/>
      <c r="DP234" s="22"/>
      <c r="DQ234" s="22"/>
      <c r="DR234" s="22"/>
      <c r="DS234" s="22"/>
      <c r="DT234" s="22"/>
      <c r="DU234" s="22"/>
      <c r="DV234" s="22"/>
      <c r="DW234" s="22"/>
      <c r="DX234" s="22"/>
      <c r="DY234" s="22"/>
      <c r="DZ234" s="22"/>
      <c r="EA234" s="22"/>
      <c r="EB234" s="22"/>
      <c r="EC234" s="22"/>
      <c r="ED234" s="22"/>
      <c r="EE234" s="22"/>
      <c r="EF234" s="22"/>
      <c r="EG234" s="22"/>
      <c r="EH234" s="22"/>
      <c r="EI234" s="22"/>
      <c r="EJ234" s="22"/>
      <c r="EK234" s="22"/>
      <c r="EL234" s="22"/>
      <c r="EM234" s="22"/>
      <c r="EN234" s="22"/>
      <c r="EO234" s="22"/>
      <c r="EP234" s="22"/>
      <c r="EQ234" s="22"/>
      <c r="ER234" s="22"/>
      <c r="ES234" s="22"/>
      <c r="ET234" s="22"/>
      <c r="EU234" s="22"/>
      <c r="EV234" s="22"/>
      <c r="EW234" s="22"/>
      <c r="EX234" s="22"/>
      <c r="EY234" s="22"/>
      <c r="EZ234" s="22"/>
      <c r="FA234" s="22"/>
      <c r="FB234" s="22"/>
      <c r="FC234" s="22"/>
      <c r="FD234" s="22"/>
      <c r="FE234" s="22"/>
      <c r="FF234" s="22"/>
      <c r="FG234" s="22"/>
      <c r="FH234" s="22"/>
      <c r="FI234" s="22"/>
      <c r="FJ234" s="22"/>
      <c r="FK234" s="22"/>
      <c r="FL234" s="22"/>
      <c r="FM234" s="22"/>
      <c r="FN234" s="22"/>
      <c r="FO234" s="22"/>
      <c r="FP234" s="22"/>
      <c r="FQ234" s="22"/>
      <c r="FR234" s="22"/>
      <c r="FS234" s="22"/>
      <c r="FT234" s="22"/>
      <c r="FU234" s="22"/>
      <c r="FV234" s="22"/>
      <c r="FW234" s="22"/>
      <c r="FX234" s="22"/>
      <c r="FY234" s="22"/>
      <c r="FZ234" s="22"/>
      <c r="GA234" s="8"/>
      <c r="GB234" s="8"/>
      <c r="GC234" s="8"/>
      <c r="GD234" s="8"/>
      <c r="GE234" s="8"/>
      <c r="GF234" s="8"/>
      <c r="GG234" s="8"/>
      <c r="GH234" s="8"/>
      <c r="GI234" s="8"/>
      <c r="GJ234" s="8"/>
      <c r="GK234" s="8"/>
      <c r="GL234" s="8"/>
      <c r="GM234" s="8"/>
      <c r="GN234" s="8"/>
      <c r="GO234" s="8"/>
      <c r="GP234" s="8"/>
      <c r="GQ234" s="8"/>
      <c r="GR234" s="8"/>
      <c r="GS234" s="8"/>
      <c r="GT234" s="8"/>
      <c r="GU234" s="8"/>
      <c r="GV234" s="8"/>
      <c r="GW234" s="8"/>
      <c r="GX234" s="8"/>
      <c r="GY234" s="8"/>
      <c r="GZ234" s="8"/>
      <c r="HA234" s="8"/>
      <c r="HB234" s="8"/>
      <c r="HC234" s="8"/>
      <c r="HD234" s="8"/>
      <c r="HE234" s="8"/>
      <c r="HF234" s="8"/>
      <c r="HG234" s="8"/>
      <c r="HH234" s="8"/>
      <c r="HI234" s="8"/>
      <c r="HJ234" s="8"/>
      <c r="HK234" s="8"/>
      <c r="HL234" s="8"/>
      <c r="HM234" s="8"/>
      <c r="HN234" s="8"/>
      <c r="HO234" s="8"/>
      <c r="HP234" s="8"/>
      <c r="HQ234" s="8"/>
      <c r="HR234" s="8"/>
      <c r="HS234" s="8"/>
      <c r="HT234" s="8"/>
      <c r="HU234" s="8"/>
      <c r="HV234" s="8"/>
      <c r="HW234" s="8"/>
      <c r="HX234" s="8"/>
      <c r="HY234" s="8"/>
      <c r="HZ234" s="8"/>
      <c r="IA234" s="8"/>
      <c r="IB234" s="8"/>
      <c r="IC234" s="8"/>
      <c r="ID234" s="8"/>
      <c r="IE234" s="8"/>
      <c r="IF234" s="8"/>
      <c r="IG234" s="8"/>
      <c r="IH234" s="8"/>
      <c r="II234" s="8"/>
      <c r="IJ234" s="8"/>
      <c r="IK234" s="8"/>
      <c r="IL234" s="8"/>
      <c r="IM234" s="8"/>
      <c r="IN234" s="8"/>
      <c r="IO234" s="8"/>
    </row>
    <row r="235" spans="1:249" ht="78.75" x14ac:dyDescent="0.25">
      <c r="A235" s="29" t="s">
        <v>210</v>
      </c>
      <c r="B235" s="30">
        <f t="shared" ref="B235:B236" si="185">E235+H235+K235+N235+Q235+T235+W235+Z235</f>
        <v>28560</v>
      </c>
      <c r="C235" s="30">
        <f t="shared" si="171"/>
        <v>28560</v>
      </c>
      <c r="D235" s="30">
        <f t="shared" si="171"/>
        <v>0</v>
      </c>
      <c r="E235" s="30"/>
      <c r="F235" s="30"/>
      <c r="G235" s="30">
        <f t="shared" si="159"/>
        <v>0</v>
      </c>
      <c r="H235" s="30"/>
      <c r="I235" s="30"/>
      <c r="J235" s="30">
        <f t="shared" si="160"/>
        <v>0</v>
      </c>
      <c r="K235" s="30">
        <v>28560</v>
      </c>
      <c r="L235" s="30">
        <v>28560</v>
      </c>
      <c r="M235" s="30">
        <f t="shared" si="161"/>
        <v>0</v>
      </c>
      <c r="N235" s="30"/>
      <c r="O235" s="30"/>
      <c r="P235" s="30">
        <f t="shared" si="162"/>
        <v>0</v>
      </c>
      <c r="Q235" s="30"/>
      <c r="R235" s="30"/>
      <c r="S235" s="30">
        <f t="shared" si="163"/>
        <v>0</v>
      </c>
      <c r="T235" s="30"/>
      <c r="U235" s="30"/>
      <c r="V235" s="30">
        <f t="shared" si="164"/>
        <v>0</v>
      </c>
      <c r="W235" s="30"/>
      <c r="X235" s="30"/>
      <c r="Y235" s="30">
        <f t="shared" si="165"/>
        <v>0</v>
      </c>
      <c r="Z235" s="30"/>
      <c r="AA235" s="30"/>
      <c r="AB235" s="30">
        <f t="shared" si="166"/>
        <v>0</v>
      </c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  <c r="EV235" s="8"/>
      <c r="EW235" s="8"/>
      <c r="EX235" s="8"/>
      <c r="EY235" s="8"/>
      <c r="EZ235" s="8"/>
      <c r="FA235" s="8"/>
      <c r="FB235" s="8"/>
      <c r="FC235" s="8"/>
      <c r="FD235" s="8"/>
      <c r="FE235" s="8"/>
      <c r="FF235" s="8"/>
      <c r="FG235" s="8"/>
      <c r="FH235" s="8"/>
      <c r="FI235" s="8"/>
      <c r="FJ235" s="8"/>
      <c r="FK235" s="8"/>
      <c r="FL235" s="8"/>
      <c r="FM235" s="8"/>
      <c r="FN235" s="8"/>
      <c r="FO235" s="8"/>
      <c r="FP235" s="8"/>
      <c r="FQ235" s="8"/>
      <c r="FR235" s="8"/>
      <c r="FS235" s="8"/>
      <c r="FT235" s="8"/>
      <c r="FU235" s="8"/>
      <c r="FV235" s="8"/>
      <c r="FW235" s="8"/>
      <c r="FX235" s="8"/>
      <c r="FY235" s="8"/>
      <c r="FZ235" s="8"/>
      <c r="GA235" s="8"/>
      <c r="GB235" s="8"/>
      <c r="GC235" s="8"/>
      <c r="GD235" s="8"/>
      <c r="GE235" s="8"/>
      <c r="GF235" s="8"/>
      <c r="GG235" s="8"/>
      <c r="GH235" s="8"/>
      <c r="GI235" s="8"/>
      <c r="GJ235" s="8"/>
      <c r="GK235" s="8"/>
      <c r="GL235" s="8"/>
      <c r="GM235" s="8"/>
      <c r="GN235" s="8"/>
      <c r="GO235" s="8"/>
      <c r="GP235" s="8"/>
      <c r="GQ235" s="8"/>
      <c r="GR235" s="8"/>
      <c r="GS235" s="8"/>
      <c r="GT235" s="8"/>
      <c r="GU235" s="8"/>
      <c r="GV235" s="8"/>
      <c r="GW235" s="8"/>
      <c r="GX235" s="8"/>
      <c r="GY235" s="8"/>
      <c r="GZ235" s="8"/>
      <c r="HA235" s="8"/>
      <c r="HB235" s="8"/>
      <c r="HC235" s="8"/>
      <c r="HD235" s="8"/>
      <c r="HE235" s="8"/>
      <c r="HF235" s="8"/>
      <c r="HG235" s="8"/>
      <c r="HH235" s="8"/>
      <c r="HI235" s="8"/>
      <c r="HJ235" s="8"/>
      <c r="HK235" s="8"/>
      <c r="HL235" s="8"/>
      <c r="HM235" s="8"/>
      <c r="HN235" s="8"/>
      <c r="HO235" s="8"/>
      <c r="HP235" s="8"/>
      <c r="HQ235" s="8"/>
      <c r="HR235" s="8"/>
      <c r="HS235" s="8"/>
      <c r="HT235" s="8"/>
      <c r="HU235" s="8"/>
      <c r="HV235" s="8"/>
      <c r="HW235" s="8"/>
      <c r="HX235" s="8"/>
      <c r="HY235" s="8"/>
      <c r="HZ235" s="8"/>
      <c r="IA235" s="8"/>
      <c r="IB235" s="8"/>
      <c r="IC235" s="8"/>
      <c r="ID235" s="8"/>
      <c r="IE235" s="8"/>
      <c r="IF235" s="8"/>
      <c r="IG235" s="8"/>
      <c r="IH235" s="8"/>
      <c r="II235" s="8"/>
      <c r="IJ235" s="8"/>
      <c r="IK235" s="8"/>
      <c r="IL235" s="8"/>
      <c r="IM235" s="8"/>
      <c r="IN235" s="8"/>
      <c r="IO235" s="8"/>
    </row>
    <row r="236" spans="1:249" x14ac:dyDescent="0.25">
      <c r="A236" s="29" t="s">
        <v>211</v>
      </c>
      <c r="B236" s="30">
        <f t="shared" si="185"/>
        <v>49163</v>
      </c>
      <c r="C236" s="30">
        <f t="shared" si="171"/>
        <v>49163</v>
      </c>
      <c r="D236" s="30">
        <f t="shared" si="171"/>
        <v>0</v>
      </c>
      <c r="E236" s="30"/>
      <c r="F236" s="30"/>
      <c r="G236" s="30">
        <f t="shared" si="159"/>
        <v>0</v>
      </c>
      <c r="H236" s="30"/>
      <c r="I236" s="30"/>
      <c r="J236" s="30">
        <f t="shared" si="160"/>
        <v>0</v>
      </c>
      <c r="K236" s="30">
        <v>49163</v>
      </c>
      <c r="L236" s="30">
        <v>49163</v>
      </c>
      <c r="M236" s="30">
        <f t="shared" si="161"/>
        <v>0</v>
      </c>
      <c r="N236" s="30"/>
      <c r="O236" s="30"/>
      <c r="P236" s="30">
        <f t="shared" si="162"/>
        <v>0</v>
      </c>
      <c r="Q236" s="30"/>
      <c r="R236" s="30"/>
      <c r="S236" s="30">
        <f t="shared" si="163"/>
        <v>0</v>
      </c>
      <c r="T236" s="30"/>
      <c r="U236" s="30"/>
      <c r="V236" s="30">
        <f t="shared" si="164"/>
        <v>0</v>
      </c>
      <c r="W236" s="30"/>
      <c r="X236" s="30"/>
      <c r="Y236" s="30">
        <f t="shared" si="165"/>
        <v>0</v>
      </c>
      <c r="Z236" s="30"/>
      <c r="AA236" s="30"/>
      <c r="AB236" s="30">
        <f t="shared" si="166"/>
        <v>0</v>
      </c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  <c r="EV236" s="8"/>
      <c r="EW236" s="8"/>
      <c r="EX236" s="8"/>
      <c r="EY236" s="8"/>
      <c r="EZ236" s="8"/>
      <c r="FA236" s="8"/>
      <c r="FB236" s="8"/>
      <c r="FC236" s="8"/>
      <c r="FD236" s="8"/>
      <c r="FE236" s="8"/>
      <c r="FF236" s="8"/>
      <c r="FG236" s="22"/>
      <c r="FH236" s="22"/>
      <c r="FI236" s="22"/>
      <c r="FJ236" s="22"/>
      <c r="FK236" s="22"/>
      <c r="FL236" s="22"/>
      <c r="FM236" s="22"/>
      <c r="FN236" s="22"/>
      <c r="FO236" s="22"/>
      <c r="FP236" s="22"/>
      <c r="FQ236" s="22"/>
      <c r="FR236" s="22"/>
      <c r="FS236" s="22"/>
      <c r="FT236" s="22"/>
      <c r="FU236" s="22"/>
      <c r="FV236" s="22"/>
      <c r="FW236" s="22"/>
      <c r="FX236" s="22"/>
      <c r="FY236" s="22"/>
      <c r="FZ236" s="22"/>
      <c r="GA236" s="8"/>
      <c r="GB236" s="8"/>
      <c r="GC236" s="8"/>
      <c r="GD236" s="8"/>
      <c r="GE236" s="8"/>
      <c r="GF236" s="8"/>
      <c r="GG236" s="8"/>
      <c r="GH236" s="8"/>
      <c r="GI236" s="8"/>
      <c r="GJ236" s="8"/>
      <c r="GK236" s="8"/>
      <c r="GL236" s="8"/>
      <c r="GM236" s="8"/>
      <c r="GN236" s="8"/>
      <c r="GO236" s="8"/>
      <c r="GP236" s="8"/>
      <c r="GQ236" s="8"/>
      <c r="GR236" s="8"/>
      <c r="GS236" s="8"/>
      <c r="GT236" s="8"/>
      <c r="GU236" s="8"/>
      <c r="GV236" s="8"/>
      <c r="GW236" s="8"/>
      <c r="GX236" s="8"/>
      <c r="GY236" s="8"/>
      <c r="GZ236" s="8"/>
      <c r="HA236" s="8"/>
      <c r="HB236" s="8"/>
      <c r="HC236" s="8"/>
      <c r="HD236" s="8"/>
      <c r="HE236" s="8"/>
      <c r="HF236" s="8"/>
      <c r="HG236" s="8"/>
      <c r="HH236" s="8"/>
      <c r="HI236" s="8"/>
      <c r="HJ236" s="8"/>
      <c r="HK236" s="8"/>
      <c r="HL236" s="8"/>
      <c r="HM236" s="8"/>
      <c r="HN236" s="8"/>
      <c r="HO236" s="8"/>
      <c r="HP236" s="8"/>
      <c r="HQ236" s="8"/>
      <c r="HR236" s="8"/>
      <c r="HS236" s="8"/>
      <c r="HT236" s="8"/>
      <c r="HU236" s="8"/>
      <c r="HV236" s="8"/>
      <c r="HW236" s="8"/>
      <c r="HX236" s="8"/>
      <c r="HY236" s="8"/>
      <c r="HZ236" s="8"/>
      <c r="IA236" s="8"/>
      <c r="IB236" s="8"/>
      <c r="IC236" s="8"/>
      <c r="ID236" s="8"/>
      <c r="IE236" s="8"/>
      <c r="IF236" s="8"/>
      <c r="IG236" s="8"/>
      <c r="IH236" s="8"/>
      <c r="II236" s="8"/>
      <c r="IJ236" s="8"/>
      <c r="IK236" s="8"/>
      <c r="IL236" s="8"/>
      <c r="IM236" s="8"/>
      <c r="IN236" s="8"/>
      <c r="IO236" s="8"/>
    </row>
    <row r="237" spans="1:249" x14ac:dyDescent="0.25">
      <c r="A237" s="29" t="s">
        <v>212</v>
      </c>
      <c r="B237" s="30">
        <f t="shared" si="171"/>
        <v>60000</v>
      </c>
      <c r="C237" s="30">
        <f t="shared" si="171"/>
        <v>60000</v>
      </c>
      <c r="D237" s="30">
        <f t="shared" si="171"/>
        <v>0</v>
      </c>
      <c r="E237" s="30"/>
      <c r="F237" s="30"/>
      <c r="G237" s="30">
        <f t="shared" si="159"/>
        <v>0</v>
      </c>
      <c r="H237" s="30"/>
      <c r="I237" s="30"/>
      <c r="J237" s="30">
        <f t="shared" si="160"/>
        <v>0</v>
      </c>
      <c r="K237" s="30"/>
      <c r="L237" s="30"/>
      <c r="M237" s="30">
        <f t="shared" si="161"/>
        <v>0</v>
      </c>
      <c r="N237" s="30"/>
      <c r="O237" s="30"/>
      <c r="P237" s="30">
        <f t="shared" si="162"/>
        <v>0</v>
      </c>
      <c r="Q237" s="30">
        <v>60000</v>
      </c>
      <c r="R237" s="30">
        <v>60000</v>
      </c>
      <c r="S237" s="30">
        <f t="shared" si="163"/>
        <v>0</v>
      </c>
      <c r="T237" s="30"/>
      <c r="U237" s="30"/>
      <c r="V237" s="30">
        <f t="shared" si="164"/>
        <v>0</v>
      </c>
      <c r="W237" s="30"/>
      <c r="X237" s="30"/>
      <c r="Y237" s="30">
        <f t="shared" si="165"/>
        <v>0</v>
      </c>
      <c r="Z237" s="30"/>
      <c r="AA237" s="30"/>
      <c r="AB237" s="30">
        <f t="shared" si="166"/>
        <v>0</v>
      </c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  <c r="EY237" s="8"/>
      <c r="EZ237" s="8"/>
      <c r="FA237" s="8"/>
      <c r="FB237" s="8"/>
      <c r="FC237" s="8"/>
      <c r="FD237" s="8"/>
      <c r="FE237" s="8"/>
      <c r="FF237" s="8"/>
      <c r="FG237" s="22"/>
      <c r="FH237" s="22"/>
      <c r="FI237" s="22"/>
      <c r="FJ237" s="22"/>
      <c r="FK237" s="22"/>
      <c r="FL237" s="22"/>
      <c r="FM237" s="22"/>
      <c r="FN237" s="22"/>
      <c r="FO237" s="22"/>
      <c r="FP237" s="22"/>
      <c r="FQ237" s="22"/>
      <c r="FR237" s="22"/>
      <c r="FS237" s="22"/>
      <c r="FT237" s="22"/>
      <c r="FU237" s="22"/>
      <c r="FV237" s="22"/>
      <c r="FW237" s="22"/>
      <c r="FX237" s="22"/>
      <c r="FY237" s="22"/>
      <c r="FZ237" s="22"/>
      <c r="GA237" s="8"/>
      <c r="GB237" s="8"/>
      <c r="GC237" s="8"/>
      <c r="GD237" s="8"/>
      <c r="GE237" s="8"/>
      <c r="GF237" s="8"/>
      <c r="GG237" s="8"/>
      <c r="GH237" s="8"/>
      <c r="GI237" s="8"/>
      <c r="GJ237" s="8"/>
      <c r="GK237" s="8"/>
      <c r="GL237" s="8"/>
      <c r="GM237" s="8"/>
      <c r="GN237" s="8"/>
      <c r="GO237" s="8"/>
      <c r="GP237" s="8"/>
      <c r="GQ237" s="8"/>
      <c r="GR237" s="8"/>
      <c r="GS237" s="8"/>
      <c r="GT237" s="8"/>
      <c r="GU237" s="8"/>
      <c r="GV237" s="8"/>
      <c r="GW237" s="8"/>
      <c r="GX237" s="8"/>
      <c r="GY237" s="8"/>
      <c r="GZ237" s="8"/>
      <c r="HA237" s="8"/>
      <c r="HB237" s="8"/>
      <c r="HC237" s="8"/>
      <c r="HD237" s="8"/>
      <c r="HE237" s="8"/>
      <c r="HF237" s="8"/>
      <c r="HG237" s="8"/>
      <c r="HH237" s="8"/>
      <c r="HI237" s="8"/>
      <c r="HJ237" s="8"/>
      <c r="HK237" s="8"/>
      <c r="HL237" s="8"/>
      <c r="HM237" s="8"/>
      <c r="HN237" s="8"/>
      <c r="HO237" s="8"/>
      <c r="HP237" s="8"/>
      <c r="HQ237" s="8"/>
      <c r="HR237" s="8"/>
      <c r="HS237" s="8"/>
      <c r="HT237" s="8"/>
      <c r="HU237" s="8"/>
      <c r="HV237" s="8"/>
      <c r="HW237" s="8"/>
      <c r="HX237" s="8"/>
      <c r="HY237" s="8"/>
      <c r="HZ237" s="8"/>
      <c r="IA237" s="8"/>
      <c r="IB237" s="8"/>
      <c r="IC237" s="8"/>
      <c r="ID237" s="8"/>
      <c r="IE237" s="8"/>
      <c r="IF237" s="8"/>
      <c r="IG237" s="8"/>
      <c r="IH237" s="8"/>
      <c r="II237" s="8"/>
      <c r="IJ237" s="8"/>
      <c r="IK237" s="8"/>
      <c r="IL237" s="8"/>
      <c r="IM237" s="8"/>
      <c r="IN237" s="8"/>
      <c r="IO237" s="8"/>
    </row>
    <row r="238" spans="1:249" ht="31.5" x14ac:dyDescent="0.25">
      <c r="A238" s="23" t="s">
        <v>98</v>
      </c>
      <c r="B238" s="24">
        <f t="shared" si="171"/>
        <v>2687</v>
      </c>
      <c r="C238" s="24">
        <f t="shared" si="171"/>
        <v>2687</v>
      </c>
      <c r="D238" s="24">
        <f t="shared" si="171"/>
        <v>0</v>
      </c>
      <c r="E238" s="24">
        <f>SUM(E239:E239)</f>
        <v>0</v>
      </c>
      <c r="F238" s="24">
        <f>SUM(F239:F239)</f>
        <v>0</v>
      </c>
      <c r="G238" s="24">
        <f t="shared" si="159"/>
        <v>0</v>
      </c>
      <c r="H238" s="24">
        <f>SUM(H239:H239)</f>
        <v>0</v>
      </c>
      <c r="I238" s="24">
        <f>SUM(I239:I239)</f>
        <v>0</v>
      </c>
      <c r="J238" s="24">
        <f t="shared" si="160"/>
        <v>0</v>
      </c>
      <c r="K238" s="24">
        <f>SUM(K239:K239)</f>
        <v>0</v>
      </c>
      <c r="L238" s="24">
        <f>SUM(L239:L239)</f>
        <v>0</v>
      </c>
      <c r="M238" s="24">
        <f t="shared" si="161"/>
        <v>0</v>
      </c>
      <c r="N238" s="24">
        <f>SUM(N239:N239)</f>
        <v>0</v>
      </c>
      <c r="O238" s="24">
        <f>SUM(O239:O239)</f>
        <v>0</v>
      </c>
      <c r="P238" s="24">
        <f t="shared" si="162"/>
        <v>0</v>
      </c>
      <c r="Q238" s="24">
        <f>SUM(Q239:Q239)</f>
        <v>2687</v>
      </c>
      <c r="R238" s="24">
        <f>SUM(R239:R239)</f>
        <v>2687</v>
      </c>
      <c r="S238" s="24">
        <f t="shared" si="163"/>
        <v>0</v>
      </c>
      <c r="T238" s="24">
        <f>SUM(T239:T239)</f>
        <v>0</v>
      </c>
      <c r="U238" s="24">
        <f>SUM(U239:U239)</f>
        <v>0</v>
      </c>
      <c r="V238" s="24">
        <f t="shared" si="164"/>
        <v>0</v>
      </c>
      <c r="W238" s="24">
        <f>SUM(W239:W239)</f>
        <v>0</v>
      </c>
      <c r="X238" s="24">
        <f>SUM(X239:X239)</f>
        <v>0</v>
      </c>
      <c r="Y238" s="24">
        <f t="shared" si="165"/>
        <v>0</v>
      </c>
      <c r="Z238" s="24">
        <f>SUM(Z239:Z239)</f>
        <v>0</v>
      </c>
      <c r="AA238" s="24">
        <f>SUM(AA239:AA239)</f>
        <v>0</v>
      </c>
      <c r="AB238" s="24">
        <f t="shared" si="166"/>
        <v>0</v>
      </c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2"/>
      <c r="CP238" s="22"/>
      <c r="CQ238" s="22"/>
      <c r="CR238" s="22"/>
      <c r="CS238" s="22"/>
      <c r="CT238" s="22"/>
      <c r="CU238" s="22"/>
      <c r="CV238" s="22"/>
      <c r="CW238" s="22"/>
      <c r="CX238" s="22"/>
      <c r="CY238" s="22"/>
      <c r="CZ238" s="22"/>
      <c r="DA238" s="22"/>
      <c r="DB238" s="22"/>
      <c r="DC238" s="22"/>
      <c r="DD238" s="22"/>
      <c r="DE238" s="22"/>
      <c r="DF238" s="22"/>
      <c r="DG238" s="22"/>
      <c r="DH238" s="22"/>
      <c r="DI238" s="22"/>
      <c r="DJ238" s="22"/>
      <c r="DK238" s="22"/>
      <c r="DL238" s="22"/>
      <c r="DM238" s="22"/>
      <c r="DN238" s="22"/>
      <c r="DO238" s="22"/>
      <c r="DP238" s="22"/>
      <c r="DQ238" s="22"/>
      <c r="DR238" s="22"/>
      <c r="DS238" s="22"/>
      <c r="DT238" s="22"/>
      <c r="DU238" s="22"/>
      <c r="DV238" s="22"/>
      <c r="DW238" s="22"/>
      <c r="DX238" s="22"/>
      <c r="DY238" s="22"/>
      <c r="DZ238" s="22"/>
      <c r="EA238" s="22"/>
      <c r="EB238" s="22"/>
      <c r="EC238" s="22"/>
      <c r="ED238" s="22"/>
      <c r="EE238" s="22"/>
      <c r="EF238" s="22"/>
      <c r="EG238" s="22"/>
      <c r="EH238" s="22"/>
      <c r="EI238" s="22"/>
      <c r="EJ238" s="22"/>
      <c r="EK238" s="22"/>
      <c r="EL238" s="22"/>
      <c r="EM238" s="22"/>
      <c r="EN238" s="22"/>
      <c r="EO238" s="22"/>
      <c r="EP238" s="22"/>
      <c r="EQ238" s="22"/>
      <c r="ER238" s="22"/>
      <c r="ES238" s="22"/>
      <c r="ET238" s="22"/>
      <c r="EU238" s="22"/>
      <c r="EV238" s="22"/>
      <c r="EW238" s="22"/>
      <c r="EX238" s="22"/>
      <c r="EY238" s="22"/>
      <c r="EZ238" s="22"/>
      <c r="FA238" s="22"/>
      <c r="FB238" s="22"/>
      <c r="FC238" s="22"/>
      <c r="FD238" s="22"/>
      <c r="FE238" s="22"/>
      <c r="FF238" s="22"/>
      <c r="FG238" s="22"/>
      <c r="FH238" s="22"/>
      <c r="FI238" s="22"/>
      <c r="FJ238" s="22"/>
      <c r="FK238" s="22"/>
      <c r="FL238" s="22"/>
      <c r="FM238" s="22"/>
      <c r="FN238" s="22"/>
      <c r="FO238" s="22"/>
      <c r="FP238" s="22"/>
      <c r="FQ238" s="22"/>
      <c r="FR238" s="22"/>
      <c r="FS238" s="22"/>
      <c r="FT238" s="22"/>
      <c r="FU238" s="22"/>
      <c r="FV238" s="22"/>
      <c r="FW238" s="22"/>
      <c r="FX238" s="22"/>
      <c r="FY238" s="22"/>
      <c r="FZ238" s="22"/>
      <c r="GA238" s="8"/>
      <c r="GB238" s="8"/>
      <c r="GC238" s="8"/>
      <c r="GD238" s="8"/>
      <c r="GE238" s="8"/>
      <c r="GF238" s="8"/>
      <c r="GG238" s="8"/>
      <c r="GH238" s="8"/>
      <c r="GI238" s="8"/>
      <c r="GJ238" s="8"/>
      <c r="GK238" s="8"/>
      <c r="GL238" s="8"/>
      <c r="GM238" s="8"/>
      <c r="GN238" s="8"/>
      <c r="GO238" s="8"/>
      <c r="GP238" s="8"/>
      <c r="GQ238" s="8"/>
      <c r="GR238" s="8"/>
      <c r="GS238" s="8"/>
      <c r="GT238" s="8"/>
      <c r="GU238" s="8"/>
      <c r="GV238" s="8"/>
      <c r="GW238" s="8"/>
      <c r="GX238" s="8"/>
      <c r="GY238" s="8"/>
      <c r="GZ238" s="8"/>
      <c r="HA238" s="8"/>
      <c r="HB238" s="8"/>
      <c r="HC238" s="8"/>
      <c r="HD238" s="8"/>
      <c r="HE238" s="8"/>
      <c r="HF238" s="8"/>
      <c r="HG238" s="8"/>
      <c r="HH238" s="8"/>
      <c r="HI238" s="8"/>
      <c r="HJ238" s="8"/>
      <c r="HK238" s="8"/>
      <c r="HL238" s="8"/>
      <c r="HM238" s="8"/>
      <c r="HN238" s="8"/>
      <c r="HO238" s="8"/>
      <c r="HP238" s="8"/>
      <c r="HQ238" s="8"/>
      <c r="HR238" s="8"/>
      <c r="HS238" s="8"/>
      <c r="HT238" s="8"/>
      <c r="HU238" s="8"/>
      <c r="HV238" s="8"/>
      <c r="HW238" s="8"/>
      <c r="HX238" s="8"/>
      <c r="HY238" s="8"/>
      <c r="HZ238" s="8"/>
      <c r="IA238" s="8"/>
      <c r="IB238" s="8"/>
      <c r="IC238" s="8"/>
      <c r="ID238" s="8"/>
      <c r="IE238" s="8"/>
      <c r="IF238" s="8"/>
      <c r="IG238" s="8"/>
      <c r="IH238" s="8"/>
      <c r="II238" s="8"/>
      <c r="IJ238" s="8"/>
      <c r="IK238" s="8"/>
      <c r="IL238" s="8"/>
      <c r="IM238" s="8"/>
      <c r="IN238" s="8"/>
      <c r="IO238" s="8"/>
    </row>
    <row r="239" spans="1:249" x14ac:dyDescent="0.25">
      <c r="A239" s="32" t="s">
        <v>213</v>
      </c>
      <c r="B239" s="30">
        <f t="shared" si="171"/>
        <v>2687</v>
      </c>
      <c r="C239" s="30">
        <f t="shared" si="171"/>
        <v>2687</v>
      </c>
      <c r="D239" s="30">
        <f t="shared" si="171"/>
        <v>0</v>
      </c>
      <c r="E239" s="30">
        <v>0</v>
      </c>
      <c r="F239" s="30">
        <v>0</v>
      </c>
      <c r="G239" s="30">
        <f t="shared" si="159"/>
        <v>0</v>
      </c>
      <c r="H239" s="30">
        <v>0</v>
      </c>
      <c r="I239" s="30">
        <v>0</v>
      </c>
      <c r="J239" s="30">
        <f t="shared" si="160"/>
        <v>0</v>
      </c>
      <c r="K239" s="30"/>
      <c r="L239" s="30"/>
      <c r="M239" s="30">
        <f t="shared" si="161"/>
        <v>0</v>
      </c>
      <c r="N239" s="30">
        <v>0</v>
      </c>
      <c r="O239" s="30">
        <v>0</v>
      </c>
      <c r="P239" s="30">
        <f t="shared" si="162"/>
        <v>0</v>
      </c>
      <c r="Q239" s="30">
        <v>2687</v>
      </c>
      <c r="R239" s="30">
        <v>2687</v>
      </c>
      <c r="S239" s="30">
        <f t="shared" si="163"/>
        <v>0</v>
      </c>
      <c r="T239" s="30">
        <v>0</v>
      </c>
      <c r="U239" s="30">
        <v>0</v>
      </c>
      <c r="V239" s="30">
        <f t="shared" si="164"/>
        <v>0</v>
      </c>
      <c r="W239" s="30">
        <v>0</v>
      </c>
      <c r="X239" s="30">
        <v>0</v>
      </c>
      <c r="Y239" s="30">
        <f t="shared" si="165"/>
        <v>0</v>
      </c>
      <c r="Z239" s="30">
        <v>0</v>
      </c>
      <c r="AA239" s="30">
        <v>0</v>
      </c>
      <c r="AB239" s="30">
        <f t="shared" si="166"/>
        <v>0</v>
      </c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  <c r="EV239" s="8"/>
      <c r="EW239" s="8"/>
      <c r="EX239" s="8"/>
      <c r="EY239" s="8"/>
      <c r="EZ239" s="8"/>
      <c r="FA239" s="8"/>
      <c r="FB239" s="8"/>
      <c r="FC239" s="8"/>
      <c r="FD239" s="8"/>
      <c r="FE239" s="8"/>
      <c r="FF239" s="8"/>
      <c r="FG239" s="8"/>
      <c r="FH239" s="8"/>
      <c r="FI239" s="8"/>
      <c r="FJ239" s="8"/>
      <c r="FK239" s="8"/>
      <c r="FL239" s="8"/>
      <c r="FM239" s="8"/>
      <c r="FN239" s="8"/>
      <c r="FO239" s="8"/>
      <c r="FP239" s="8"/>
      <c r="FQ239" s="8"/>
      <c r="FR239" s="8"/>
      <c r="FS239" s="8"/>
      <c r="FT239" s="8"/>
      <c r="FU239" s="8"/>
      <c r="FV239" s="8"/>
      <c r="FW239" s="8"/>
      <c r="FX239" s="8"/>
      <c r="FY239" s="8"/>
      <c r="FZ239" s="8"/>
      <c r="GA239" s="8"/>
      <c r="GB239" s="8"/>
      <c r="GC239" s="8"/>
      <c r="GD239" s="8"/>
      <c r="GE239" s="8"/>
      <c r="GF239" s="8"/>
      <c r="GG239" s="8"/>
      <c r="GH239" s="8"/>
      <c r="GI239" s="8"/>
      <c r="GJ239" s="8"/>
      <c r="GK239" s="8"/>
      <c r="GL239" s="8"/>
      <c r="GM239" s="8"/>
      <c r="GN239" s="8"/>
      <c r="GO239" s="8"/>
      <c r="GP239" s="8"/>
      <c r="GQ239" s="8"/>
      <c r="GR239" s="8"/>
      <c r="GS239" s="8"/>
      <c r="GT239" s="8"/>
      <c r="GU239" s="8"/>
      <c r="GV239" s="8"/>
      <c r="GW239" s="8"/>
      <c r="GX239" s="8"/>
      <c r="GY239" s="8"/>
      <c r="GZ239" s="8"/>
      <c r="HA239" s="8"/>
      <c r="HB239" s="8"/>
      <c r="HC239" s="8"/>
      <c r="HD239" s="8"/>
      <c r="HE239" s="8"/>
      <c r="HF239" s="8"/>
      <c r="HG239" s="8"/>
      <c r="HH239" s="8"/>
      <c r="HI239" s="8"/>
      <c r="HJ239" s="8"/>
      <c r="HK239" s="8"/>
      <c r="HL239" s="8"/>
      <c r="HM239" s="8"/>
      <c r="HN239" s="8"/>
      <c r="HO239" s="8"/>
      <c r="HP239" s="8"/>
      <c r="HQ239" s="8"/>
      <c r="HR239" s="8"/>
      <c r="HS239" s="8"/>
      <c r="HT239" s="8"/>
      <c r="HU239" s="8"/>
      <c r="HV239" s="8"/>
      <c r="HW239" s="8"/>
      <c r="HX239" s="8"/>
      <c r="HY239" s="8"/>
      <c r="HZ239" s="8"/>
      <c r="IA239" s="8"/>
      <c r="IB239" s="8"/>
      <c r="IC239" s="8"/>
      <c r="ID239" s="8"/>
      <c r="IE239" s="8"/>
      <c r="IF239" s="8"/>
      <c r="IG239" s="8"/>
      <c r="IH239" s="8"/>
      <c r="II239" s="8"/>
      <c r="IJ239" s="8"/>
      <c r="IK239" s="8"/>
      <c r="IL239" s="8"/>
      <c r="IM239" s="8"/>
      <c r="IN239" s="8"/>
      <c r="IO239" s="8"/>
    </row>
    <row r="240" spans="1:249" x14ac:dyDescent="0.25">
      <c r="A240" s="23" t="s">
        <v>160</v>
      </c>
      <c r="B240" s="24">
        <f t="shared" si="171"/>
        <v>212898</v>
      </c>
      <c r="C240" s="24">
        <f t="shared" si="171"/>
        <v>212898</v>
      </c>
      <c r="D240" s="24">
        <f t="shared" si="171"/>
        <v>0</v>
      </c>
      <c r="E240" s="24">
        <f t="shared" ref="E240:AA240" si="186">SUM(E241:E242)</f>
        <v>0</v>
      </c>
      <c r="F240" s="24">
        <f t="shared" si="186"/>
        <v>0</v>
      </c>
      <c r="G240" s="24">
        <f t="shared" si="159"/>
        <v>0</v>
      </c>
      <c r="H240" s="24">
        <f t="shared" si="186"/>
        <v>0</v>
      </c>
      <c r="I240" s="24">
        <f t="shared" si="186"/>
        <v>0</v>
      </c>
      <c r="J240" s="24">
        <f t="shared" si="160"/>
        <v>0</v>
      </c>
      <c r="K240" s="24">
        <f t="shared" si="186"/>
        <v>22294</v>
      </c>
      <c r="L240" s="24">
        <f t="shared" si="186"/>
        <v>22294</v>
      </c>
      <c r="M240" s="24">
        <f t="shared" si="161"/>
        <v>0</v>
      </c>
      <c r="N240" s="24">
        <f t="shared" si="186"/>
        <v>0</v>
      </c>
      <c r="O240" s="24">
        <f t="shared" si="186"/>
        <v>0</v>
      </c>
      <c r="P240" s="24">
        <f t="shared" si="162"/>
        <v>0</v>
      </c>
      <c r="Q240" s="24">
        <f t="shared" si="186"/>
        <v>0</v>
      </c>
      <c r="R240" s="24">
        <f t="shared" si="186"/>
        <v>0</v>
      </c>
      <c r="S240" s="24">
        <f t="shared" si="163"/>
        <v>0</v>
      </c>
      <c r="T240" s="24">
        <f t="shared" si="186"/>
        <v>190604</v>
      </c>
      <c r="U240" s="24">
        <f t="shared" si="186"/>
        <v>190604</v>
      </c>
      <c r="V240" s="24">
        <f t="shared" si="164"/>
        <v>0</v>
      </c>
      <c r="W240" s="24">
        <f t="shared" si="186"/>
        <v>0</v>
      </c>
      <c r="X240" s="24">
        <f t="shared" si="186"/>
        <v>0</v>
      </c>
      <c r="Y240" s="24">
        <f t="shared" si="165"/>
        <v>0</v>
      </c>
      <c r="Z240" s="24">
        <f t="shared" si="186"/>
        <v>0</v>
      </c>
      <c r="AA240" s="24">
        <f t="shared" si="186"/>
        <v>0</v>
      </c>
      <c r="AB240" s="24">
        <f t="shared" si="166"/>
        <v>0</v>
      </c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2"/>
      <c r="CP240" s="22"/>
      <c r="CQ240" s="22"/>
      <c r="CR240" s="22"/>
      <c r="CS240" s="22"/>
      <c r="CT240" s="22"/>
      <c r="CU240" s="22"/>
      <c r="CV240" s="22"/>
      <c r="CW240" s="22"/>
      <c r="CX240" s="22"/>
      <c r="CY240" s="22"/>
      <c r="CZ240" s="22"/>
      <c r="DA240" s="22"/>
      <c r="DB240" s="22"/>
      <c r="DC240" s="22"/>
      <c r="DD240" s="22"/>
      <c r="DE240" s="22"/>
      <c r="DF240" s="22"/>
      <c r="DG240" s="22"/>
      <c r="DH240" s="22"/>
      <c r="DI240" s="22"/>
      <c r="DJ240" s="22"/>
      <c r="DK240" s="22"/>
      <c r="DL240" s="22"/>
      <c r="DM240" s="22"/>
      <c r="DN240" s="22"/>
      <c r="DO240" s="22"/>
      <c r="DP240" s="22"/>
      <c r="DQ240" s="22"/>
      <c r="DR240" s="22"/>
      <c r="DS240" s="22"/>
      <c r="DT240" s="22"/>
      <c r="DU240" s="22"/>
      <c r="DV240" s="22"/>
      <c r="DW240" s="22"/>
      <c r="DX240" s="22"/>
      <c r="DY240" s="22"/>
      <c r="DZ240" s="22"/>
      <c r="EA240" s="22"/>
      <c r="EB240" s="22"/>
      <c r="EC240" s="22"/>
      <c r="ED240" s="22"/>
      <c r="EE240" s="22"/>
      <c r="EF240" s="22"/>
      <c r="EG240" s="22"/>
      <c r="EH240" s="22"/>
      <c r="EI240" s="22"/>
      <c r="EJ240" s="22"/>
      <c r="EK240" s="22"/>
      <c r="EL240" s="22"/>
      <c r="EM240" s="22"/>
      <c r="EN240" s="22"/>
      <c r="EO240" s="22"/>
      <c r="EP240" s="22"/>
      <c r="EQ240" s="22"/>
      <c r="ER240" s="22"/>
      <c r="ES240" s="22"/>
      <c r="ET240" s="22"/>
      <c r="EU240" s="22"/>
      <c r="EV240" s="22"/>
      <c r="EW240" s="22"/>
      <c r="EX240" s="22"/>
      <c r="EY240" s="22"/>
      <c r="EZ240" s="22"/>
      <c r="FA240" s="22"/>
      <c r="FB240" s="22"/>
      <c r="FC240" s="22"/>
      <c r="FD240" s="22"/>
      <c r="FE240" s="22"/>
      <c r="FF240" s="22"/>
      <c r="FG240" s="22"/>
      <c r="FH240" s="22"/>
      <c r="FI240" s="22"/>
      <c r="FJ240" s="22"/>
      <c r="FK240" s="22"/>
      <c r="FL240" s="22"/>
      <c r="FM240" s="22"/>
      <c r="FN240" s="22"/>
      <c r="FO240" s="22"/>
      <c r="FP240" s="22"/>
      <c r="FQ240" s="22"/>
      <c r="FR240" s="22"/>
      <c r="FS240" s="22"/>
      <c r="FT240" s="22"/>
      <c r="FU240" s="22"/>
      <c r="FV240" s="22"/>
      <c r="FW240" s="22"/>
      <c r="FX240" s="22"/>
      <c r="FY240" s="22"/>
      <c r="FZ240" s="22"/>
      <c r="GA240" s="8"/>
      <c r="GB240" s="8"/>
      <c r="GC240" s="8"/>
      <c r="GD240" s="8"/>
      <c r="GE240" s="8"/>
      <c r="GF240" s="8"/>
      <c r="GG240" s="8"/>
      <c r="GH240" s="8"/>
      <c r="GI240" s="8"/>
      <c r="GJ240" s="8"/>
      <c r="GK240" s="8"/>
      <c r="GL240" s="8"/>
      <c r="GM240" s="8"/>
      <c r="GN240" s="8"/>
      <c r="GO240" s="8"/>
      <c r="GP240" s="8"/>
      <c r="GQ240" s="8"/>
      <c r="GR240" s="8"/>
      <c r="GS240" s="8"/>
      <c r="GT240" s="8"/>
      <c r="GU240" s="8"/>
      <c r="GV240" s="8"/>
      <c r="GW240" s="8"/>
      <c r="GX240" s="8"/>
      <c r="GY240" s="8"/>
      <c r="GZ240" s="8"/>
      <c r="HA240" s="8"/>
      <c r="HB240" s="8"/>
      <c r="HC240" s="8"/>
      <c r="HD240" s="8"/>
      <c r="HE240" s="8"/>
      <c r="HF240" s="8"/>
      <c r="HG240" s="8"/>
      <c r="HH240" s="8"/>
      <c r="HI240" s="8"/>
      <c r="HJ240" s="8"/>
      <c r="HK240" s="8"/>
      <c r="HL240" s="8"/>
      <c r="HM240" s="8"/>
      <c r="HN240" s="8"/>
      <c r="HO240" s="8"/>
      <c r="HP240" s="8"/>
      <c r="HQ240" s="8"/>
      <c r="HR240" s="8"/>
      <c r="HS240" s="8"/>
      <c r="HT240" s="8"/>
      <c r="HU240" s="8"/>
      <c r="HV240" s="8"/>
      <c r="HW240" s="8"/>
      <c r="HX240" s="8"/>
      <c r="HY240" s="8"/>
      <c r="HZ240" s="8"/>
      <c r="IA240" s="8"/>
      <c r="IB240" s="8"/>
      <c r="IC240" s="8"/>
      <c r="ID240" s="8"/>
      <c r="IE240" s="8"/>
      <c r="IF240" s="8"/>
      <c r="IG240" s="8"/>
      <c r="IH240" s="8"/>
      <c r="II240" s="8"/>
      <c r="IJ240" s="8"/>
      <c r="IK240" s="8"/>
      <c r="IL240" s="8"/>
      <c r="IM240" s="8"/>
      <c r="IN240" s="8"/>
      <c r="IO240" s="8"/>
    </row>
    <row r="241" spans="1:249" ht="47.25" x14ac:dyDescent="0.25">
      <c r="A241" s="29" t="s">
        <v>214</v>
      </c>
      <c r="B241" s="30">
        <f>E241+H241+K241+N241+Q241+T241+W241+Z241</f>
        <v>22294</v>
      </c>
      <c r="C241" s="30">
        <f t="shared" si="171"/>
        <v>22294</v>
      </c>
      <c r="D241" s="30">
        <f t="shared" si="171"/>
        <v>0</v>
      </c>
      <c r="E241" s="30">
        <v>0</v>
      </c>
      <c r="F241" s="30">
        <v>0</v>
      </c>
      <c r="G241" s="30">
        <f t="shared" si="159"/>
        <v>0</v>
      </c>
      <c r="H241" s="30">
        <v>0</v>
      </c>
      <c r="I241" s="30">
        <v>0</v>
      </c>
      <c r="J241" s="30">
        <f t="shared" si="160"/>
        <v>0</v>
      </c>
      <c r="K241" s="30">
        <v>22294</v>
      </c>
      <c r="L241" s="30">
        <v>22294</v>
      </c>
      <c r="M241" s="30">
        <f t="shared" si="161"/>
        <v>0</v>
      </c>
      <c r="N241" s="30">
        <v>0</v>
      </c>
      <c r="O241" s="30">
        <v>0</v>
      </c>
      <c r="P241" s="30">
        <f t="shared" si="162"/>
        <v>0</v>
      </c>
      <c r="Q241" s="30">
        <v>0</v>
      </c>
      <c r="R241" s="30">
        <v>0</v>
      </c>
      <c r="S241" s="30">
        <f t="shared" si="163"/>
        <v>0</v>
      </c>
      <c r="T241" s="30">
        <v>0</v>
      </c>
      <c r="U241" s="30">
        <v>0</v>
      </c>
      <c r="V241" s="30">
        <f t="shared" si="164"/>
        <v>0</v>
      </c>
      <c r="W241" s="30">
        <v>0</v>
      </c>
      <c r="X241" s="30">
        <v>0</v>
      </c>
      <c r="Y241" s="30">
        <f t="shared" si="165"/>
        <v>0</v>
      </c>
      <c r="Z241" s="30">
        <f>21000-21000</f>
        <v>0</v>
      </c>
      <c r="AA241" s="30">
        <f t="shared" ref="AA241" si="187">21000-21000</f>
        <v>0</v>
      </c>
      <c r="AB241" s="30">
        <f t="shared" si="166"/>
        <v>0</v>
      </c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  <c r="EV241" s="8"/>
      <c r="EW241" s="8"/>
      <c r="EX241" s="8"/>
      <c r="EY241" s="8"/>
      <c r="EZ241" s="8"/>
      <c r="FA241" s="8"/>
      <c r="FB241" s="8"/>
      <c r="FC241" s="8"/>
      <c r="FD241" s="8"/>
      <c r="FE241" s="8"/>
      <c r="FF241" s="8"/>
      <c r="FG241" s="8"/>
      <c r="FH241" s="8"/>
      <c r="FI241" s="8"/>
      <c r="FJ241" s="8"/>
      <c r="FK241" s="8"/>
      <c r="FL241" s="8"/>
      <c r="FM241" s="8"/>
      <c r="FN241" s="8"/>
      <c r="FO241" s="8"/>
      <c r="FP241" s="8"/>
      <c r="FQ241" s="8"/>
      <c r="FR241" s="8"/>
      <c r="FS241" s="8"/>
      <c r="FT241" s="8"/>
      <c r="FU241" s="8"/>
      <c r="FV241" s="8"/>
      <c r="FW241" s="8"/>
      <c r="FX241" s="8"/>
      <c r="FY241" s="8"/>
      <c r="FZ241" s="8"/>
      <c r="GA241" s="8"/>
      <c r="GB241" s="8"/>
      <c r="GC241" s="8"/>
      <c r="GD241" s="8"/>
      <c r="GE241" s="8"/>
      <c r="GF241" s="8"/>
      <c r="GG241" s="8"/>
      <c r="GH241" s="8"/>
      <c r="GI241" s="8"/>
      <c r="GJ241" s="8"/>
      <c r="GK241" s="8"/>
      <c r="GL241" s="8"/>
      <c r="GM241" s="8"/>
      <c r="GN241" s="8"/>
      <c r="GO241" s="8"/>
      <c r="GP241" s="8"/>
      <c r="GQ241" s="8"/>
      <c r="GR241" s="8"/>
      <c r="GS241" s="8"/>
      <c r="GT241" s="8"/>
      <c r="GU241" s="8"/>
      <c r="GV241" s="8"/>
      <c r="GW241" s="8"/>
      <c r="GX241" s="8"/>
      <c r="GY241" s="8"/>
      <c r="GZ241" s="8"/>
      <c r="HA241" s="8"/>
      <c r="HB241" s="8"/>
      <c r="HC241" s="8"/>
      <c r="HD241" s="8"/>
      <c r="HE241" s="8"/>
      <c r="HF241" s="8"/>
      <c r="HG241" s="8"/>
      <c r="HH241" s="8"/>
      <c r="HI241" s="8"/>
      <c r="HJ241" s="8"/>
      <c r="HK241" s="8"/>
      <c r="HL241" s="8"/>
      <c r="HM241" s="8"/>
      <c r="HN241" s="8"/>
      <c r="HO241" s="8"/>
      <c r="HP241" s="8"/>
      <c r="HQ241" s="8"/>
      <c r="HR241" s="8"/>
      <c r="HS241" s="8"/>
      <c r="HT241" s="8"/>
      <c r="HU241" s="8"/>
      <c r="HV241" s="8"/>
      <c r="HW241" s="8"/>
      <c r="HX241" s="8"/>
      <c r="HY241" s="8"/>
      <c r="HZ241" s="8"/>
      <c r="IA241" s="8"/>
      <c r="IB241" s="8"/>
      <c r="IC241" s="8"/>
      <c r="ID241" s="8"/>
      <c r="IE241" s="8"/>
      <c r="IF241" s="8"/>
      <c r="IG241" s="8"/>
      <c r="IH241" s="8"/>
      <c r="II241" s="8"/>
      <c r="IJ241" s="8"/>
      <c r="IK241" s="8"/>
      <c r="IL241" s="8"/>
      <c r="IM241" s="8"/>
      <c r="IN241" s="8"/>
      <c r="IO241" s="8"/>
    </row>
    <row r="242" spans="1:249" ht="47.25" x14ac:dyDescent="0.25">
      <c r="A242" s="29" t="s">
        <v>215</v>
      </c>
      <c r="B242" s="30">
        <f t="shared" si="171"/>
        <v>190604</v>
      </c>
      <c r="C242" s="30">
        <f t="shared" si="171"/>
        <v>190604</v>
      </c>
      <c r="D242" s="30">
        <f t="shared" si="171"/>
        <v>0</v>
      </c>
      <c r="E242" s="30"/>
      <c r="F242" s="30"/>
      <c r="G242" s="30">
        <f t="shared" si="159"/>
        <v>0</v>
      </c>
      <c r="H242" s="30">
        <v>0</v>
      </c>
      <c r="I242" s="30">
        <v>0</v>
      </c>
      <c r="J242" s="30">
        <f t="shared" si="160"/>
        <v>0</v>
      </c>
      <c r="K242" s="30">
        <v>0</v>
      </c>
      <c r="L242" s="30">
        <v>0</v>
      </c>
      <c r="M242" s="30">
        <f t="shared" si="161"/>
        <v>0</v>
      </c>
      <c r="N242" s="30">
        <v>0</v>
      </c>
      <c r="O242" s="30">
        <v>0</v>
      </c>
      <c r="P242" s="30">
        <f t="shared" si="162"/>
        <v>0</v>
      </c>
      <c r="Q242" s="30">
        <v>0</v>
      </c>
      <c r="R242" s="30">
        <v>0</v>
      </c>
      <c r="S242" s="30">
        <f t="shared" si="163"/>
        <v>0</v>
      </c>
      <c r="T242" s="30">
        <v>190604</v>
      </c>
      <c r="U242" s="30">
        <v>190604</v>
      </c>
      <c r="V242" s="30">
        <f t="shared" si="164"/>
        <v>0</v>
      </c>
      <c r="W242" s="30">
        <v>0</v>
      </c>
      <c r="X242" s="30">
        <v>0</v>
      </c>
      <c r="Y242" s="30">
        <f t="shared" si="165"/>
        <v>0</v>
      </c>
      <c r="Z242" s="30">
        <v>0</v>
      </c>
      <c r="AA242" s="30">
        <v>0</v>
      </c>
      <c r="AB242" s="30">
        <f t="shared" si="166"/>
        <v>0</v>
      </c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  <c r="EV242" s="8"/>
      <c r="EW242" s="8"/>
      <c r="EX242" s="8"/>
      <c r="EY242" s="8"/>
      <c r="EZ242" s="8"/>
      <c r="FA242" s="8"/>
      <c r="FB242" s="8"/>
      <c r="FC242" s="8"/>
      <c r="FD242" s="8"/>
      <c r="FE242" s="8"/>
      <c r="FF242" s="8"/>
      <c r="FG242" s="22"/>
      <c r="FH242" s="22"/>
      <c r="FI242" s="22"/>
      <c r="FJ242" s="22"/>
      <c r="FK242" s="22"/>
      <c r="FL242" s="22"/>
      <c r="FM242" s="22"/>
      <c r="FN242" s="22"/>
      <c r="FO242" s="22"/>
      <c r="FP242" s="22"/>
      <c r="FQ242" s="22"/>
      <c r="FR242" s="22"/>
      <c r="FS242" s="22"/>
      <c r="FT242" s="22"/>
      <c r="FU242" s="22"/>
      <c r="FV242" s="22"/>
      <c r="FW242" s="22"/>
      <c r="FX242" s="22"/>
      <c r="FY242" s="22"/>
      <c r="FZ242" s="22"/>
      <c r="GA242" s="8"/>
      <c r="GB242" s="8"/>
      <c r="GC242" s="8"/>
      <c r="GD242" s="8"/>
      <c r="GE242" s="8"/>
      <c r="GF242" s="8"/>
      <c r="GG242" s="8"/>
      <c r="GH242" s="8"/>
      <c r="GI242" s="8"/>
      <c r="GJ242" s="8"/>
      <c r="GK242" s="8"/>
      <c r="GL242" s="8"/>
      <c r="GM242" s="8"/>
      <c r="GN242" s="8"/>
      <c r="GO242" s="8"/>
      <c r="GP242" s="8"/>
      <c r="GQ242" s="8"/>
      <c r="GR242" s="8"/>
      <c r="GS242" s="8"/>
      <c r="GT242" s="8"/>
      <c r="GU242" s="8"/>
      <c r="GV242" s="8"/>
      <c r="GW242" s="8"/>
      <c r="GX242" s="8"/>
      <c r="GY242" s="8"/>
      <c r="GZ242" s="8"/>
      <c r="HA242" s="8"/>
      <c r="HB242" s="8"/>
      <c r="HC242" s="8"/>
      <c r="HD242" s="8"/>
      <c r="HE242" s="8"/>
      <c r="HF242" s="8"/>
      <c r="HG242" s="8"/>
      <c r="HH242" s="8"/>
      <c r="HI242" s="8"/>
      <c r="HJ242" s="8"/>
      <c r="HK242" s="8"/>
      <c r="HL242" s="8"/>
      <c r="HM242" s="8"/>
      <c r="HN242" s="8"/>
      <c r="HO242" s="8"/>
      <c r="HP242" s="8"/>
      <c r="HQ242" s="8"/>
      <c r="HR242" s="8"/>
      <c r="HS242" s="8"/>
      <c r="HT242" s="8"/>
      <c r="HU242" s="8"/>
      <c r="HV242" s="8"/>
      <c r="HW242" s="8"/>
      <c r="HX242" s="8"/>
      <c r="HY242" s="8"/>
      <c r="HZ242" s="8"/>
      <c r="IA242" s="8"/>
      <c r="IB242" s="8"/>
      <c r="IC242" s="8"/>
      <c r="ID242" s="8"/>
      <c r="IE242" s="8"/>
      <c r="IF242" s="8"/>
      <c r="IG242" s="8"/>
      <c r="IH242" s="8"/>
      <c r="II242" s="8"/>
      <c r="IJ242" s="8"/>
      <c r="IK242" s="8"/>
      <c r="IL242" s="8"/>
      <c r="IM242" s="8"/>
      <c r="IN242" s="8"/>
      <c r="IO242" s="8"/>
    </row>
    <row r="243" spans="1:249" x14ac:dyDescent="0.25">
      <c r="A243" s="23" t="s">
        <v>126</v>
      </c>
      <c r="B243" s="24">
        <f t="shared" si="171"/>
        <v>30000</v>
      </c>
      <c r="C243" s="24">
        <f t="shared" si="171"/>
        <v>30000</v>
      </c>
      <c r="D243" s="24">
        <f t="shared" si="171"/>
        <v>0</v>
      </c>
      <c r="E243" s="24">
        <f t="shared" ref="E243:AA243" si="188">SUM(E244:E244)</f>
        <v>0</v>
      </c>
      <c r="F243" s="24">
        <f t="shared" si="188"/>
        <v>0</v>
      </c>
      <c r="G243" s="24">
        <f t="shared" si="159"/>
        <v>0</v>
      </c>
      <c r="H243" s="24">
        <f t="shared" si="188"/>
        <v>0</v>
      </c>
      <c r="I243" s="24">
        <f t="shared" si="188"/>
        <v>0</v>
      </c>
      <c r="J243" s="24">
        <f t="shared" si="160"/>
        <v>0</v>
      </c>
      <c r="K243" s="24">
        <f t="shared" si="188"/>
        <v>30000</v>
      </c>
      <c r="L243" s="24">
        <f t="shared" si="188"/>
        <v>30000</v>
      </c>
      <c r="M243" s="24">
        <f t="shared" si="161"/>
        <v>0</v>
      </c>
      <c r="N243" s="24">
        <f t="shared" si="188"/>
        <v>0</v>
      </c>
      <c r="O243" s="24">
        <f t="shared" si="188"/>
        <v>0</v>
      </c>
      <c r="P243" s="24">
        <f t="shared" si="162"/>
        <v>0</v>
      </c>
      <c r="Q243" s="24">
        <f t="shared" si="188"/>
        <v>0</v>
      </c>
      <c r="R243" s="24">
        <f t="shared" si="188"/>
        <v>0</v>
      </c>
      <c r="S243" s="24">
        <f t="shared" si="163"/>
        <v>0</v>
      </c>
      <c r="T243" s="24">
        <f t="shared" si="188"/>
        <v>0</v>
      </c>
      <c r="U243" s="24">
        <f t="shared" si="188"/>
        <v>0</v>
      </c>
      <c r="V243" s="24">
        <f t="shared" si="164"/>
        <v>0</v>
      </c>
      <c r="W243" s="24">
        <f t="shared" si="188"/>
        <v>0</v>
      </c>
      <c r="X243" s="24">
        <f t="shared" si="188"/>
        <v>0</v>
      </c>
      <c r="Y243" s="24">
        <f t="shared" si="165"/>
        <v>0</v>
      </c>
      <c r="Z243" s="24">
        <f t="shared" si="188"/>
        <v>0</v>
      </c>
      <c r="AA243" s="24">
        <f t="shared" si="188"/>
        <v>0</v>
      </c>
      <c r="AB243" s="24">
        <f t="shared" si="166"/>
        <v>0</v>
      </c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2"/>
      <c r="CP243" s="22"/>
      <c r="CQ243" s="22"/>
      <c r="CR243" s="22"/>
      <c r="CS243" s="22"/>
      <c r="CT243" s="22"/>
      <c r="CU243" s="22"/>
      <c r="CV243" s="22"/>
      <c r="CW243" s="22"/>
      <c r="CX243" s="22"/>
      <c r="CY243" s="22"/>
      <c r="CZ243" s="22"/>
      <c r="DA243" s="22"/>
      <c r="DB243" s="22"/>
      <c r="DC243" s="22"/>
      <c r="DD243" s="22"/>
      <c r="DE243" s="22"/>
      <c r="DF243" s="22"/>
      <c r="DG243" s="22"/>
      <c r="DH243" s="22"/>
      <c r="DI243" s="22"/>
      <c r="DJ243" s="22"/>
      <c r="DK243" s="22"/>
      <c r="DL243" s="22"/>
      <c r="DM243" s="22"/>
      <c r="DN243" s="22"/>
      <c r="DO243" s="22"/>
      <c r="DP243" s="22"/>
      <c r="DQ243" s="22"/>
      <c r="DR243" s="22"/>
      <c r="DS243" s="22"/>
      <c r="DT243" s="22"/>
      <c r="DU243" s="22"/>
      <c r="DV243" s="22"/>
      <c r="DW243" s="22"/>
      <c r="DX243" s="22"/>
      <c r="DY243" s="22"/>
      <c r="DZ243" s="22"/>
      <c r="EA243" s="22"/>
      <c r="EB243" s="22"/>
      <c r="EC243" s="22"/>
      <c r="ED243" s="22"/>
      <c r="EE243" s="22"/>
      <c r="EF243" s="22"/>
      <c r="EG243" s="22"/>
      <c r="EH243" s="22"/>
      <c r="EI243" s="22"/>
      <c r="EJ243" s="22"/>
      <c r="EK243" s="22"/>
      <c r="EL243" s="22"/>
      <c r="EM243" s="22"/>
      <c r="EN243" s="22"/>
      <c r="EO243" s="22"/>
      <c r="EP243" s="22"/>
      <c r="EQ243" s="22"/>
      <c r="ER243" s="22"/>
      <c r="ES243" s="22"/>
      <c r="ET243" s="22"/>
      <c r="EU243" s="22"/>
      <c r="EV243" s="22"/>
      <c r="EW243" s="22"/>
      <c r="EX243" s="22"/>
      <c r="EY243" s="22"/>
      <c r="EZ243" s="22"/>
      <c r="FA243" s="22"/>
      <c r="FB243" s="22"/>
      <c r="FC243" s="22"/>
      <c r="FD243" s="22"/>
      <c r="FE243" s="22"/>
      <c r="FF243" s="22"/>
      <c r="FG243" s="22"/>
      <c r="FH243" s="22"/>
      <c r="FI243" s="22"/>
      <c r="FJ243" s="22"/>
      <c r="FK243" s="22"/>
      <c r="FL243" s="22"/>
      <c r="FM243" s="22"/>
      <c r="FN243" s="22"/>
      <c r="FO243" s="22"/>
      <c r="FP243" s="22"/>
      <c r="FQ243" s="22"/>
      <c r="FR243" s="22"/>
      <c r="FS243" s="22"/>
      <c r="FT243" s="22"/>
      <c r="FU243" s="22"/>
      <c r="FV243" s="22"/>
      <c r="FW243" s="22"/>
      <c r="FX243" s="22"/>
      <c r="FY243" s="22"/>
      <c r="FZ243" s="22"/>
      <c r="GA243" s="8"/>
      <c r="GB243" s="8"/>
      <c r="GC243" s="8"/>
      <c r="GD243" s="8"/>
      <c r="GE243" s="8"/>
      <c r="GF243" s="8"/>
      <c r="GG243" s="8"/>
      <c r="GH243" s="8"/>
      <c r="GI243" s="8"/>
      <c r="GJ243" s="8"/>
      <c r="GK243" s="8"/>
      <c r="GL243" s="8"/>
      <c r="GM243" s="8"/>
      <c r="GN243" s="8"/>
      <c r="GO243" s="8"/>
      <c r="GP243" s="8"/>
      <c r="GQ243" s="8"/>
      <c r="GR243" s="8"/>
      <c r="GS243" s="8"/>
      <c r="GT243" s="8"/>
      <c r="GU243" s="8"/>
      <c r="GV243" s="8"/>
      <c r="GW243" s="8"/>
      <c r="GX243" s="8"/>
      <c r="GY243" s="8"/>
      <c r="GZ243" s="8"/>
      <c r="HA243" s="8"/>
      <c r="HB243" s="8"/>
      <c r="HC243" s="8"/>
      <c r="HD243" s="8"/>
      <c r="HE243" s="8"/>
      <c r="HF243" s="8"/>
      <c r="HG243" s="8"/>
      <c r="HH243" s="8"/>
      <c r="HI243" s="8"/>
      <c r="HJ243" s="8"/>
      <c r="HK243" s="8"/>
      <c r="HL243" s="8"/>
      <c r="HM243" s="8"/>
      <c r="HN243" s="8"/>
      <c r="HO243" s="8"/>
      <c r="HP243" s="8"/>
      <c r="HQ243" s="8"/>
      <c r="HR243" s="8"/>
      <c r="HS243" s="8"/>
      <c r="HT243" s="8"/>
      <c r="HU243" s="8"/>
      <c r="HV243" s="8"/>
      <c r="HW243" s="8"/>
      <c r="HX243" s="8"/>
      <c r="HY243" s="8"/>
      <c r="HZ243" s="8"/>
      <c r="IA243" s="8"/>
      <c r="IB243" s="8"/>
      <c r="IC243" s="8"/>
      <c r="ID243" s="8"/>
      <c r="IE243" s="8"/>
      <c r="IF243" s="8"/>
      <c r="IG243" s="8"/>
      <c r="IH243" s="8"/>
      <c r="II243" s="8"/>
      <c r="IJ243" s="8"/>
      <c r="IK243" s="8"/>
      <c r="IL243" s="8"/>
      <c r="IM243" s="8"/>
      <c r="IN243" s="8"/>
      <c r="IO243" s="8"/>
    </row>
    <row r="244" spans="1:249" ht="63" x14ac:dyDescent="0.25">
      <c r="A244" s="26" t="s">
        <v>216</v>
      </c>
      <c r="B244" s="30">
        <f t="shared" si="171"/>
        <v>30000</v>
      </c>
      <c r="C244" s="30">
        <f t="shared" si="171"/>
        <v>30000</v>
      </c>
      <c r="D244" s="30">
        <f t="shared" si="171"/>
        <v>0</v>
      </c>
      <c r="E244" s="30">
        <v>0</v>
      </c>
      <c r="F244" s="30">
        <v>0</v>
      </c>
      <c r="G244" s="30">
        <f t="shared" ref="G244:G272" si="189">F244-E244</f>
        <v>0</v>
      </c>
      <c r="H244" s="30">
        <v>0</v>
      </c>
      <c r="I244" s="30">
        <v>0</v>
      </c>
      <c r="J244" s="30">
        <f t="shared" ref="J244:J272" si="190">I244-H244</f>
        <v>0</v>
      </c>
      <c r="K244" s="30">
        <v>30000</v>
      </c>
      <c r="L244" s="30">
        <v>30000</v>
      </c>
      <c r="M244" s="30">
        <f t="shared" ref="M244:M272" si="191">L244-K244</f>
        <v>0</v>
      </c>
      <c r="N244" s="30">
        <v>0</v>
      </c>
      <c r="O244" s="30">
        <v>0</v>
      </c>
      <c r="P244" s="30">
        <f t="shared" ref="P244:P272" si="192">O244-N244</f>
        <v>0</v>
      </c>
      <c r="Q244" s="30">
        <v>0</v>
      </c>
      <c r="R244" s="30">
        <v>0</v>
      </c>
      <c r="S244" s="30">
        <f t="shared" ref="S244:S272" si="193">R244-Q244</f>
        <v>0</v>
      </c>
      <c r="T244" s="30">
        <v>0</v>
      </c>
      <c r="U244" s="30">
        <v>0</v>
      </c>
      <c r="V244" s="30">
        <f t="shared" ref="V244:V272" si="194">U244-T244</f>
        <v>0</v>
      </c>
      <c r="W244" s="30">
        <v>0</v>
      </c>
      <c r="X244" s="30">
        <v>0</v>
      </c>
      <c r="Y244" s="30">
        <f t="shared" ref="Y244:Y272" si="195">X244-W244</f>
        <v>0</v>
      </c>
      <c r="Z244" s="30">
        <v>0</v>
      </c>
      <c r="AA244" s="30">
        <v>0</v>
      </c>
      <c r="AB244" s="30">
        <f t="shared" ref="AB244:AB272" si="196">AA244-Z244</f>
        <v>0</v>
      </c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  <c r="EV244" s="8"/>
      <c r="EW244" s="8"/>
      <c r="EX244" s="8"/>
      <c r="EY244" s="8"/>
      <c r="EZ244" s="8"/>
      <c r="FA244" s="8"/>
      <c r="FB244" s="8"/>
      <c r="FC244" s="8"/>
      <c r="FD244" s="8"/>
      <c r="FE244" s="8"/>
      <c r="FF244" s="8"/>
      <c r="FG244" s="22"/>
      <c r="FH244" s="22"/>
      <c r="FI244" s="22"/>
      <c r="FJ244" s="22"/>
      <c r="FK244" s="22"/>
      <c r="FL244" s="22"/>
      <c r="FM244" s="22"/>
      <c r="FN244" s="22"/>
      <c r="FO244" s="22"/>
      <c r="FP244" s="22"/>
      <c r="FQ244" s="22"/>
      <c r="FR244" s="22"/>
      <c r="FS244" s="22"/>
      <c r="FT244" s="22"/>
      <c r="FU244" s="22"/>
      <c r="FV244" s="22"/>
      <c r="FW244" s="22"/>
      <c r="FX244" s="22"/>
      <c r="FY244" s="22"/>
      <c r="FZ244" s="22"/>
      <c r="GA244" s="8"/>
      <c r="GB244" s="8"/>
      <c r="GC244" s="8"/>
      <c r="GD244" s="8"/>
      <c r="GE244" s="8"/>
      <c r="GF244" s="8"/>
      <c r="GG244" s="8"/>
      <c r="GH244" s="8"/>
      <c r="GI244" s="8"/>
      <c r="GJ244" s="8"/>
      <c r="GK244" s="8"/>
      <c r="GL244" s="8"/>
      <c r="GM244" s="8"/>
      <c r="GN244" s="8"/>
      <c r="GO244" s="8"/>
      <c r="GP244" s="8"/>
      <c r="GQ244" s="8"/>
      <c r="GR244" s="8"/>
      <c r="GS244" s="8"/>
      <c r="GT244" s="8"/>
      <c r="GU244" s="8"/>
      <c r="GV244" s="8"/>
      <c r="GW244" s="8"/>
      <c r="GX244" s="8"/>
      <c r="GY244" s="8"/>
      <c r="GZ244" s="8"/>
      <c r="HA244" s="8"/>
      <c r="HB244" s="8"/>
      <c r="HC244" s="8"/>
      <c r="HD244" s="8"/>
      <c r="HE244" s="8"/>
      <c r="HF244" s="8"/>
      <c r="HG244" s="8"/>
      <c r="HH244" s="8"/>
      <c r="HI244" s="8"/>
      <c r="HJ244" s="8"/>
      <c r="HK244" s="8"/>
      <c r="HL244" s="8"/>
      <c r="HM244" s="8"/>
      <c r="HN244" s="8"/>
      <c r="HO244" s="8"/>
      <c r="HP244" s="8"/>
      <c r="HQ244" s="8"/>
      <c r="HR244" s="8"/>
      <c r="HS244" s="8"/>
      <c r="HT244" s="8"/>
      <c r="HU244" s="8"/>
      <c r="HV244" s="8"/>
      <c r="HW244" s="8"/>
      <c r="HX244" s="8"/>
      <c r="HY244" s="8"/>
      <c r="HZ244" s="8"/>
      <c r="IA244" s="8"/>
      <c r="IB244" s="8"/>
      <c r="IC244" s="8"/>
      <c r="ID244" s="8"/>
      <c r="IE244" s="8"/>
      <c r="IF244" s="8"/>
      <c r="IG244" s="8"/>
      <c r="IH244" s="8"/>
      <c r="II244" s="8"/>
      <c r="IJ244" s="8"/>
      <c r="IK244" s="8"/>
      <c r="IL244" s="8"/>
      <c r="IM244" s="8"/>
      <c r="IN244" s="8"/>
      <c r="IO244" s="8"/>
    </row>
    <row r="245" spans="1:249" ht="31.5" x14ac:dyDescent="0.25">
      <c r="A245" s="23" t="s">
        <v>73</v>
      </c>
      <c r="B245" s="24">
        <f t="shared" si="171"/>
        <v>296377</v>
      </c>
      <c r="C245" s="24">
        <f t="shared" si="171"/>
        <v>301959</v>
      </c>
      <c r="D245" s="24">
        <f t="shared" si="171"/>
        <v>5582</v>
      </c>
      <c r="E245" s="24">
        <f>SUM(E246,E251)</f>
        <v>0</v>
      </c>
      <c r="F245" s="24">
        <f>SUM(F246,F251)</f>
        <v>0</v>
      </c>
      <c r="G245" s="24">
        <f t="shared" si="189"/>
        <v>0</v>
      </c>
      <c r="H245" s="24">
        <f t="shared" ref="H245:I245" si="197">SUM(H246,H251)</f>
        <v>0</v>
      </c>
      <c r="I245" s="24">
        <f t="shared" si="197"/>
        <v>0</v>
      </c>
      <c r="J245" s="24">
        <f t="shared" si="190"/>
        <v>0</v>
      </c>
      <c r="K245" s="24">
        <f t="shared" ref="K245:L245" si="198">SUM(K246,K251)</f>
        <v>296377</v>
      </c>
      <c r="L245" s="24">
        <f t="shared" si="198"/>
        <v>301959</v>
      </c>
      <c r="M245" s="24">
        <f t="shared" si="191"/>
        <v>5582</v>
      </c>
      <c r="N245" s="24">
        <f t="shared" ref="N245:O245" si="199">SUM(N246,N251)</f>
        <v>0</v>
      </c>
      <c r="O245" s="24">
        <f t="shared" si="199"/>
        <v>0</v>
      </c>
      <c r="P245" s="24">
        <f t="shared" si="192"/>
        <v>0</v>
      </c>
      <c r="Q245" s="24">
        <f t="shared" ref="Q245:R245" si="200">SUM(Q246,Q251)</f>
        <v>0</v>
      </c>
      <c r="R245" s="24">
        <f t="shared" si="200"/>
        <v>0</v>
      </c>
      <c r="S245" s="24">
        <f t="shared" si="193"/>
        <v>0</v>
      </c>
      <c r="T245" s="24">
        <f t="shared" ref="T245:U245" si="201">SUM(T246,T251)</f>
        <v>0</v>
      </c>
      <c r="U245" s="24">
        <f t="shared" si="201"/>
        <v>0</v>
      </c>
      <c r="V245" s="24">
        <f t="shared" si="194"/>
        <v>0</v>
      </c>
      <c r="W245" s="24">
        <f t="shared" ref="W245:X245" si="202">SUM(W246,W251)</f>
        <v>0</v>
      </c>
      <c r="X245" s="24">
        <f t="shared" si="202"/>
        <v>0</v>
      </c>
      <c r="Y245" s="24">
        <f t="shared" si="195"/>
        <v>0</v>
      </c>
      <c r="Z245" s="24">
        <f t="shared" ref="Z245:AA245" si="203">SUM(Z246,Z251)</f>
        <v>0</v>
      </c>
      <c r="AA245" s="24">
        <f t="shared" si="203"/>
        <v>0</v>
      </c>
      <c r="AB245" s="24">
        <f t="shared" si="196"/>
        <v>0</v>
      </c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  <c r="EV245" s="8"/>
      <c r="EW245" s="8"/>
      <c r="EX245" s="8"/>
      <c r="EY245" s="8"/>
      <c r="EZ245" s="8"/>
      <c r="FA245" s="8"/>
      <c r="FB245" s="8"/>
      <c r="FC245" s="8"/>
      <c r="FD245" s="8"/>
      <c r="FE245" s="8"/>
      <c r="FF245" s="8"/>
      <c r="FG245" s="22"/>
      <c r="FH245" s="22"/>
      <c r="FI245" s="22"/>
      <c r="FJ245" s="22"/>
      <c r="FK245" s="22"/>
      <c r="FL245" s="22"/>
      <c r="FM245" s="22"/>
      <c r="FN245" s="22"/>
      <c r="FO245" s="22"/>
      <c r="FP245" s="22"/>
      <c r="FQ245" s="22"/>
      <c r="FR245" s="22"/>
      <c r="FS245" s="22"/>
      <c r="FT245" s="22"/>
      <c r="FU245" s="22"/>
      <c r="FV245" s="22"/>
      <c r="FW245" s="22"/>
      <c r="FX245" s="22"/>
      <c r="FY245" s="22"/>
      <c r="FZ245" s="22"/>
      <c r="GA245" s="8"/>
      <c r="GB245" s="8"/>
      <c r="GC245" s="8"/>
      <c r="GD245" s="8"/>
      <c r="GE245" s="8"/>
      <c r="GF245" s="8"/>
      <c r="GG245" s="8"/>
      <c r="GH245" s="8"/>
      <c r="GI245" s="8"/>
      <c r="GJ245" s="8"/>
      <c r="GK245" s="8"/>
      <c r="GL245" s="8"/>
      <c r="GM245" s="8"/>
      <c r="GN245" s="8"/>
      <c r="GO245" s="8"/>
      <c r="GP245" s="8"/>
      <c r="GQ245" s="8"/>
      <c r="GR245" s="8"/>
      <c r="GS245" s="8"/>
      <c r="GT245" s="8"/>
      <c r="GU245" s="8"/>
      <c r="GV245" s="8"/>
      <c r="GW245" s="8"/>
      <c r="GX245" s="8"/>
      <c r="GY245" s="8"/>
      <c r="GZ245" s="8"/>
      <c r="HA245" s="8"/>
      <c r="HB245" s="8"/>
      <c r="HC245" s="8"/>
      <c r="HD245" s="8"/>
      <c r="HE245" s="8"/>
      <c r="HF245" s="8"/>
      <c r="HG245" s="8"/>
      <c r="HH245" s="8"/>
      <c r="HI245" s="8"/>
      <c r="HJ245" s="8"/>
      <c r="HK245" s="8"/>
      <c r="HL245" s="8"/>
      <c r="HM245" s="8"/>
      <c r="HN245" s="8"/>
      <c r="HO245" s="8"/>
      <c r="HP245" s="8"/>
      <c r="HQ245" s="8"/>
      <c r="HR245" s="8"/>
      <c r="HS245" s="8"/>
      <c r="HT245" s="8"/>
      <c r="HU245" s="8"/>
      <c r="HV245" s="8"/>
      <c r="HW245" s="8"/>
      <c r="HX245" s="8"/>
      <c r="HY245" s="8"/>
      <c r="HZ245" s="8"/>
      <c r="IA245" s="8"/>
      <c r="IB245" s="8"/>
      <c r="IC245" s="8"/>
      <c r="ID245" s="8"/>
      <c r="IE245" s="8"/>
      <c r="IF245" s="8"/>
      <c r="IG245" s="8"/>
      <c r="IH245" s="8"/>
      <c r="II245" s="8"/>
      <c r="IJ245" s="8"/>
      <c r="IK245" s="8"/>
      <c r="IL245" s="8"/>
      <c r="IM245" s="8"/>
      <c r="IN245" s="8"/>
      <c r="IO245" s="8"/>
    </row>
    <row r="246" spans="1:249" ht="31.5" x14ac:dyDescent="0.25">
      <c r="A246" s="23" t="s">
        <v>92</v>
      </c>
      <c r="B246" s="24">
        <f t="shared" si="171"/>
        <v>11000</v>
      </c>
      <c r="C246" s="24">
        <f t="shared" si="171"/>
        <v>16582</v>
      </c>
      <c r="D246" s="24">
        <f t="shared" si="171"/>
        <v>5582</v>
      </c>
      <c r="E246" s="24">
        <f t="shared" ref="E246:Z246" si="204">SUM(E247:E250)</f>
        <v>0</v>
      </c>
      <c r="F246" s="24">
        <f t="shared" ref="F246" si="205">SUM(F247:F250)</f>
        <v>0</v>
      </c>
      <c r="G246" s="24">
        <f t="shared" si="189"/>
        <v>0</v>
      </c>
      <c r="H246" s="24">
        <f t="shared" si="204"/>
        <v>0</v>
      </c>
      <c r="I246" s="24">
        <f t="shared" ref="I246" si="206">SUM(I247:I250)</f>
        <v>0</v>
      </c>
      <c r="J246" s="24">
        <f t="shared" si="190"/>
        <v>0</v>
      </c>
      <c r="K246" s="24">
        <f t="shared" si="204"/>
        <v>11000</v>
      </c>
      <c r="L246" s="24">
        <f t="shared" ref="L246" si="207">SUM(L247:L250)</f>
        <v>16582</v>
      </c>
      <c r="M246" s="24">
        <f t="shared" si="191"/>
        <v>5582</v>
      </c>
      <c r="N246" s="24">
        <f t="shared" si="204"/>
        <v>0</v>
      </c>
      <c r="O246" s="24">
        <f t="shared" ref="O246" si="208">SUM(O247:O250)</f>
        <v>0</v>
      </c>
      <c r="P246" s="24">
        <f t="shared" si="192"/>
        <v>0</v>
      </c>
      <c r="Q246" s="24">
        <f t="shared" si="204"/>
        <v>0</v>
      </c>
      <c r="R246" s="24">
        <f t="shared" ref="R246" si="209">SUM(R247:R250)</f>
        <v>0</v>
      </c>
      <c r="S246" s="24">
        <f t="shared" si="193"/>
        <v>0</v>
      </c>
      <c r="T246" s="24">
        <f t="shared" si="204"/>
        <v>0</v>
      </c>
      <c r="U246" s="24">
        <f t="shared" ref="U246" si="210">SUM(U247:U250)</f>
        <v>0</v>
      </c>
      <c r="V246" s="24">
        <f t="shared" si="194"/>
        <v>0</v>
      </c>
      <c r="W246" s="24">
        <f t="shared" si="204"/>
        <v>0</v>
      </c>
      <c r="X246" s="24">
        <f t="shared" ref="X246" si="211">SUM(X247:X250)</f>
        <v>0</v>
      </c>
      <c r="Y246" s="24">
        <f t="shared" si="195"/>
        <v>0</v>
      </c>
      <c r="Z246" s="24">
        <f t="shared" si="204"/>
        <v>0</v>
      </c>
      <c r="AA246" s="24">
        <f t="shared" ref="AA246" si="212">SUM(AA247:AA250)</f>
        <v>0</v>
      </c>
      <c r="AB246" s="24">
        <f t="shared" si="196"/>
        <v>0</v>
      </c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2"/>
      <c r="CP246" s="22"/>
      <c r="CQ246" s="22"/>
      <c r="CR246" s="22"/>
      <c r="CS246" s="22"/>
      <c r="CT246" s="22"/>
      <c r="CU246" s="22"/>
      <c r="CV246" s="22"/>
      <c r="CW246" s="22"/>
      <c r="CX246" s="22"/>
      <c r="CY246" s="22"/>
      <c r="CZ246" s="22"/>
      <c r="DA246" s="22"/>
      <c r="DB246" s="22"/>
      <c r="DC246" s="22"/>
      <c r="DD246" s="22"/>
      <c r="DE246" s="22"/>
      <c r="DF246" s="22"/>
      <c r="DG246" s="22"/>
      <c r="DH246" s="22"/>
      <c r="DI246" s="22"/>
      <c r="DJ246" s="22"/>
      <c r="DK246" s="22"/>
      <c r="DL246" s="22"/>
      <c r="DM246" s="22"/>
      <c r="DN246" s="22"/>
      <c r="DO246" s="22"/>
      <c r="DP246" s="22"/>
      <c r="DQ246" s="22"/>
      <c r="DR246" s="22"/>
      <c r="DS246" s="22"/>
      <c r="DT246" s="22"/>
      <c r="DU246" s="22"/>
      <c r="DV246" s="22"/>
      <c r="DW246" s="22"/>
      <c r="DX246" s="22"/>
      <c r="DY246" s="22"/>
      <c r="DZ246" s="22"/>
      <c r="EA246" s="22"/>
      <c r="EB246" s="22"/>
      <c r="EC246" s="22"/>
      <c r="ED246" s="22"/>
      <c r="EE246" s="22"/>
      <c r="EF246" s="22"/>
      <c r="EG246" s="22"/>
      <c r="EH246" s="22"/>
      <c r="EI246" s="22"/>
      <c r="EJ246" s="22"/>
      <c r="EK246" s="22"/>
      <c r="EL246" s="22"/>
      <c r="EM246" s="22"/>
      <c r="EN246" s="22"/>
      <c r="EO246" s="22"/>
      <c r="EP246" s="22"/>
      <c r="EQ246" s="22"/>
      <c r="ER246" s="22"/>
      <c r="ES246" s="22"/>
      <c r="ET246" s="22"/>
      <c r="EU246" s="22"/>
      <c r="EV246" s="22"/>
      <c r="EW246" s="22"/>
      <c r="EX246" s="22"/>
      <c r="EY246" s="22"/>
      <c r="EZ246" s="22"/>
      <c r="FA246" s="22"/>
      <c r="FB246" s="22"/>
      <c r="FC246" s="22"/>
      <c r="FD246" s="22"/>
      <c r="FE246" s="22"/>
      <c r="FF246" s="22"/>
      <c r="FG246" s="8"/>
      <c r="FH246" s="8"/>
      <c r="FI246" s="8"/>
      <c r="FJ246" s="8"/>
      <c r="FK246" s="8"/>
      <c r="FL246" s="8"/>
      <c r="FM246" s="8"/>
      <c r="FN246" s="8"/>
      <c r="FO246" s="8"/>
      <c r="FP246" s="8"/>
      <c r="FQ246" s="8"/>
      <c r="FR246" s="8"/>
      <c r="FS246" s="8"/>
      <c r="FT246" s="8"/>
      <c r="FU246" s="8"/>
      <c r="FV246" s="8"/>
      <c r="FW246" s="8"/>
      <c r="FX246" s="8"/>
      <c r="FY246" s="8"/>
      <c r="FZ246" s="8"/>
      <c r="GA246" s="8"/>
      <c r="GB246" s="8"/>
      <c r="GC246" s="8"/>
      <c r="GD246" s="8"/>
      <c r="GE246" s="8"/>
      <c r="GF246" s="8"/>
      <c r="GG246" s="8"/>
      <c r="GH246" s="8"/>
      <c r="GI246" s="8"/>
      <c r="GJ246" s="8"/>
      <c r="GK246" s="8"/>
      <c r="GL246" s="8"/>
      <c r="GM246" s="8"/>
      <c r="GN246" s="8"/>
      <c r="GO246" s="8"/>
      <c r="GP246" s="8"/>
      <c r="GQ246" s="8"/>
      <c r="GR246" s="8"/>
      <c r="GS246" s="8"/>
      <c r="GT246" s="8"/>
      <c r="GU246" s="8"/>
      <c r="GV246" s="8"/>
      <c r="GW246" s="8"/>
      <c r="GX246" s="8"/>
      <c r="GY246" s="8"/>
      <c r="GZ246" s="8"/>
      <c r="HA246" s="8"/>
      <c r="HB246" s="8"/>
      <c r="HC246" s="8"/>
      <c r="HD246" s="8"/>
      <c r="HE246" s="8"/>
      <c r="HF246" s="8"/>
      <c r="HG246" s="8"/>
      <c r="HH246" s="8"/>
      <c r="HI246" s="8"/>
      <c r="HJ246" s="8"/>
      <c r="HK246" s="8"/>
      <c r="HL246" s="8"/>
      <c r="HM246" s="8"/>
      <c r="HN246" s="8"/>
      <c r="HO246" s="8"/>
      <c r="HP246" s="8"/>
      <c r="HQ246" s="8"/>
      <c r="HR246" s="8"/>
      <c r="HS246" s="8"/>
      <c r="HT246" s="8"/>
      <c r="HU246" s="8"/>
      <c r="HV246" s="8"/>
      <c r="HW246" s="8"/>
      <c r="HX246" s="8"/>
      <c r="HY246" s="8"/>
      <c r="HZ246" s="8"/>
      <c r="IA246" s="8"/>
      <c r="IB246" s="8"/>
      <c r="IC246" s="8"/>
      <c r="ID246" s="8"/>
      <c r="IE246" s="8"/>
      <c r="IF246" s="8"/>
      <c r="IG246" s="8"/>
      <c r="IH246" s="8"/>
      <c r="II246" s="8"/>
      <c r="IJ246" s="8"/>
      <c r="IK246" s="8"/>
      <c r="IL246" s="8"/>
      <c r="IM246" s="8"/>
      <c r="IN246" s="8"/>
      <c r="IO246" s="8"/>
    </row>
    <row r="247" spans="1:249" ht="31.5" x14ac:dyDescent="0.25">
      <c r="A247" s="29" t="s">
        <v>217</v>
      </c>
      <c r="B247" s="30">
        <f t="shared" si="171"/>
        <v>2500</v>
      </c>
      <c r="C247" s="30">
        <f t="shared" si="171"/>
        <v>2500</v>
      </c>
      <c r="D247" s="30">
        <f t="shared" si="171"/>
        <v>0</v>
      </c>
      <c r="E247" s="30">
        <v>0</v>
      </c>
      <c r="F247" s="30">
        <v>0</v>
      </c>
      <c r="G247" s="30">
        <f t="shared" si="189"/>
        <v>0</v>
      </c>
      <c r="H247" s="30">
        <v>0</v>
      </c>
      <c r="I247" s="30">
        <v>0</v>
      </c>
      <c r="J247" s="30">
        <f t="shared" si="190"/>
        <v>0</v>
      </c>
      <c r="K247" s="30">
        <v>2500</v>
      </c>
      <c r="L247" s="30">
        <v>2500</v>
      </c>
      <c r="M247" s="30">
        <f t="shared" si="191"/>
        <v>0</v>
      </c>
      <c r="N247" s="30">
        <v>0</v>
      </c>
      <c r="O247" s="30">
        <v>0</v>
      </c>
      <c r="P247" s="30">
        <f t="shared" si="192"/>
        <v>0</v>
      </c>
      <c r="Q247" s="30">
        <v>0</v>
      </c>
      <c r="R247" s="30">
        <v>0</v>
      </c>
      <c r="S247" s="30">
        <f t="shared" si="193"/>
        <v>0</v>
      </c>
      <c r="T247" s="30">
        <v>0</v>
      </c>
      <c r="U247" s="30">
        <v>0</v>
      </c>
      <c r="V247" s="30">
        <f t="shared" si="194"/>
        <v>0</v>
      </c>
      <c r="W247" s="30">
        <v>0</v>
      </c>
      <c r="X247" s="30">
        <v>0</v>
      </c>
      <c r="Y247" s="30">
        <f t="shared" si="195"/>
        <v>0</v>
      </c>
      <c r="Z247" s="30">
        <v>0</v>
      </c>
      <c r="AA247" s="30">
        <v>0</v>
      </c>
      <c r="AB247" s="30">
        <f t="shared" si="196"/>
        <v>0</v>
      </c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  <c r="EV247" s="8"/>
      <c r="EW247" s="8"/>
      <c r="EX247" s="8"/>
      <c r="EY247" s="8"/>
      <c r="EZ247" s="8"/>
      <c r="FA247" s="8"/>
      <c r="FB247" s="8"/>
      <c r="FC247" s="8"/>
      <c r="FD247" s="8"/>
      <c r="FE247" s="8"/>
      <c r="FF247" s="8"/>
      <c r="FG247" s="8"/>
      <c r="FH247" s="8"/>
      <c r="FI247" s="8"/>
      <c r="FJ247" s="8"/>
      <c r="FK247" s="8"/>
      <c r="FL247" s="8"/>
      <c r="FM247" s="8"/>
      <c r="FN247" s="8"/>
      <c r="FO247" s="8"/>
      <c r="FP247" s="8"/>
      <c r="FQ247" s="8"/>
      <c r="FR247" s="8"/>
      <c r="FS247" s="8"/>
      <c r="FT247" s="8"/>
      <c r="FU247" s="8"/>
      <c r="FV247" s="8"/>
      <c r="FW247" s="8"/>
      <c r="FX247" s="8"/>
      <c r="FY247" s="8"/>
      <c r="FZ247" s="8"/>
      <c r="GA247" s="8"/>
      <c r="GB247" s="8"/>
      <c r="GC247" s="8"/>
      <c r="GD247" s="8"/>
      <c r="GE247" s="8"/>
      <c r="GF247" s="8"/>
      <c r="GG247" s="8"/>
      <c r="GH247" s="8"/>
      <c r="GI247" s="8"/>
      <c r="GJ247" s="8"/>
      <c r="GK247" s="8"/>
      <c r="GL247" s="8"/>
      <c r="GM247" s="8"/>
      <c r="GN247" s="8"/>
      <c r="GO247" s="8"/>
      <c r="GP247" s="8"/>
      <c r="GQ247" s="8"/>
      <c r="GR247" s="8"/>
      <c r="GS247" s="8"/>
      <c r="GT247" s="8"/>
      <c r="GU247" s="8"/>
      <c r="GV247" s="8"/>
      <c r="GW247" s="8"/>
      <c r="GX247" s="8"/>
      <c r="GY247" s="8"/>
      <c r="GZ247" s="8"/>
      <c r="HA247" s="8"/>
      <c r="HB247" s="8"/>
      <c r="HC247" s="8"/>
      <c r="HD247" s="8"/>
      <c r="HE247" s="8"/>
      <c r="HF247" s="8"/>
      <c r="HG247" s="8"/>
      <c r="HH247" s="8"/>
      <c r="HI247" s="8"/>
      <c r="HJ247" s="8"/>
      <c r="HK247" s="8"/>
      <c r="HL247" s="8"/>
      <c r="HM247" s="8"/>
      <c r="HN247" s="8"/>
      <c r="HO247" s="8"/>
      <c r="HP247" s="8"/>
      <c r="HQ247" s="8"/>
      <c r="HR247" s="8"/>
      <c r="HS247" s="8"/>
      <c r="HT247" s="8"/>
      <c r="HU247" s="8"/>
      <c r="HV247" s="8"/>
      <c r="HW247" s="8"/>
      <c r="HX247" s="8"/>
      <c r="HY247" s="8"/>
      <c r="HZ247" s="8"/>
      <c r="IA247" s="8"/>
      <c r="IB247" s="8"/>
      <c r="IC247" s="8"/>
      <c r="ID247" s="8"/>
      <c r="IE247" s="8"/>
      <c r="IF247" s="8"/>
      <c r="IG247" s="8"/>
      <c r="IH247" s="8"/>
      <c r="II247" s="8"/>
      <c r="IJ247" s="8"/>
      <c r="IK247" s="8"/>
      <c r="IL247" s="8"/>
      <c r="IM247" s="8"/>
      <c r="IN247" s="8"/>
      <c r="IO247" s="8"/>
    </row>
    <row r="248" spans="1:249" ht="47.25" x14ac:dyDescent="0.25">
      <c r="A248" s="29" t="s">
        <v>218</v>
      </c>
      <c r="B248" s="30">
        <f t="shared" si="171"/>
        <v>3500</v>
      </c>
      <c r="C248" s="30">
        <f t="shared" si="171"/>
        <v>3500</v>
      </c>
      <c r="D248" s="30">
        <f t="shared" si="171"/>
        <v>0</v>
      </c>
      <c r="E248" s="30">
        <v>0</v>
      </c>
      <c r="F248" s="30">
        <v>0</v>
      </c>
      <c r="G248" s="30">
        <f t="shared" si="189"/>
        <v>0</v>
      </c>
      <c r="H248" s="30">
        <v>0</v>
      </c>
      <c r="I248" s="30">
        <v>0</v>
      </c>
      <c r="J248" s="30">
        <f t="shared" si="190"/>
        <v>0</v>
      </c>
      <c r="K248" s="30">
        <v>3500</v>
      </c>
      <c r="L248" s="30">
        <v>3500</v>
      </c>
      <c r="M248" s="30">
        <f t="shared" si="191"/>
        <v>0</v>
      </c>
      <c r="N248" s="30">
        <v>0</v>
      </c>
      <c r="O248" s="30">
        <v>0</v>
      </c>
      <c r="P248" s="30">
        <f t="shared" si="192"/>
        <v>0</v>
      </c>
      <c r="Q248" s="30">
        <v>0</v>
      </c>
      <c r="R248" s="30">
        <v>0</v>
      </c>
      <c r="S248" s="30">
        <f t="shared" si="193"/>
        <v>0</v>
      </c>
      <c r="T248" s="30">
        <v>0</v>
      </c>
      <c r="U248" s="30">
        <v>0</v>
      </c>
      <c r="V248" s="30">
        <f t="shared" si="194"/>
        <v>0</v>
      </c>
      <c r="W248" s="30">
        <v>0</v>
      </c>
      <c r="X248" s="30">
        <v>0</v>
      </c>
      <c r="Y248" s="30">
        <f t="shared" si="195"/>
        <v>0</v>
      </c>
      <c r="Z248" s="30">
        <v>0</v>
      </c>
      <c r="AA248" s="30">
        <v>0</v>
      </c>
      <c r="AB248" s="30">
        <f t="shared" si="196"/>
        <v>0</v>
      </c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  <c r="EV248" s="8"/>
      <c r="EW248" s="8"/>
      <c r="EX248" s="8"/>
      <c r="EY248" s="8"/>
      <c r="EZ248" s="8"/>
      <c r="FA248" s="8"/>
      <c r="FB248" s="8"/>
      <c r="FC248" s="8"/>
      <c r="FD248" s="8"/>
      <c r="FE248" s="8"/>
      <c r="FF248" s="8"/>
      <c r="FG248" s="8"/>
      <c r="FH248" s="8"/>
      <c r="FI248" s="8"/>
      <c r="FJ248" s="8"/>
      <c r="FK248" s="8"/>
      <c r="FL248" s="8"/>
      <c r="FM248" s="8"/>
      <c r="FN248" s="8"/>
      <c r="FO248" s="8"/>
      <c r="FP248" s="8"/>
      <c r="FQ248" s="8"/>
      <c r="FR248" s="8"/>
      <c r="FS248" s="8"/>
      <c r="FT248" s="8"/>
      <c r="FU248" s="8"/>
      <c r="FV248" s="8"/>
      <c r="FW248" s="8"/>
      <c r="FX248" s="8"/>
      <c r="FY248" s="8"/>
      <c r="FZ248" s="8"/>
      <c r="GA248" s="8"/>
      <c r="GB248" s="8"/>
      <c r="GC248" s="8"/>
      <c r="GD248" s="8"/>
      <c r="GE248" s="8"/>
      <c r="GF248" s="8"/>
      <c r="GG248" s="8"/>
      <c r="GH248" s="8"/>
      <c r="GI248" s="8"/>
      <c r="GJ248" s="8"/>
      <c r="GK248" s="8"/>
      <c r="GL248" s="8"/>
      <c r="GM248" s="8"/>
      <c r="GN248" s="8"/>
      <c r="GO248" s="8"/>
      <c r="GP248" s="8"/>
      <c r="GQ248" s="8"/>
      <c r="GR248" s="8"/>
      <c r="GS248" s="8"/>
      <c r="GT248" s="8"/>
      <c r="GU248" s="8"/>
      <c r="GV248" s="8"/>
      <c r="GW248" s="8"/>
      <c r="GX248" s="8"/>
      <c r="GY248" s="8"/>
      <c r="GZ248" s="8"/>
      <c r="HA248" s="8"/>
      <c r="HB248" s="8"/>
      <c r="HC248" s="8"/>
      <c r="HD248" s="8"/>
      <c r="HE248" s="8"/>
      <c r="HF248" s="8"/>
      <c r="HG248" s="8"/>
      <c r="HH248" s="8"/>
      <c r="HI248" s="8"/>
      <c r="HJ248" s="8"/>
      <c r="HK248" s="8"/>
      <c r="HL248" s="8"/>
      <c r="HM248" s="8"/>
      <c r="HN248" s="8"/>
      <c r="HO248" s="8"/>
      <c r="HP248" s="8"/>
      <c r="HQ248" s="8"/>
      <c r="HR248" s="8"/>
      <c r="HS248" s="8"/>
      <c r="HT248" s="8"/>
      <c r="HU248" s="8"/>
      <c r="HV248" s="8"/>
      <c r="HW248" s="8"/>
      <c r="HX248" s="8"/>
      <c r="HY248" s="8"/>
      <c r="HZ248" s="8"/>
      <c r="IA248" s="8"/>
      <c r="IB248" s="8"/>
      <c r="IC248" s="8"/>
      <c r="ID248" s="8"/>
      <c r="IE248" s="8"/>
      <c r="IF248" s="8"/>
      <c r="IG248" s="8"/>
      <c r="IH248" s="8"/>
      <c r="II248" s="8"/>
      <c r="IJ248" s="8"/>
      <c r="IK248" s="8"/>
      <c r="IL248" s="8"/>
      <c r="IM248" s="8"/>
      <c r="IN248" s="8"/>
      <c r="IO248" s="8"/>
    </row>
    <row r="249" spans="1:249" x14ac:dyDescent="0.25">
      <c r="A249" s="29" t="s">
        <v>219</v>
      </c>
      <c r="B249" s="30">
        <f t="shared" si="171"/>
        <v>5000</v>
      </c>
      <c r="C249" s="30">
        <f t="shared" si="171"/>
        <v>5000</v>
      </c>
      <c r="D249" s="30">
        <f t="shared" si="171"/>
        <v>0</v>
      </c>
      <c r="E249" s="30">
        <v>0</v>
      </c>
      <c r="F249" s="30">
        <v>0</v>
      </c>
      <c r="G249" s="30">
        <f t="shared" si="189"/>
        <v>0</v>
      </c>
      <c r="H249" s="30">
        <v>0</v>
      </c>
      <c r="I249" s="30">
        <v>0</v>
      </c>
      <c r="J249" s="30">
        <f t="shared" si="190"/>
        <v>0</v>
      </c>
      <c r="K249" s="30">
        <v>5000</v>
      </c>
      <c r="L249" s="30">
        <v>5000</v>
      </c>
      <c r="M249" s="30">
        <f t="shared" si="191"/>
        <v>0</v>
      </c>
      <c r="N249" s="30">
        <v>0</v>
      </c>
      <c r="O249" s="30">
        <v>0</v>
      </c>
      <c r="P249" s="30">
        <f t="shared" si="192"/>
        <v>0</v>
      </c>
      <c r="Q249" s="30">
        <v>0</v>
      </c>
      <c r="R249" s="30">
        <v>0</v>
      </c>
      <c r="S249" s="30">
        <f t="shared" si="193"/>
        <v>0</v>
      </c>
      <c r="T249" s="30">
        <v>0</v>
      </c>
      <c r="U249" s="30">
        <v>0</v>
      </c>
      <c r="V249" s="30">
        <f t="shared" si="194"/>
        <v>0</v>
      </c>
      <c r="W249" s="30">
        <v>0</v>
      </c>
      <c r="X249" s="30">
        <v>0</v>
      </c>
      <c r="Y249" s="30">
        <f t="shared" si="195"/>
        <v>0</v>
      </c>
      <c r="Z249" s="30">
        <v>0</v>
      </c>
      <c r="AA249" s="30">
        <v>0</v>
      </c>
      <c r="AB249" s="30">
        <f t="shared" si="196"/>
        <v>0</v>
      </c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8"/>
      <c r="EE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  <c r="EV249" s="8"/>
      <c r="EW249" s="8"/>
      <c r="EX249" s="8"/>
      <c r="EY249" s="8"/>
      <c r="EZ249" s="8"/>
      <c r="FA249" s="8"/>
      <c r="FB249" s="8"/>
      <c r="FC249" s="8"/>
      <c r="FD249" s="8"/>
      <c r="FE249" s="8"/>
      <c r="FF249" s="8"/>
      <c r="FG249" s="22"/>
      <c r="FH249" s="22"/>
      <c r="FI249" s="22"/>
      <c r="FJ249" s="22"/>
      <c r="FK249" s="22"/>
      <c r="FL249" s="22"/>
      <c r="FM249" s="22"/>
      <c r="FN249" s="22"/>
      <c r="FO249" s="22"/>
      <c r="FP249" s="22"/>
      <c r="FQ249" s="22"/>
      <c r="FR249" s="22"/>
      <c r="FS249" s="22"/>
      <c r="FT249" s="22"/>
      <c r="FU249" s="22"/>
      <c r="FV249" s="22"/>
      <c r="FW249" s="22"/>
      <c r="FX249" s="22"/>
      <c r="FY249" s="22"/>
      <c r="FZ249" s="22"/>
      <c r="GA249" s="8"/>
      <c r="GB249" s="8"/>
      <c r="GC249" s="8"/>
      <c r="GD249" s="8"/>
      <c r="GE249" s="8"/>
      <c r="GF249" s="8"/>
      <c r="GG249" s="8"/>
      <c r="GH249" s="8"/>
      <c r="GI249" s="8"/>
      <c r="GJ249" s="8"/>
      <c r="GK249" s="8"/>
      <c r="GL249" s="8"/>
      <c r="GM249" s="8"/>
      <c r="GN249" s="8"/>
      <c r="GO249" s="8"/>
      <c r="GP249" s="8"/>
      <c r="GQ249" s="8"/>
      <c r="GR249" s="8"/>
      <c r="GS249" s="8"/>
      <c r="GT249" s="8"/>
      <c r="GU249" s="8"/>
      <c r="GV249" s="8"/>
      <c r="GW249" s="8"/>
      <c r="GX249" s="8"/>
      <c r="GY249" s="8"/>
      <c r="GZ249" s="8"/>
      <c r="HA249" s="8"/>
      <c r="HB249" s="8"/>
      <c r="HC249" s="8"/>
      <c r="HD249" s="8"/>
      <c r="HE249" s="8"/>
      <c r="HF249" s="8"/>
      <c r="HG249" s="8"/>
      <c r="HH249" s="8"/>
      <c r="HI249" s="8"/>
      <c r="HJ249" s="8"/>
      <c r="HK249" s="8"/>
      <c r="HL249" s="8"/>
      <c r="HM249" s="8"/>
      <c r="HN249" s="8"/>
      <c r="HO249" s="8"/>
      <c r="HP249" s="8"/>
      <c r="HQ249" s="8"/>
      <c r="HR249" s="8"/>
      <c r="HS249" s="8"/>
      <c r="HT249" s="8"/>
      <c r="HU249" s="8"/>
      <c r="HV249" s="8"/>
      <c r="HW249" s="8"/>
      <c r="HX249" s="8"/>
      <c r="HY249" s="8"/>
      <c r="HZ249" s="8"/>
      <c r="IA249" s="8"/>
      <c r="IB249" s="8"/>
      <c r="IC249" s="8"/>
      <c r="ID249" s="8"/>
      <c r="IE249" s="8"/>
      <c r="IF249" s="8"/>
      <c r="IG249" s="8"/>
      <c r="IH249" s="8"/>
      <c r="II249" s="8"/>
      <c r="IJ249" s="8"/>
      <c r="IK249" s="8"/>
      <c r="IL249" s="8"/>
      <c r="IM249" s="8"/>
      <c r="IN249" s="8"/>
      <c r="IO249" s="8"/>
    </row>
    <row r="250" spans="1:249" x14ac:dyDescent="0.25">
      <c r="A250" s="29" t="s">
        <v>220</v>
      </c>
      <c r="B250" s="30">
        <f t="shared" si="171"/>
        <v>0</v>
      </c>
      <c r="C250" s="30">
        <f t="shared" si="171"/>
        <v>5582</v>
      </c>
      <c r="D250" s="30">
        <f t="shared" si="171"/>
        <v>5582</v>
      </c>
      <c r="E250" s="30">
        <v>0</v>
      </c>
      <c r="F250" s="30">
        <v>0</v>
      </c>
      <c r="G250" s="30">
        <f t="shared" si="189"/>
        <v>0</v>
      </c>
      <c r="H250" s="30">
        <v>0</v>
      </c>
      <c r="I250" s="30">
        <v>0</v>
      </c>
      <c r="J250" s="30">
        <f t="shared" si="190"/>
        <v>0</v>
      </c>
      <c r="K250" s="30"/>
      <c r="L250" s="30">
        <v>5582</v>
      </c>
      <c r="M250" s="30">
        <f t="shared" si="191"/>
        <v>5582</v>
      </c>
      <c r="N250" s="30">
        <v>0</v>
      </c>
      <c r="O250" s="30">
        <v>0</v>
      </c>
      <c r="P250" s="30">
        <f t="shared" si="192"/>
        <v>0</v>
      </c>
      <c r="Q250" s="30">
        <v>0</v>
      </c>
      <c r="R250" s="30">
        <v>0</v>
      </c>
      <c r="S250" s="30">
        <f t="shared" si="193"/>
        <v>0</v>
      </c>
      <c r="T250" s="30">
        <v>0</v>
      </c>
      <c r="U250" s="30">
        <v>0</v>
      </c>
      <c r="V250" s="30">
        <f t="shared" si="194"/>
        <v>0</v>
      </c>
      <c r="W250" s="30">
        <v>0</v>
      </c>
      <c r="X250" s="30">
        <v>0</v>
      </c>
      <c r="Y250" s="30">
        <f t="shared" si="195"/>
        <v>0</v>
      </c>
      <c r="Z250" s="30">
        <v>0</v>
      </c>
      <c r="AA250" s="30">
        <v>0</v>
      </c>
      <c r="AB250" s="30">
        <f t="shared" si="196"/>
        <v>0</v>
      </c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  <c r="ED250" s="8"/>
      <c r="EE250" s="8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8"/>
      <c r="ES250" s="8"/>
      <c r="ET250" s="8"/>
      <c r="EU250" s="8"/>
      <c r="EV250" s="8"/>
      <c r="EW250" s="8"/>
      <c r="EX250" s="8"/>
      <c r="EY250" s="8"/>
      <c r="EZ250" s="8"/>
      <c r="FA250" s="8"/>
      <c r="FB250" s="8"/>
      <c r="FC250" s="8"/>
      <c r="FD250" s="8"/>
      <c r="FE250" s="8"/>
      <c r="FF250" s="8"/>
      <c r="FG250" s="22"/>
      <c r="FH250" s="22"/>
      <c r="FI250" s="22"/>
      <c r="FJ250" s="22"/>
      <c r="FK250" s="22"/>
      <c r="FL250" s="22"/>
      <c r="FM250" s="22"/>
      <c r="FN250" s="22"/>
      <c r="FO250" s="22"/>
      <c r="FP250" s="22"/>
      <c r="FQ250" s="22"/>
      <c r="FR250" s="22"/>
      <c r="FS250" s="22"/>
      <c r="FT250" s="22"/>
      <c r="FU250" s="22"/>
      <c r="FV250" s="22"/>
      <c r="FW250" s="22"/>
      <c r="FX250" s="22"/>
      <c r="FY250" s="22"/>
      <c r="FZ250" s="22"/>
      <c r="GA250" s="8"/>
      <c r="GB250" s="8"/>
      <c r="GC250" s="8"/>
      <c r="GD250" s="8"/>
      <c r="GE250" s="8"/>
      <c r="GF250" s="8"/>
      <c r="GG250" s="8"/>
      <c r="GH250" s="8"/>
      <c r="GI250" s="8"/>
      <c r="GJ250" s="8"/>
      <c r="GK250" s="8"/>
      <c r="GL250" s="8"/>
      <c r="GM250" s="8"/>
      <c r="GN250" s="8"/>
      <c r="GO250" s="8"/>
      <c r="GP250" s="8"/>
      <c r="GQ250" s="8"/>
      <c r="GR250" s="8"/>
      <c r="GS250" s="8"/>
      <c r="GT250" s="8"/>
      <c r="GU250" s="8"/>
      <c r="GV250" s="8"/>
      <c r="GW250" s="8"/>
      <c r="GX250" s="8"/>
      <c r="GY250" s="8"/>
      <c r="GZ250" s="8"/>
      <c r="HA250" s="8"/>
      <c r="HB250" s="8"/>
      <c r="HC250" s="8"/>
      <c r="HD250" s="8"/>
      <c r="HE250" s="8"/>
      <c r="HF250" s="8"/>
      <c r="HG250" s="8"/>
      <c r="HH250" s="8"/>
      <c r="HI250" s="8"/>
      <c r="HJ250" s="8"/>
      <c r="HK250" s="8"/>
      <c r="HL250" s="8"/>
      <c r="HM250" s="8"/>
      <c r="HN250" s="8"/>
      <c r="HO250" s="8"/>
      <c r="HP250" s="8"/>
      <c r="HQ250" s="8"/>
      <c r="HR250" s="8"/>
      <c r="HS250" s="8"/>
      <c r="HT250" s="8"/>
      <c r="HU250" s="8"/>
      <c r="HV250" s="8"/>
      <c r="HW250" s="8"/>
      <c r="HX250" s="8"/>
      <c r="HY250" s="8"/>
      <c r="HZ250" s="8"/>
      <c r="IA250" s="8"/>
      <c r="IB250" s="8"/>
      <c r="IC250" s="8"/>
      <c r="ID250" s="8"/>
      <c r="IE250" s="8"/>
      <c r="IF250" s="8"/>
      <c r="IG250" s="8"/>
      <c r="IH250" s="8"/>
      <c r="II250" s="8"/>
      <c r="IJ250" s="8"/>
      <c r="IK250" s="8"/>
      <c r="IL250" s="8"/>
      <c r="IM250" s="8"/>
      <c r="IN250" s="8"/>
      <c r="IO250" s="8"/>
    </row>
    <row r="251" spans="1:249" x14ac:dyDescent="0.25">
      <c r="A251" s="23" t="s">
        <v>160</v>
      </c>
      <c r="B251" s="24">
        <f t="shared" si="171"/>
        <v>285377</v>
      </c>
      <c r="C251" s="24">
        <f t="shared" si="171"/>
        <v>285377</v>
      </c>
      <c r="D251" s="24">
        <f t="shared" si="171"/>
        <v>0</v>
      </c>
      <c r="E251" s="24">
        <f t="shared" ref="E251:AA251" si="213">SUM(E252:E255)</f>
        <v>0</v>
      </c>
      <c r="F251" s="24">
        <f t="shared" si="213"/>
        <v>0</v>
      </c>
      <c r="G251" s="24">
        <f t="shared" si="189"/>
        <v>0</v>
      </c>
      <c r="H251" s="24">
        <f t="shared" si="213"/>
        <v>0</v>
      </c>
      <c r="I251" s="24">
        <f t="shared" si="213"/>
        <v>0</v>
      </c>
      <c r="J251" s="24">
        <f t="shared" si="190"/>
        <v>0</v>
      </c>
      <c r="K251" s="24">
        <f t="shared" si="213"/>
        <v>285377</v>
      </c>
      <c r="L251" s="24">
        <f t="shared" si="213"/>
        <v>285377</v>
      </c>
      <c r="M251" s="24">
        <f t="shared" si="191"/>
        <v>0</v>
      </c>
      <c r="N251" s="24">
        <f t="shared" si="213"/>
        <v>0</v>
      </c>
      <c r="O251" s="24">
        <f t="shared" si="213"/>
        <v>0</v>
      </c>
      <c r="P251" s="24">
        <f t="shared" si="192"/>
        <v>0</v>
      </c>
      <c r="Q251" s="24">
        <f t="shared" si="213"/>
        <v>0</v>
      </c>
      <c r="R251" s="24">
        <f t="shared" si="213"/>
        <v>0</v>
      </c>
      <c r="S251" s="24">
        <f t="shared" si="193"/>
        <v>0</v>
      </c>
      <c r="T251" s="24">
        <f t="shared" si="213"/>
        <v>0</v>
      </c>
      <c r="U251" s="24">
        <f t="shared" si="213"/>
        <v>0</v>
      </c>
      <c r="V251" s="24">
        <f t="shared" si="194"/>
        <v>0</v>
      </c>
      <c r="W251" s="24">
        <f t="shared" si="213"/>
        <v>0</v>
      </c>
      <c r="X251" s="24">
        <f t="shared" si="213"/>
        <v>0</v>
      </c>
      <c r="Y251" s="24">
        <f t="shared" si="195"/>
        <v>0</v>
      </c>
      <c r="Z251" s="24">
        <f t="shared" si="213"/>
        <v>0</v>
      </c>
      <c r="AA251" s="24">
        <f t="shared" si="213"/>
        <v>0</v>
      </c>
      <c r="AB251" s="24">
        <f t="shared" si="196"/>
        <v>0</v>
      </c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2"/>
      <c r="CP251" s="22"/>
      <c r="CQ251" s="22"/>
      <c r="CR251" s="22"/>
      <c r="CS251" s="22"/>
      <c r="CT251" s="22"/>
      <c r="CU251" s="22"/>
      <c r="CV251" s="22"/>
      <c r="CW251" s="22"/>
      <c r="CX251" s="22"/>
      <c r="CY251" s="22"/>
      <c r="CZ251" s="22"/>
      <c r="DA251" s="22"/>
      <c r="DB251" s="22"/>
      <c r="DC251" s="22"/>
      <c r="DD251" s="22"/>
      <c r="DE251" s="22"/>
      <c r="DF251" s="22"/>
      <c r="DG251" s="22"/>
      <c r="DH251" s="22"/>
      <c r="DI251" s="22"/>
      <c r="DJ251" s="22"/>
      <c r="DK251" s="22"/>
      <c r="DL251" s="22"/>
      <c r="DM251" s="22"/>
      <c r="DN251" s="22"/>
      <c r="DO251" s="22"/>
      <c r="DP251" s="22"/>
      <c r="DQ251" s="22"/>
      <c r="DR251" s="22"/>
      <c r="DS251" s="22"/>
      <c r="DT251" s="22"/>
      <c r="DU251" s="22"/>
      <c r="DV251" s="22"/>
      <c r="DW251" s="22"/>
      <c r="DX251" s="22"/>
      <c r="DY251" s="22"/>
      <c r="DZ251" s="22"/>
      <c r="EA251" s="22"/>
      <c r="EB251" s="22"/>
      <c r="EC251" s="22"/>
      <c r="ED251" s="22"/>
      <c r="EE251" s="22"/>
      <c r="EF251" s="22"/>
      <c r="EG251" s="22"/>
      <c r="EH251" s="22"/>
      <c r="EI251" s="22"/>
      <c r="EJ251" s="22"/>
      <c r="EK251" s="22"/>
      <c r="EL251" s="22"/>
      <c r="EM251" s="22"/>
      <c r="EN251" s="22"/>
      <c r="EO251" s="22"/>
      <c r="EP251" s="22"/>
      <c r="EQ251" s="22"/>
      <c r="ER251" s="22"/>
      <c r="ES251" s="22"/>
      <c r="ET251" s="22"/>
      <c r="EU251" s="22"/>
      <c r="EV251" s="22"/>
      <c r="EW251" s="22"/>
      <c r="EX251" s="22"/>
      <c r="EY251" s="22"/>
      <c r="EZ251" s="22"/>
      <c r="FA251" s="22"/>
      <c r="FB251" s="22"/>
      <c r="FC251" s="22"/>
      <c r="FD251" s="22"/>
      <c r="FE251" s="22"/>
      <c r="FF251" s="22"/>
      <c r="FG251" s="22"/>
      <c r="FH251" s="22"/>
      <c r="FI251" s="22"/>
      <c r="FJ251" s="22"/>
      <c r="FK251" s="22"/>
      <c r="FL251" s="22"/>
      <c r="FM251" s="22"/>
      <c r="FN251" s="22"/>
      <c r="FO251" s="22"/>
      <c r="FP251" s="22"/>
      <c r="FQ251" s="22"/>
      <c r="FR251" s="22"/>
      <c r="FS251" s="22"/>
      <c r="FT251" s="22"/>
      <c r="FU251" s="22"/>
      <c r="FV251" s="22"/>
      <c r="FW251" s="22"/>
      <c r="FX251" s="22"/>
      <c r="FY251" s="22"/>
      <c r="FZ251" s="22"/>
      <c r="GA251" s="8"/>
      <c r="GB251" s="8"/>
      <c r="GC251" s="8"/>
      <c r="GD251" s="8"/>
      <c r="GE251" s="8"/>
      <c r="GF251" s="8"/>
      <c r="GG251" s="8"/>
      <c r="GH251" s="8"/>
      <c r="GI251" s="8"/>
      <c r="GJ251" s="8"/>
      <c r="GK251" s="8"/>
      <c r="GL251" s="8"/>
      <c r="GM251" s="8"/>
      <c r="GN251" s="8"/>
      <c r="GO251" s="8"/>
      <c r="GP251" s="8"/>
      <c r="GQ251" s="8"/>
      <c r="GR251" s="8"/>
      <c r="GS251" s="8"/>
      <c r="GT251" s="8"/>
      <c r="GU251" s="8"/>
      <c r="GV251" s="8"/>
      <c r="GW251" s="8"/>
      <c r="GX251" s="8"/>
      <c r="GY251" s="8"/>
      <c r="GZ251" s="8"/>
      <c r="HA251" s="8"/>
      <c r="HB251" s="8"/>
      <c r="HC251" s="8"/>
      <c r="HD251" s="8"/>
      <c r="HE251" s="8"/>
      <c r="HF251" s="8"/>
      <c r="HG251" s="8"/>
      <c r="HH251" s="8"/>
      <c r="HI251" s="8"/>
      <c r="HJ251" s="8"/>
      <c r="HK251" s="8"/>
      <c r="HL251" s="8"/>
      <c r="HM251" s="8"/>
      <c r="HN251" s="8"/>
      <c r="HO251" s="8"/>
      <c r="HP251" s="8"/>
      <c r="HQ251" s="8"/>
      <c r="HR251" s="8"/>
      <c r="HS251" s="8"/>
      <c r="HT251" s="8"/>
      <c r="HU251" s="8"/>
      <c r="HV251" s="8"/>
      <c r="HW251" s="8"/>
      <c r="HX251" s="8"/>
      <c r="HY251" s="8"/>
      <c r="HZ251" s="8"/>
      <c r="IA251" s="8"/>
      <c r="IB251" s="8"/>
      <c r="IC251" s="8"/>
      <c r="ID251" s="8"/>
      <c r="IE251" s="8"/>
      <c r="IF251" s="8"/>
      <c r="IG251" s="8"/>
      <c r="IH251" s="8"/>
      <c r="II251" s="8"/>
      <c r="IJ251" s="8"/>
      <c r="IK251" s="8"/>
      <c r="IL251" s="8"/>
      <c r="IM251" s="8"/>
      <c r="IN251" s="8"/>
      <c r="IO251" s="8"/>
    </row>
    <row r="252" spans="1:249" ht="31.5" x14ac:dyDescent="0.25">
      <c r="A252" s="29" t="s">
        <v>221</v>
      </c>
      <c r="B252" s="30">
        <f t="shared" si="171"/>
        <v>66629</v>
      </c>
      <c r="C252" s="30">
        <f t="shared" si="171"/>
        <v>66629</v>
      </c>
      <c r="D252" s="30">
        <f t="shared" si="171"/>
        <v>0</v>
      </c>
      <c r="E252" s="30"/>
      <c r="F252" s="30"/>
      <c r="G252" s="30">
        <f t="shared" si="189"/>
        <v>0</v>
      </c>
      <c r="H252" s="30">
        <v>0</v>
      </c>
      <c r="I252" s="30">
        <v>0</v>
      </c>
      <c r="J252" s="30">
        <f t="shared" si="190"/>
        <v>0</v>
      </c>
      <c r="K252" s="30">
        <v>66629</v>
      </c>
      <c r="L252" s="30">
        <v>66629</v>
      </c>
      <c r="M252" s="30">
        <f t="shared" si="191"/>
        <v>0</v>
      </c>
      <c r="N252" s="30"/>
      <c r="O252" s="30"/>
      <c r="P252" s="30">
        <f t="shared" si="192"/>
        <v>0</v>
      </c>
      <c r="Q252" s="30">
        <v>0</v>
      </c>
      <c r="R252" s="30">
        <v>0</v>
      </c>
      <c r="S252" s="30">
        <f t="shared" si="193"/>
        <v>0</v>
      </c>
      <c r="T252" s="30">
        <v>0</v>
      </c>
      <c r="U252" s="30">
        <v>0</v>
      </c>
      <c r="V252" s="30">
        <f t="shared" si="194"/>
        <v>0</v>
      </c>
      <c r="W252" s="30">
        <v>0</v>
      </c>
      <c r="X252" s="30">
        <v>0</v>
      </c>
      <c r="Y252" s="30">
        <f t="shared" si="195"/>
        <v>0</v>
      </c>
      <c r="Z252" s="30">
        <v>0</v>
      </c>
      <c r="AA252" s="30">
        <v>0</v>
      </c>
      <c r="AB252" s="30">
        <f t="shared" si="196"/>
        <v>0</v>
      </c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  <c r="EV252" s="8"/>
      <c r="EW252" s="8"/>
      <c r="EX252" s="8"/>
      <c r="EY252" s="8"/>
      <c r="EZ252" s="8"/>
      <c r="FA252" s="8"/>
      <c r="FB252" s="8"/>
      <c r="FC252" s="8"/>
      <c r="FD252" s="8"/>
      <c r="FE252" s="8"/>
      <c r="FF252" s="8"/>
      <c r="FG252" s="22"/>
      <c r="FH252" s="22"/>
      <c r="FI252" s="22"/>
      <c r="FJ252" s="22"/>
      <c r="FK252" s="22"/>
      <c r="FL252" s="22"/>
      <c r="FM252" s="22"/>
      <c r="FN252" s="22"/>
      <c r="FO252" s="22"/>
      <c r="FP252" s="22"/>
      <c r="FQ252" s="22"/>
      <c r="FR252" s="22"/>
      <c r="FS252" s="22"/>
      <c r="FT252" s="22"/>
      <c r="FU252" s="22"/>
      <c r="FV252" s="22"/>
      <c r="FW252" s="22"/>
      <c r="FX252" s="22"/>
      <c r="FY252" s="22"/>
      <c r="FZ252" s="22"/>
      <c r="GA252" s="8"/>
      <c r="GB252" s="8"/>
      <c r="GC252" s="8"/>
      <c r="GD252" s="8"/>
      <c r="GE252" s="8"/>
      <c r="GF252" s="8"/>
      <c r="GG252" s="8"/>
      <c r="GH252" s="8"/>
      <c r="GI252" s="8"/>
      <c r="GJ252" s="8"/>
      <c r="GK252" s="8"/>
      <c r="GL252" s="8"/>
      <c r="GM252" s="8"/>
      <c r="GN252" s="8"/>
      <c r="GO252" s="8"/>
      <c r="GP252" s="8"/>
      <c r="GQ252" s="8"/>
      <c r="GR252" s="8"/>
      <c r="GS252" s="8"/>
      <c r="GT252" s="8"/>
      <c r="GU252" s="8"/>
      <c r="GV252" s="8"/>
      <c r="GW252" s="8"/>
      <c r="GX252" s="8"/>
      <c r="GY252" s="8"/>
      <c r="GZ252" s="8"/>
      <c r="HA252" s="8"/>
      <c r="HB252" s="8"/>
      <c r="HC252" s="8"/>
      <c r="HD252" s="8"/>
      <c r="HE252" s="8"/>
      <c r="HF252" s="8"/>
      <c r="HG252" s="8"/>
      <c r="HH252" s="8"/>
      <c r="HI252" s="8"/>
      <c r="HJ252" s="8"/>
      <c r="HK252" s="8"/>
      <c r="HL252" s="8"/>
      <c r="HM252" s="8"/>
      <c r="HN252" s="8"/>
      <c r="HO252" s="8"/>
      <c r="HP252" s="8"/>
      <c r="HQ252" s="8"/>
      <c r="HR252" s="8"/>
      <c r="HS252" s="8"/>
      <c r="HT252" s="8"/>
      <c r="HU252" s="8"/>
      <c r="HV252" s="8"/>
      <c r="HW252" s="8"/>
      <c r="HX252" s="8"/>
      <c r="HY252" s="8"/>
      <c r="HZ252" s="8"/>
      <c r="IA252" s="8"/>
      <c r="IB252" s="8"/>
      <c r="IC252" s="8"/>
      <c r="ID252" s="8"/>
      <c r="IE252" s="8"/>
      <c r="IF252" s="8"/>
      <c r="IG252" s="8"/>
      <c r="IH252" s="8"/>
      <c r="II252" s="8"/>
      <c r="IJ252" s="8"/>
      <c r="IK252" s="8"/>
      <c r="IL252" s="8"/>
      <c r="IM252" s="8"/>
      <c r="IN252" s="8"/>
      <c r="IO252" s="8"/>
    </row>
    <row r="253" spans="1:249" ht="63" x14ac:dyDescent="0.25">
      <c r="A253" s="29" t="s">
        <v>222</v>
      </c>
      <c r="B253" s="30">
        <f t="shared" si="171"/>
        <v>16748</v>
      </c>
      <c r="C253" s="30">
        <f t="shared" si="171"/>
        <v>16748</v>
      </c>
      <c r="D253" s="30">
        <f t="shared" si="171"/>
        <v>0</v>
      </c>
      <c r="E253" s="30"/>
      <c r="F253" s="30"/>
      <c r="G253" s="30">
        <f t="shared" si="189"/>
        <v>0</v>
      </c>
      <c r="H253" s="30">
        <v>0</v>
      </c>
      <c r="I253" s="30">
        <v>0</v>
      </c>
      <c r="J253" s="30">
        <f t="shared" si="190"/>
        <v>0</v>
      </c>
      <c r="K253" s="30">
        <f>15748+1000</f>
        <v>16748</v>
      </c>
      <c r="L253" s="30">
        <f t="shared" ref="L253" si="214">15748+1000</f>
        <v>16748</v>
      </c>
      <c r="M253" s="30">
        <f t="shared" si="191"/>
        <v>0</v>
      </c>
      <c r="N253" s="30"/>
      <c r="O253" s="30"/>
      <c r="P253" s="30">
        <f t="shared" si="192"/>
        <v>0</v>
      </c>
      <c r="Q253" s="30">
        <v>0</v>
      </c>
      <c r="R253" s="30">
        <v>0</v>
      </c>
      <c r="S253" s="30">
        <f t="shared" si="193"/>
        <v>0</v>
      </c>
      <c r="T253" s="30">
        <v>0</v>
      </c>
      <c r="U253" s="30">
        <v>0</v>
      </c>
      <c r="V253" s="30">
        <f t="shared" si="194"/>
        <v>0</v>
      </c>
      <c r="W253" s="30">
        <v>0</v>
      </c>
      <c r="X253" s="30">
        <v>0</v>
      </c>
      <c r="Y253" s="30">
        <f t="shared" si="195"/>
        <v>0</v>
      </c>
      <c r="Z253" s="30">
        <v>0</v>
      </c>
      <c r="AA253" s="30">
        <v>0</v>
      </c>
      <c r="AB253" s="30">
        <f t="shared" si="196"/>
        <v>0</v>
      </c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8"/>
      <c r="EE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  <c r="ES253" s="8"/>
      <c r="ET253" s="8"/>
      <c r="EU253" s="8"/>
      <c r="EV253" s="8"/>
      <c r="EW253" s="8"/>
      <c r="EX253" s="8"/>
      <c r="EY253" s="8"/>
      <c r="EZ253" s="8"/>
      <c r="FA253" s="8"/>
      <c r="FB253" s="8"/>
      <c r="FC253" s="8"/>
      <c r="FD253" s="8"/>
      <c r="FE253" s="8"/>
      <c r="FF253" s="8"/>
      <c r="FG253" s="22"/>
      <c r="FH253" s="22"/>
      <c r="FI253" s="22"/>
      <c r="FJ253" s="22"/>
      <c r="FK253" s="22"/>
      <c r="FL253" s="22"/>
      <c r="FM253" s="22"/>
      <c r="FN253" s="22"/>
      <c r="FO253" s="22"/>
      <c r="FP253" s="22"/>
      <c r="FQ253" s="22"/>
      <c r="FR253" s="22"/>
      <c r="FS253" s="22"/>
      <c r="FT253" s="22"/>
      <c r="FU253" s="22"/>
      <c r="FV253" s="22"/>
      <c r="FW253" s="22"/>
      <c r="FX253" s="22"/>
      <c r="FY253" s="22"/>
      <c r="FZ253" s="22"/>
      <c r="GA253" s="8"/>
      <c r="GB253" s="8"/>
      <c r="GC253" s="8"/>
      <c r="GD253" s="8"/>
      <c r="GE253" s="8"/>
      <c r="GF253" s="8"/>
      <c r="GG253" s="8"/>
      <c r="GH253" s="8"/>
      <c r="GI253" s="8"/>
      <c r="GJ253" s="8"/>
      <c r="GK253" s="8"/>
      <c r="GL253" s="8"/>
      <c r="GM253" s="8"/>
      <c r="GN253" s="8"/>
      <c r="GO253" s="8"/>
      <c r="GP253" s="8"/>
      <c r="GQ253" s="8"/>
      <c r="GR253" s="8"/>
      <c r="GS253" s="8"/>
      <c r="GT253" s="8"/>
      <c r="GU253" s="8"/>
      <c r="GV253" s="8"/>
      <c r="GW253" s="8"/>
      <c r="GX253" s="8"/>
      <c r="GY253" s="8"/>
      <c r="GZ253" s="8"/>
      <c r="HA253" s="8"/>
      <c r="HB253" s="8"/>
      <c r="HC253" s="8"/>
      <c r="HD253" s="8"/>
      <c r="HE253" s="8"/>
      <c r="HF253" s="8"/>
      <c r="HG253" s="8"/>
      <c r="HH253" s="8"/>
      <c r="HI253" s="8"/>
      <c r="HJ253" s="8"/>
      <c r="HK253" s="8"/>
      <c r="HL253" s="8"/>
      <c r="HM253" s="8"/>
      <c r="HN253" s="8"/>
      <c r="HO253" s="8"/>
      <c r="HP253" s="8"/>
      <c r="HQ253" s="8"/>
      <c r="HR253" s="8"/>
      <c r="HS253" s="8"/>
      <c r="HT253" s="8"/>
      <c r="HU253" s="8"/>
      <c r="HV253" s="8"/>
      <c r="HW253" s="8"/>
      <c r="HX253" s="8"/>
      <c r="HY253" s="8"/>
      <c r="HZ253" s="8"/>
      <c r="IA253" s="8"/>
      <c r="IB253" s="8"/>
      <c r="IC253" s="8"/>
      <c r="ID253" s="8"/>
      <c r="IE253" s="8"/>
      <c r="IF253" s="8"/>
      <c r="IG253" s="8"/>
      <c r="IH253" s="8"/>
      <c r="II253" s="8"/>
      <c r="IJ253" s="8"/>
      <c r="IK253" s="8"/>
      <c r="IL253" s="8"/>
      <c r="IM253" s="8"/>
      <c r="IN253" s="8"/>
      <c r="IO253" s="8"/>
    </row>
    <row r="254" spans="1:249" ht="31.5" x14ac:dyDescent="0.25">
      <c r="A254" s="29" t="s">
        <v>223</v>
      </c>
      <c r="B254" s="30">
        <f t="shared" si="171"/>
        <v>200000</v>
      </c>
      <c r="C254" s="30">
        <f t="shared" si="171"/>
        <v>200000</v>
      </c>
      <c r="D254" s="30">
        <f t="shared" si="171"/>
        <v>0</v>
      </c>
      <c r="E254" s="30">
        <v>0</v>
      </c>
      <c r="F254" s="30">
        <v>0</v>
      </c>
      <c r="G254" s="30">
        <f t="shared" si="189"/>
        <v>0</v>
      </c>
      <c r="H254" s="30">
        <v>0</v>
      </c>
      <c r="I254" s="30">
        <v>0</v>
      </c>
      <c r="J254" s="30">
        <f t="shared" si="190"/>
        <v>0</v>
      </c>
      <c r="K254" s="30">
        <v>200000</v>
      </c>
      <c r="L254" s="30">
        <v>200000</v>
      </c>
      <c r="M254" s="30">
        <f t="shared" si="191"/>
        <v>0</v>
      </c>
      <c r="N254" s="30">
        <v>0</v>
      </c>
      <c r="O254" s="30">
        <v>0</v>
      </c>
      <c r="P254" s="30">
        <f t="shared" si="192"/>
        <v>0</v>
      </c>
      <c r="Q254" s="30">
        <v>0</v>
      </c>
      <c r="R254" s="30">
        <v>0</v>
      </c>
      <c r="S254" s="30">
        <f t="shared" si="193"/>
        <v>0</v>
      </c>
      <c r="T254" s="30">
        <v>0</v>
      </c>
      <c r="U254" s="30">
        <v>0</v>
      </c>
      <c r="V254" s="30">
        <f t="shared" si="194"/>
        <v>0</v>
      </c>
      <c r="W254" s="30">
        <v>0</v>
      </c>
      <c r="X254" s="30">
        <v>0</v>
      </c>
      <c r="Y254" s="30">
        <f t="shared" si="195"/>
        <v>0</v>
      </c>
      <c r="Z254" s="30">
        <v>0</v>
      </c>
      <c r="AA254" s="30">
        <v>0</v>
      </c>
      <c r="AB254" s="30">
        <f t="shared" si="196"/>
        <v>0</v>
      </c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  <c r="ED254" s="8"/>
      <c r="EE254" s="8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8"/>
      <c r="ES254" s="8"/>
      <c r="ET254" s="8"/>
      <c r="EU254" s="8"/>
      <c r="EV254" s="8"/>
      <c r="EW254" s="8"/>
      <c r="EX254" s="8"/>
      <c r="EY254" s="8"/>
      <c r="EZ254" s="8"/>
      <c r="FA254" s="8"/>
      <c r="FB254" s="8"/>
      <c r="FC254" s="8"/>
      <c r="FD254" s="8"/>
      <c r="FE254" s="8"/>
      <c r="FF254" s="8"/>
      <c r="FG254" s="22"/>
      <c r="FH254" s="22"/>
      <c r="FI254" s="22"/>
      <c r="FJ254" s="22"/>
      <c r="FK254" s="22"/>
      <c r="FL254" s="22"/>
      <c r="FM254" s="22"/>
      <c r="FN254" s="22"/>
      <c r="FO254" s="22"/>
      <c r="FP254" s="22"/>
      <c r="FQ254" s="22"/>
      <c r="FR254" s="22"/>
      <c r="FS254" s="22"/>
      <c r="FT254" s="22"/>
      <c r="FU254" s="22"/>
      <c r="FV254" s="22"/>
      <c r="FW254" s="22"/>
      <c r="FX254" s="22"/>
      <c r="FY254" s="22"/>
      <c r="FZ254" s="22"/>
      <c r="GA254" s="8"/>
      <c r="GB254" s="8"/>
      <c r="GC254" s="8"/>
      <c r="GD254" s="8"/>
      <c r="GE254" s="8"/>
      <c r="GF254" s="8"/>
      <c r="GG254" s="8"/>
      <c r="GH254" s="8"/>
      <c r="GI254" s="8"/>
      <c r="GJ254" s="8"/>
      <c r="GK254" s="8"/>
      <c r="GL254" s="8"/>
      <c r="GM254" s="8"/>
      <c r="GN254" s="8"/>
      <c r="GO254" s="8"/>
      <c r="GP254" s="8"/>
      <c r="GQ254" s="8"/>
      <c r="GR254" s="8"/>
      <c r="GS254" s="8"/>
      <c r="GT254" s="8"/>
      <c r="GU254" s="8"/>
      <c r="GV254" s="8"/>
      <c r="GW254" s="8"/>
      <c r="GX254" s="8"/>
      <c r="GY254" s="8"/>
      <c r="GZ254" s="8"/>
      <c r="HA254" s="8"/>
      <c r="HB254" s="8"/>
      <c r="HC254" s="8"/>
      <c r="HD254" s="8"/>
      <c r="HE254" s="8"/>
      <c r="HF254" s="8"/>
      <c r="HG254" s="8"/>
      <c r="HH254" s="8"/>
      <c r="HI254" s="8"/>
      <c r="HJ254" s="8"/>
      <c r="HK254" s="8"/>
      <c r="HL254" s="8"/>
      <c r="HM254" s="8"/>
      <c r="HN254" s="8"/>
      <c r="HO254" s="8"/>
      <c r="HP254" s="8"/>
      <c r="HQ254" s="8"/>
      <c r="HR254" s="8"/>
      <c r="HS254" s="8"/>
      <c r="HT254" s="8"/>
      <c r="HU254" s="8"/>
      <c r="HV254" s="8"/>
      <c r="HW254" s="8"/>
      <c r="HX254" s="8"/>
      <c r="HY254" s="8"/>
      <c r="HZ254" s="8"/>
      <c r="IA254" s="8"/>
      <c r="IB254" s="8"/>
      <c r="IC254" s="8"/>
      <c r="ID254" s="8"/>
      <c r="IE254" s="8"/>
      <c r="IF254" s="8"/>
      <c r="IG254" s="8"/>
      <c r="IH254" s="8"/>
      <c r="II254" s="8"/>
      <c r="IJ254" s="8"/>
      <c r="IK254" s="8"/>
      <c r="IL254" s="8"/>
      <c r="IM254" s="8"/>
      <c r="IN254" s="8"/>
      <c r="IO254" s="8"/>
    </row>
    <row r="255" spans="1:249" ht="31.5" x14ac:dyDescent="0.25">
      <c r="A255" s="29" t="s">
        <v>224</v>
      </c>
      <c r="B255" s="30">
        <f t="shared" si="171"/>
        <v>2000</v>
      </c>
      <c r="C255" s="30">
        <f t="shared" si="171"/>
        <v>2000</v>
      </c>
      <c r="D255" s="30">
        <f t="shared" si="171"/>
        <v>0</v>
      </c>
      <c r="E255" s="30">
        <v>0</v>
      </c>
      <c r="F255" s="30">
        <v>0</v>
      </c>
      <c r="G255" s="30">
        <f t="shared" si="189"/>
        <v>0</v>
      </c>
      <c r="H255" s="30">
        <v>0</v>
      </c>
      <c r="I255" s="30">
        <v>0</v>
      </c>
      <c r="J255" s="30">
        <f t="shared" si="190"/>
        <v>0</v>
      </c>
      <c r="K255" s="30">
        <v>2000</v>
      </c>
      <c r="L255" s="30">
        <v>2000</v>
      </c>
      <c r="M255" s="30">
        <f t="shared" si="191"/>
        <v>0</v>
      </c>
      <c r="N255" s="30">
        <v>0</v>
      </c>
      <c r="O255" s="30">
        <v>0</v>
      </c>
      <c r="P255" s="30">
        <f t="shared" si="192"/>
        <v>0</v>
      </c>
      <c r="Q255" s="30">
        <v>0</v>
      </c>
      <c r="R255" s="30">
        <v>0</v>
      </c>
      <c r="S255" s="30">
        <f t="shared" si="193"/>
        <v>0</v>
      </c>
      <c r="T255" s="30">
        <v>0</v>
      </c>
      <c r="U255" s="30">
        <v>0</v>
      </c>
      <c r="V255" s="30">
        <f t="shared" si="194"/>
        <v>0</v>
      </c>
      <c r="W255" s="30">
        <v>0</v>
      </c>
      <c r="X255" s="30">
        <v>0</v>
      </c>
      <c r="Y255" s="30">
        <f t="shared" si="195"/>
        <v>0</v>
      </c>
      <c r="Z255" s="30">
        <v>0</v>
      </c>
      <c r="AA255" s="30">
        <v>0</v>
      </c>
      <c r="AB255" s="30">
        <f t="shared" si="196"/>
        <v>0</v>
      </c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  <c r="EV255" s="8"/>
      <c r="EW255" s="8"/>
      <c r="EX255" s="8"/>
      <c r="EY255" s="8"/>
      <c r="EZ255" s="8"/>
      <c r="FA255" s="8"/>
      <c r="FB255" s="8"/>
      <c r="FC255" s="8"/>
      <c r="FD255" s="8"/>
      <c r="FE255" s="8"/>
      <c r="FF255" s="8"/>
      <c r="FG255" s="22"/>
      <c r="FH255" s="22"/>
      <c r="FI255" s="22"/>
      <c r="FJ255" s="22"/>
      <c r="FK255" s="22"/>
      <c r="FL255" s="22"/>
      <c r="FM255" s="22"/>
      <c r="FN255" s="22"/>
      <c r="FO255" s="22"/>
      <c r="FP255" s="22"/>
      <c r="FQ255" s="22"/>
      <c r="FR255" s="22"/>
      <c r="FS255" s="22"/>
      <c r="FT255" s="22"/>
      <c r="FU255" s="22"/>
      <c r="FV255" s="22"/>
      <c r="FW255" s="22"/>
      <c r="FX255" s="22"/>
      <c r="FY255" s="22"/>
      <c r="FZ255" s="22"/>
      <c r="GA255" s="8"/>
      <c r="GB255" s="8"/>
      <c r="GC255" s="8"/>
      <c r="GD255" s="8"/>
      <c r="GE255" s="8"/>
      <c r="GF255" s="8"/>
      <c r="GG255" s="8"/>
      <c r="GH255" s="8"/>
      <c r="GI255" s="8"/>
      <c r="GJ255" s="8"/>
      <c r="GK255" s="8"/>
      <c r="GL255" s="8"/>
      <c r="GM255" s="8"/>
      <c r="GN255" s="8"/>
      <c r="GO255" s="8"/>
      <c r="GP255" s="8"/>
      <c r="GQ255" s="8"/>
      <c r="GR255" s="8"/>
      <c r="GS255" s="8"/>
      <c r="GT255" s="8"/>
      <c r="GU255" s="8"/>
      <c r="GV255" s="8"/>
      <c r="GW255" s="8"/>
      <c r="GX255" s="8"/>
      <c r="GY255" s="8"/>
      <c r="GZ255" s="8"/>
      <c r="HA255" s="8"/>
      <c r="HB255" s="8"/>
      <c r="HC255" s="8"/>
      <c r="HD255" s="8"/>
      <c r="HE255" s="8"/>
      <c r="HF255" s="8"/>
      <c r="HG255" s="8"/>
      <c r="HH255" s="8"/>
      <c r="HI255" s="8"/>
      <c r="HJ255" s="8"/>
      <c r="HK255" s="8"/>
      <c r="HL255" s="8"/>
      <c r="HM255" s="8"/>
      <c r="HN255" s="8"/>
      <c r="HO255" s="8"/>
      <c r="HP255" s="8"/>
      <c r="HQ255" s="8"/>
      <c r="HR255" s="8"/>
      <c r="HS255" s="8"/>
      <c r="HT255" s="8"/>
      <c r="HU255" s="8"/>
      <c r="HV255" s="8"/>
      <c r="HW255" s="8"/>
      <c r="HX255" s="8"/>
      <c r="HY255" s="8"/>
      <c r="HZ255" s="8"/>
      <c r="IA255" s="8"/>
      <c r="IB255" s="8"/>
      <c r="IC255" s="8"/>
      <c r="ID255" s="8"/>
      <c r="IE255" s="8"/>
      <c r="IF255" s="8"/>
      <c r="IG255" s="8"/>
      <c r="IH255" s="8"/>
      <c r="II255" s="8"/>
      <c r="IJ255" s="8"/>
      <c r="IK255" s="8"/>
      <c r="IL255" s="8"/>
      <c r="IM255" s="8"/>
      <c r="IN255" s="8"/>
      <c r="IO255" s="8"/>
    </row>
    <row r="256" spans="1:249" x14ac:dyDescent="0.25">
      <c r="A256" s="23" t="s">
        <v>225</v>
      </c>
      <c r="B256" s="24">
        <f t="shared" ref="B256:D272" si="215">E256+H256+K256+N256+Q256+T256+W256+Z256</f>
        <v>2100</v>
      </c>
      <c r="C256" s="24">
        <f t="shared" si="215"/>
        <v>65238</v>
      </c>
      <c r="D256" s="24">
        <f t="shared" si="215"/>
        <v>63138</v>
      </c>
      <c r="E256" s="24">
        <f>SUM(E257,E262,E265)</f>
        <v>0</v>
      </c>
      <c r="F256" s="24">
        <f>SUM(F257,F262,F265)</f>
        <v>0</v>
      </c>
      <c r="G256" s="24">
        <f t="shared" si="189"/>
        <v>0</v>
      </c>
      <c r="H256" s="24">
        <f t="shared" ref="H256:I256" si="216">SUM(H257,H262,H265)</f>
        <v>0</v>
      </c>
      <c r="I256" s="24">
        <f t="shared" si="216"/>
        <v>0</v>
      </c>
      <c r="J256" s="24">
        <f t="shared" si="190"/>
        <v>0</v>
      </c>
      <c r="K256" s="24">
        <f t="shared" ref="K256:L256" si="217">SUM(K257,K262,K265)</f>
        <v>0</v>
      </c>
      <c r="L256" s="24">
        <f t="shared" si="217"/>
        <v>62958</v>
      </c>
      <c r="M256" s="24">
        <f t="shared" si="191"/>
        <v>62958</v>
      </c>
      <c r="N256" s="24">
        <f t="shared" ref="N256:O256" si="218">SUM(N257,N262,N265)</f>
        <v>0</v>
      </c>
      <c r="O256" s="24">
        <f t="shared" si="218"/>
        <v>0</v>
      </c>
      <c r="P256" s="24">
        <f t="shared" si="192"/>
        <v>0</v>
      </c>
      <c r="Q256" s="24">
        <f t="shared" ref="Q256:R256" si="219">SUM(Q257,Q262,Q265)</f>
        <v>2100</v>
      </c>
      <c r="R256" s="24">
        <f t="shared" si="219"/>
        <v>2280</v>
      </c>
      <c r="S256" s="24">
        <f t="shared" si="193"/>
        <v>180</v>
      </c>
      <c r="T256" s="24">
        <f t="shared" ref="T256:U256" si="220">SUM(T257,T262,T265)</f>
        <v>0</v>
      </c>
      <c r="U256" s="24">
        <f t="shared" si="220"/>
        <v>0</v>
      </c>
      <c r="V256" s="24">
        <f t="shared" si="194"/>
        <v>0</v>
      </c>
      <c r="W256" s="24">
        <f t="shared" ref="W256:X256" si="221">SUM(W257,W262,W265)</f>
        <v>0</v>
      </c>
      <c r="X256" s="24">
        <f t="shared" si="221"/>
        <v>0</v>
      </c>
      <c r="Y256" s="24">
        <f t="shared" si="195"/>
        <v>0</v>
      </c>
      <c r="Z256" s="24">
        <f t="shared" ref="Z256:AA256" si="222">SUM(Z257,Z262,Z265)</f>
        <v>0</v>
      </c>
      <c r="AA256" s="24">
        <f t="shared" si="222"/>
        <v>0</v>
      </c>
      <c r="AB256" s="24">
        <f t="shared" si="196"/>
        <v>0</v>
      </c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2"/>
      <c r="CP256" s="22"/>
      <c r="CQ256" s="22"/>
      <c r="CR256" s="22"/>
      <c r="CS256" s="22"/>
      <c r="CT256" s="22"/>
      <c r="CU256" s="22"/>
      <c r="CV256" s="22"/>
      <c r="CW256" s="22"/>
      <c r="CX256" s="22"/>
      <c r="CY256" s="22"/>
      <c r="CZ256" s="22"/>
      <c r="DA256" s="22"/>
      <c r="DB256" s="22"/>
      <c r="DC256" s="22"/>
      <c r="DD256" s="22"/>
      <c r="DE256" s="22"/>
      <c r="DF256" s="22"/>
      <c r="DG256" s="22"/>
      <c r="DH256" s="22"/>
      <c r="DI256" s="22"/>
      <c r="DJ256" s="22"/>
      <c r="DK256" s="22"/>
      <c r="DL256" s="22"/>
      <c r="DM256" s="22"/>
      <c r="DN256" s="22"/>
      <c r="DO256" s="22"/>
      <c r="DP256" s="22"/>
      <c r="DQ256" s="22"/>
      <c r="DR256" s="22"/>
      <c r="DS256" s="22"/>
      <c r="DT256" s="22"/>
      <c r="DU256" s="22"/>
      <c r="DV256" s="22"/>
      <c r="DW256" s="22"/>
      <c r="DX256" s="22"/>
      <c r="DY256" s="22"/>
      <c r="DZ256" s="22"/>
      <c r="EA256" s="22"/>
      <c r="EB256" s="22"/>
      <c r="EC256" s="22"/>
      <c r="ED256" s="22"/>
      <c r="EE256" s="22"/>
      <c r="EF256" s="22"/>
      <c r="EG256" s="22"/>
      <c r="EH256" s="22"/>
      <c r="EI256" s="22"/>
      <c r="EJ256" s="22"/>
      <c r="EK256" s="22"/>
      <c r="EL256" s="22"/>
      <c r="EM256" s="22"/>
      <c r="EN256" s="22"/>
      <c r="EO256" s="22"/>
      <c r="EP256" s="22"/>
      <c r="EQ256" s="22"/>
      <c r="ER256" s="22"/>
      <c r="ES256" s="22"/>
      <c r="ET256" s="22"/>
      <c r="EU256" s="22"/>
      <c r="EV256" s="22"/>
      <c r="EW256" s="22"/>
      <c r="EX256" s="22"/>
      <c r="EY256" s="22"/>
      <c r="EZ256" s="22"/>
      <c r="FA256" s="22"/>
      <c r="FB256" s="22"/>
      <c r="FC256" s="22"/>
      <c r="FD256" s="22"/>
      <c r="FE256" s="22"/>
      <c r="FF256" s="22"/>
      <c r="FG256" s="8"/>
      <c r="FH256" s="8"/>
      <c r="FI256" s="8"/>
      <c r="FJ256" s="8"/>
      <c r="FK256" s="8"/>
      <c r="FL256" s="8"/>
      <c r="FM256" s="8"/>
      <c r="FN256" s="8"/>
      <c r="FO256" s="8"/>
      <c r="FP256" s="8"/>
      <c r="FQ256" s="8"/>
      <c r="FR256" s="8"/>
      <c r="FS256" s="8"/>
      <c r="FT256" s="8"/>
      <c r="FU256" s="8"/>
      <c r="FV256" s="8"/>
      <c r="FW256" s="8"/>
      <c r="FX256" s="8"/>
      <c r="FY256" s="8"/>
      <c r="FZ256" s="8"/>
      <c r="GA256" s="22"/>
      <c r="GB256" s="22"/>
      <c r="GC256" s="22"/>
      <c r="GD256" s="22"/>
      <c r="GE256" s="22"/>
      <c r="GF256" s="22"/>
      <c r="GG256" s="22"/>
      <c r="GH256" s="22"/>
      <c r="GI256" s="22"/>
      <c r="GJ256" s="22"/>
      <c r="GK256" s="22"/>
      <c r="GL256" s="22"/>
      <c r="GM256" s="22"/>
      <c r="GN256" s="22"/>
      <c r="GO256" s="22"/>
      <c r="GP256" s="22"/>
      <c r="GQ256" s="22"/>
      <c r="GR256" s="22"/>
      <c r="GS256" s="22"/>
      <c r="GT256" s="22"/>
      <c r="GU256" s="22"/>
      <c r="GV256" s="22"/>
      <c r="GW256" s="22"/>
      <c r="GX256" s="22"/>
      <c r="GY256" s="22"/>
      <c r="GZ256" s="22"/>
      <c r="HA256" s="22"/>
      <c r="HB256" s="22"/>
      <c r="HC256" s="22"/>
      <c r="HD256" s="22"/>
      <c r="HE256" s="22"/>
      <c r="HF256" s="22"/>
      <c r="HG256" s="22"/>
      <c r="HH256" s="22"/>
      <c r="HI256" s="22"/>
      <c r="HJ256" s="22"/>
      <c r="HK256" s="22"/>
      <c r="HL256" s="22"/>
      <c r="HM256" s="22"/>
      <c r="HN256" s="22"/>
      <c r="HO256" s="22"/>
      <c r="HP256" s="22"/>
      <c r="HQ256" s="22"/>
      <c r="HR256" s="22"/>
      <c r="HS256" s="22"/>
      <c r="HT256" s="22"/>
      <c r="HU256" s="22"/>
      <c r="HV256" s="22"/>
      <c r="HW256" s="22"/>
      <c r="HX256" s="22"/>
      <c r="HY256" s="22"/>
      <c r="HZ256" s="22"/>
      <c r="IA256" s="22"/>
      <c r="IB256" s="22"/>
      <c r="IC256" s="22"/>
      <c r="ID256" s="22"/>
      <c r="IE256" s="22"/>
      <c r="IF256" s="22"/>
      <c r="IG256" s="22"/>
      <c r="IH256" s="22"/>
      <c r="II256" s="22"/>
      <c r="IJ256" s="22"/>
      <c r="IK256" s="22"/>
      <c r="IL256" s="22"/>
      <c r="IM256" s="22"/>
      <c r="IN256" s="22"/>
      <c r="IO256" s="22"/>
    </row>
    <row r="257" spans="1:249" x14ac:dyDescent="0.25">
      <c r="A257" s="23" t="s">
        <v>18</v>
      </c>
      <c r="B257" s="24">
        <f t="shared" si="215"/>
        <v>0</v>
      </c>
      <c r="C257" s="24">
        <f t="shared" si="215"/>
        <v>62958</v>
      </c>
      <c r="D257" s="24">
        <f t="shared" si="215"/>
        <v>62958</v>
      </c>
      <c r="E257" s="24">
        <f t="shared" ref="E257:AA257" si="223">SUM(E258)</f>
        <v>0</v>
      </c>
      <c r="F257" s="24">
        <f t="shared" si="223"/>
        <v>0</v>
      </c>
      <c r="G257" s="24">
        <f t="shared" si="189"/>
        <v>0</v>
      </c>
      <c r="H257" s="24">
        <f t="shared" si="223"/>
        <v>0</v>
      </c>
      <c r="I257" s="24">
        <f t="shared" si="223"/>
        <v>0</v>
      </c>
      <c r="J257" s="24">
        <f t="shared" si="190"/>
        <v>0</v>
      </c>
      <c r="K257" s="24">
        <f t="shared" si="223"/>
        <v>0</v>
      </c>
      <c r="L257" s="24">
        <f t="shared" si="223"/>
        <v>62958</v>
      </c>
      <c r="M257" s="24">
        <f t="shared" si="191"/>
        <v>62958</v>
      </c>
      <c r="N257" s="24">
        <f t="shared" si="223"/>
        <v>0</v>
      </c>
      <c r="O257" s="24">
        <f t="shared" si="223"/>
        <v>0</v>
      </c>
      <c r="P257" s="24">
        <f t="shared" si="192"/>
        <v>0</v>
      </c>
      <c r="Q257" s="24">
        <f t="shared" si="223"/>
        <v>0</v>
      </c>
      <c r="R257" s="24">
        <f t="shared" si="223"/>
        <v>0</v>
      </c>
      <c r="S257" s="24">
        <f t="shared" si="193"/>
        <v>0</v>
      </c>
      <c r="T257" s="24">
        <f t="shared" si="223"/>
        <v>0</v>
      </c>
      <c r="U257" s="24">
        <f t="shared" si="223"/>
        <v>0</v>
      </c>
      <c r="V257" s="24">
        <f t="shared" si="194"/>
        <v>0</v>
      </c>
      <c r="W257" s="24">
        <f t="shared" si="223"/>
        <v>0</v>
      </c>
      <c r="X257" s="24">
        <f t="shared" si="223"/>
        <v>0</v>
      </c>
      <c r="Y257" s="24">
        <f t="shared" si="195"/>
        <v>0</v>
      </c>
      <c r="Z257" s="24">
        <f t="shared" si="223"/>
        <v>0</v>
      </c>
      <c r="AA257" s="24">
        <f t="shared" si="223"/>
        <v>0</v>
      </c>
      <c r="AB257" s="24">
        <f t="shared" si="196"/>
        <v>0</v>
      </c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8"/>
      <c r="EC257" s="8"/>
      <c r="ED257" s="8"/>
      <c r="EE257" s="8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  <c r="EQ257" s="8"/>
      <c r="ER257" s="8"/>
      <c r="ES257" s="8"/>
      <c r="ET257" s="8"/>
      <c r="EU257" s="8"/>
      <c r="EV257" s="8"/>
      <c r="EW257" s="8"/>
      <c r="EX257" s="8"/>
      <c r="EY257" s="8"/>
      <c r="EZ257" s="8"/>
      <c r="FA257" s="8"/>
      <c r="FB257" s="8"/>
      <c r="FC257" s="8"/>
      <c r="FD257" s="8"/>
      <c r="FE257" s="8"/>
      <c r="FF257" s="8"/>
      <c r="FG257" s="8"/>
      <c r="FH257" s="8"/>
      <c r="FI257" s="8"/>
      <c r="FJ257" s="8"/>
      <c r="FK257" s="8"/>
      <c r="FL257" s="8"/>
      <c r="FM257" s="8"/>
      <c r="FN257" s="8"/>
      <c r="FO257" s="8"/>
      <c r="FP257" s="8"/>
      <c r="FQ257" s="8"/>
      <c r="FR257" s="8"/>
      <c r="FS257" s="8"/>
      <c r="FT257" s="8"/>
      <c r="FU257" s="8"/>
      <c r="FV257" s="8"/>
      <c r="FW257" s="8"/>
      <c r="FX257" s="8"/>
      <c r="FY257" s="8"/>
      <c r="FZ257" s="8"/>
      <c r="GA257" s="8"/>
      <c r="GB257" s="8"/>
      <c r="GC257" s="8"/>
      <c r="GD257" s="8"/>
      <c r="GE257" s="8"/>
      <c r="GF257" s="8"/>
      <c r="GG257" s="8"/>
      <c r="GH257" s="8"/>
      <c r="GI257" s="8"/>
      <c r="GJ257" s="8"/>
      <c r="GK257" s="8"/>
      <c r="GL257" s="8"/>
      <c r="GM257" s="8"/>
      <c r="GN257" s="8"/>
      <c r="GO257" s="8"/>
      <c r="GP257" s="8"/>
      <c r="GQ257" s="8"/>
      <c r="GR257" s="8"/>
      <c r="GS257" s="8"/>
      <c r="GT257" s="8"/>
      <c r="GU257" s="8"/>
      <c r="GV257" s="8"/>
      <c r="GW257" s="8"/>
      <c r="GX257" s="8"/>
      <c r="GY257" s="8"/>
      <c r="GZ257" s="8"/>
      <c r="HA257" s="8"/>
      <c r="HB257" s="8"/>
      <c r="HC257" s="8"/>
      <c r="HD257" s="8"/>
      <c r="HE257" s="8"/>
      <c r="HF257" s="8"/>
      <c r="HG257" s="8"/>
      <c r="HH257" s="8"/>
      <c r="HI257" s="8"/>
      <c r="HJ257" s="8"/>
      <c r="HK257" s="8"/>
      <c r="HL257" s="8"/>
      <c r="HM257" s="8"/>
      <c r="HN257" s="8"/>
      <c r="HO257" s="8"/>
      <c r="HP257" s="8"/>
      <c r="HQ257" s="8"/>
      <c r="HR257" s="8"/>
      <c r="HS257" s="8"/>
      <c r="HT257" s="8"/>
      <c r="HU257" s="8"/>
      <c r="HV257" s="8"/>
      <c r="HW257" s="8"/>
      <c r="HX257" s="8"/>
      <c r="HY257" s="8"/>
      <c r="HZ257" s="8"/>
      <c r="IA257" s="8"/>
      <c r="IB257" s="8"/>
      <c r="IC257" s="8"/>
      <c r="ID257" s="8"/>
      <c r="IE257" s="8"/>
      <c r="IF257" s="8"/>
      <c r="IG257" s="8"/>
      <c r="IH257" s="8"/>
      <c r="II257" s="8"/>
      <c r="IJ257" s="8"/>
      <c r="IK257" s="8"/>
      <c r="IL257" s="8"/>
      <c r="IM257" s="8"/>
      <c r="IN257" s="8"/>
      <c r="IO257" s="8"/>
    </row>
    <row r="258" spans="1:249" ht="47.25" x14ac:dyDescent="0.25">
      <c r="A258" s="23" t="s">
        <v>226</v>
      </c>
      <c r="B258" s="24">
        <f t="shared" si="215"/>
        <v>0</v>
      </c>
      <c r="C258" s="24">
        <f t="shared" si="215"/>
        <v>62958</v>
      </c>
      <c r="D258" s="24">
        <f t="shared" si="215"/>
        <v>62958</v>
      </c>
      <c r="E258" s="24">
        <f t="shared" ref="E258:Z258" si="224">SUM(E259:E261)</f>
        <v>0</v>
      </c>
      <c r="F258" s="24">
        <f t="shared" ref="F258" si="225">SUM(F259:F261)</f>
        <v>0</v>
      </c>
      <c r="G258" s="24">
        <f t="shared" si="189"/>
        <v>0</v>
      </c>
      <c r="H258" s="24">
        <f t="shared" si="224"/>
        <v>0</v>
      </c>
      <c r="I258" s="24">
        <f t="shared" ref="I258" si="226">SUM(I259:I261)</f>
        <v>0</v>
      </c>
      <c r="J258" s="24">
        <f t="shared" si="190"/>
        <v>0</v>
      </c>
      <c r="K258" s="24">
        <f t="shared" si="224"/>
        <v>0</v>
      </c>
      <c r="L258" s="24">
        <f t="shared" ref="L258" si="227">SUM(L259:L261)</f>
        <v>62958</v>
      </c>
      <c r="M258" s="24">
        <f t="shared" si="191"/>
        <v>62958</v>
      </c>
      <c r="N258" s="24">
        <f t="shared" si="224"/>
        <v>0</v>
      </c>
      <c r="O258" s="24">
        <f t="shared" ref="O258" si="228">SUM(O259:O261)</f>
        <v>0</v>
      </c>
      <c r="P258" s="24">
        <f t="shared" si="192"/>
        <v>0</v>
      </c>
      <c r="Q258" s="24">
        <f t="shared" si="224"/>
        <v>0</v>
      </c>
      <c r="R258" s="24">
        <f t="shared" ref="R258" si="229">SUM(R259:R261)</f>
        <v>0</v>
      </c>
      <c r="S258" s="24">
        <f t="shared" si="193"/>
        <v>0</v>
      </c>
      <c r="T258" s="24">
        <f t="shared" si="224"/>
        <v>0</v>
      </c>
      <c r="U258" s="24">
        <f t="shared" ref="U258" si="230">SUM(U259:U261)</f>
        <v>0</v>
      </c>
      <c r="V258" s="24">
        <f t="shared" si="194"/>
        <v>0</v>
      </c>
      <c r="W258" s="24">
        <f t="shared" si="224"/>
        <v>0</v>
      </c>
      <c r="X258" s="24">
        <f t="shared" ref="X258" si="231">SUM(X259:X261)</f>
        <v>0</v>
      </c>
      <c r="Y258" s="24">
        <f t="shared" si="195"/>
        <v>0</v>
      </c>
      <c r="Z258" s="24">
        <f t="shared" si="224"/>
        <v>0</v>
      </c>
      <c r="AA258" s="24">
        <f t="shared" ref="AA258" si="232">SUM(AA259:AA261)</f>
        <v>0</v>
      </c>
      <c r="AB258" s="24">
        <f t="shared" si="196"/>
        <v>0</v>
      </c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8"/>
      <c r="ED258" s="8"/>
      <c r="EE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  <c r="EV258" s="8"/>
      <c r="EW258" s="8"/>
      <c r="EX258" s="8"/>
      <c r="EY258" s="8"/>
      <c r="EZ258" s="8"/>
      <c r="FA258" s="8"/>
      <c r="FB258" s="8"/>
      <c r="FC258" s="8"/>
      <c r="FD258" s="8"/>
      <c r="FE258" s="8"/>
      <c r="FF258" s="8"/>
      <c r="FG258" s="8"/>
      <c r="FH258" s="8"/>
      <c r="FI258" s="8"/>
      <c r="FJ258" s="8"/>
      <c r="FK258" s="8"/>
      <c r="FL258" s="8"/>
      <c r="FM258" s="8"/>
      <c r="FN258" s="8"/>
      <c r="FO258" s="8"/>
      <c r="FP258" s="8"/>
      <c r="FQ258" s="8"/>
      <c r="FR258" s="8"/>
      <c r="FS258" s="8"/>
      <c r="FT258" s="8"/>
      <c r="FU258" s="8"/>
      <c r="FV258" s="8"/>
      <c r="FW258" s="8"/>
      <c r="FX258" s="8"/>
      <c r="FY258" s="8"/>
      <c r="FZ258" s="8"/>
      <c r="GA258" s="8"/>
      <c r="GB258" s="8"/>
      <c r="GC258" s="8"/>
      <c r="GD258" s="8"/>
      <c r="GE258" s="8"/>
      <c r="GF258" s="8"/>
      <c r="GG258" s="8"/>
      <c r="GH258" s="8"/>
      <c r="GI258" s="8"/>
      <c r="GJ258" s="8"/>
      <c r="GK258" s="8"/>
      <c r="GL258" s="8"/>
      <c r="GM258" s="8"/>
      <c r="GN258" s="8"/>
      <c r="GO258" s="8"/>
      <c r="GP258" s="8"/>
      <c r="GQ258" s="8"/>
      <c r="GR258" s="8"/>
      <c r="GS258" s="8"/>
      <c r="GT258" s="8"/>
      <c r="GU258" s="8"/>
      <c r="GV258" s="8"/>
      <c r="GW258" s="8"/>
      <c r="GX258" s="8"/>
      <c r="GY258" s="8"/>
      <c r="GZ258" s="8"/>
      <c r="HA258" s="8"/>
      <c r="HB258" s="8"/>
      <c r="HC258" s="8"/>
      <c r="HD258" s="8"/>
      <c r="HE258" s="8"/>
      <c r="HF258" s="8"/>
      <c r="HG258" s="8"/>
      <c r="HH258" s="8"/>
      <c r="HI258" s="8"/>
      <c r="HJ258" s="8"/>
      <c r="HK258" s="8"/>
      <c r="HL258" s="8"/>
      <c r="HM258" s="8"/>
      <c r="HN258" s="8"/>
      <c r="HO258" s="8"/>
      <c r="HP258" s="8"/>
      <c r="HQ258" s="8"/>
      <c r="HR258" s="8"/>
      <c r="HS258" s="8"/>
      <c r="HT258" s="8"/>
      <c r="HU258" s="8"/>
      <c r="HV258" s="8"/>
      <c r="HW258" s="8"/>
      <c r="HX258" s="8"/>
      <c r="HY258" s="8"/>
      <c r="HZ258" s="8"/>
      <c r="IA258" s="8"/>
      <c r="IB258" s="8"/>
      <c r="IC258" s="8"/>
      <c r="ID258" s="8"/>
      <c r="IE258" s="8"/>
      <c r="IF258" s="8"/>
      <c r="IG258" s="8"/>
      <c r="IH258" s="8"/>
      <c r="II258" s="8"/>
      <c r="IJ258" s="8"/>
      <c r="IK258" s="8"/>
      <c r="IL258" s="8"/>
      <c r="IM258" s="8"/>
      <c r="IN258" s="8"/>
      <c r="IO258" s="8"/>
    </row>
    <row r="259" spans="1:249" ht="47.25" x14ac:dyDescent="0.25">
      <c r="A259" s="36" t="s">
        <v>227</v>
      </c>
      <c r="B259" s="27">
        <f t="shared" si="215"/>
        <v>0</v>
      </c>
      <c r="C259" s="27">
        <f t="shared" si="215"/>
        <v>6318</v>
      </c>
      <c r="D259" s="27">
        <f t="shared" si="215"/>
        <v>6318</v>
      </c>
      <c r="E259" s="27">
        <v>0</v>
      </c>
      <c r="F259" s="27">
        <v>0</v>
      </c>
      <c r="G259" s="27">
        <f t="shared" si="189"/>
        <v>0</v>
      </c>
      <c r="H259" s="27">
        <v>0</v>
      </c>
      <c r="I259" s="27">
        <v>0</v>
      </c>
      <c r="J259" s="27">
        <f t="shared" si="190"/>
        <v>0</v>
      </c>
      <c r="K259" s="27">
        <v>0</v>
      </c>
      <c r="L259" s="27">
        <v>6318</v>
      </c>
      <c r="M259" s="27">
        <f t="shared" si="191"/>
        <v>6318</v>
      </c>
      <c r="N259" s="27">
        <v>0</v>
      </c>
      <c r="O259" s="27">
        <v>0</v>
      </c>
      <c r="P259" s="27">
        <f t="shared" si="192"/>
        <v>0</v>
      </c>
      <c r="Q259" s="27">
        <v>0</v>
      </c>
      <c r="R259" s="27">
        <v>0</v>
      </c>
      <c r="S259" s="27">
        <f t="shared" si="193"/>
        <v>0</v>
      </c>
      <c r="T259" s="27">
        <v>0</v>
      </c>
      <c r="U259" s="27">
        <v>0</v>
      </c>
      <c r="V259" s="27">
        <f t="shared" si="194"/>
        <v>0</v>
      </c>
      <c r="W259" s="27">
        <v>0</v>
      </c>
      <c r="X259" s="27">
        <v>0</v>
      </c>
      <c r="Y259" s="27">
        <f t="shared" si="195"/>
        <v>0</v>
      </c>
      <c r="Z259" s="27">
        <v>0</v>
      </c>
      <c r="AA259" s="27">
        <v>0</v>
      </c>
      <c r="AB259" s="27">
        <f t="shared" si="196"/>
        <v>0</v>
      </c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8"/>
      <c r="ED259" s="8"/>
      <c r="EE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  <c r="ES259" s="8"/>
      <c r="ET259" s="8"/>
      <c r="EU259" s="8"/>
      <c r="EV259" s="8"/>
      <c r="EW259" s="8"/>
      <c r="EX259" s="8"/>
      <c r="EY259" s="8"/>
      <c r="EZ259" s="8"/>
      <c r="FA259" s="8"/>
      <c r="FB259" s="8"/>
      <c r="FC259" s="8"/>
      <c r="FD259" s="8"/>
      <c r="FE259" s="8"/>
      <c r="FF259" s="8"/>
      <c r="FG259" s="8"/>
      <c r="FH259" s="8"/>
      <c r="FI259" s="8"/>
      <c r="FJ259" s="8"/>
      <c r="FK259" s="8"/>
      <c r="FL259" s="8"/>
      <c r="FM259" s="8"/>
      <c r="FN259" s="8"/>
      <c r="FO259" s="8"/>
      <c r="FP259" s="8"/>
      <c r="FQ259" s="8"/>
      <c r="FR259" s="8"/>
      <c r="FS259" s="8"/>
      <c r="FT259" s="8"/>
      <c r="FU259" s="8"/>
      <c r="FV259" s="8"/>
      <c r="FW259" s="8"/>
      <c r="FX259" s="8"/>
      <c r="FY259" s="8"/>
      <c r="FZ259" s="8"/>
      <c r="GA259" s="8"/>
      <c r="GB259" s="8"/>
      <c r="GC259" s="8"/>
      <c r="GD259" s="8"/>
      <c r="GE259" s="8"/>
      <c r="GF259" s="8"/>
      <c r="GG259" s="8"/>
      <c r="GH259" s="8"/>
      <c r="GI259" s="8"/>
      <c r="GJ259" s="8"/>
      <c r="GK259" s="8"/>
      <c r="GL259" s="8"/>
      <c r="GM259" s="8"/>
      <c r="GN259" s="8"/>
      <c r="GO259" s="8"/>
      <c r="GP259" s="8"/>
      <c r="GQ259" s="8"/>
      <c r="GR259" s="8"/>
      <c r="GS259" s="8"/>
      <c r="GT259" s="8"/>
      <c r="GU259" s="8"/>
      <c r="GV259" s="8"/>
      <c r="GW259" s="8"/>
      <c r="GX259" s="8"/>
      <c r="GY259" s="8"/>
      <c r="GZ259" s="8"/>
      <c r="HA259" s="8"/>
      <c r="HB259" s="8"/>
      <c r="HC259" s="8"/>
      <c r="HD259" s="8"/>
      <c r="HE259" s="8"/>
      <c r="HF259" s="8"/>
      <c r="HG259" s="8"/>
      <c r="HH259" s="8"/>
      <c r="HI259" s="8"/>
      <c r="HJ259" s="8"/>
      <c r="HK259" s="8"/>
      <c r="HL259" s="8"/>
      <c r="HM259" s="8"/>
      <c r="HN259" s="8"/>
      <c r="HO259" s="8"/>
      <c r="HP259" s="8"/>
      <c r="HQ259" s="8"/>
      <c r="HR259" s="8"/>
      <c r="HS259" s="8"/>
      <c r="HT259" s="8"/>
      <c r="HU259" s="8"/>
      <c r="HV259" s="8"/>
      <c r="HW259" s="8"/>
      <c r="HX259" s="8"/>
      <c r="HY259" s="8"/>
      <c r="HZ259" s="8"/>
      <c r="IA259" s="8"/>
      <c r="IB259" s="8"/>
      <c r="IC259" s="8"/>
      <c r="ID259" s="8"/>
      <c r="IE259" s="8"/>
      <c r="IF259" s="8"/>
      <c r="IG259" s="8"/>
      <c r="IH259" s="8"/>
      <c r="II259" s="8"/>
      <c r="IJ259" s="8"/>
      <c r="IK259" s="8"/>
      <c r="IL259" s="8"/>
      <c r="IM259" s="8"/>
    </row>
    <row r="260" spans="1:249" ht="47.25" x14ac:dyDescent="0.25">
      <c r="A260" s="29" t="s">
        <v>228</v>
      </c>
      <c r="B260" s="27">
        <f t="shared" si="215"/>
        <v>0</v>
      </c>
      <c r="C260" s="27">
        <f t="shared" si="215"/>
        <v>27600</v>
      </c>
      <c r="D260" s="27">
        <f t="shared" si="215"/>
        <v>27600</v>
      </c>
      <c r="E260" s="27">
        <v>0</v>
      </c>
      <c r="F260" s="27">
        <v>0</v>
      </c>
      <c r="G260" s="27">
        <f t="shared" si="189"/>
        <v>0</v>
      </c>
      <c r="H260" s="27">
        <v>0</v>
      </c>
      <c r="I260" s="27">
        <v>0</v>
      </c>
      <c r="J260" s="27">
        <f t="shared" si="190"/>
        <v>0</v>
      </c>
      <c r="K260" s="27">
        <v>0</v>
      </c>
      <c r="L260" s="27">
        <v>27600</v>
      </c>
      <c r="M260" s="27">
        <f t="shared" si="191"/>
        <v>27600</v>
      </c>
      <c r="N260" s="27">
        <v>0</v>
      </c>
      <c r="O260" s="27">
        <v>0</v>
      </c>
      <c r="P260" s="27">
        <f t="shared" si="192"/>
        <v>0</v>
      </c>
      <c r="Q260" s="27">
        <v>0</v>
      </c>
      <c r="R260" s="27">
        <v>0</v>
      </c>
      <c r="S260" s="27">
        <f t="shared" si="193"/>
        <v>0</v>
      </c>
      <c r="T260" s="27">
        <v>0</v>
      </c>
      <c r="U260" s="27">
        <v>0</v>
      </c>
      <c r="V260" s="27">
        <f t="shared" si="194"/>
        <v>0</v>
      </c>
      <c r="W260" s="27">
        <v>0</v>
      </c>
      <c r="X260" s="27">
        <v>0</v>
      </c>
      <c r="Y260" s="27">
        <f t="shared" si="195"/>
        <v>0</v>
      </c>
      <c r="Z260" s="27">
        <v>0</v>
      </c>
      <c r="AA260" s="27">
        <v>0</v>
      </c>
      <c r="AB260" s="27">
        <f t="shared" si="196"/>
        <v>0</v>
      </c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  <c r="ES260" s="8"/>
      <c r="ET260" s="8"/>
      <c r="EU260" s="8"/>
      <c r="EV260" s="8"/>
      <c r="EW260" s="8"/>
      <c r="EX260" s="8"/>
      <c r="EY260" s="8"/>
      <c r="EZ260" s="8"/>
      <c r="FA260" s="8"/>
      <c r="FB260" s="8"/>
      <c r="FC260" s="8"/>
      <c r="FD260" s="8"/>
      <c r="FE260" s="8"/>
      <c r="FF260" s="8"/>
      <c r="FG260" s="8"/>
      <c r="FH260" s="8"/>
      <c r="FI260" s="8"/>
      <c r="FJ260" s="8"/>
      <c r="FK260" s="8"/>
      <c r="FL260" s="8"/>
      <c r="FM260" s="8"/>
      <c r="FN260" s="8"/>
      <c r="FO260" s="8"/>
      <c r="FP260" s="8"/>
      <c r="FQ260" s="8"/>
      <c r="FR260" s="8"/>
      <c r="FS260" s="8"/>
      <c r="FT260" s="8"/>
      <c r="FU260" s="8"/>
      <c r="FV260" s="8"/>
      <c r="FW260" s="8"/>
      <c r="FX260" s="8"/>
      <c r="FY260" s="8"/>
      <c r="FZ260" s="8"/>
      <c r="GA260" s="8"/>
      <c r="GB260" s="8"/>
      <c r="GC260" s="8"/>
      <c r="GD260" s="8"/>
      <c r="GE260" s="8"/>
      <c r="GF260" s="8"/>
      <c r="GG260" s="8"/>
      <c r="GH260" s="8"/>
      <c r="GI260" s="8"/>
      <c r="GJ260" s="8"/>
      <c r="GK260" s="8"/>
      <c r="GL260" s="8"/>
      <c r="GM260" s="8"/>
      <c r="GN260" s="8"/>
      <c r="GO260" s="8"/>
      <c r="GP260" s="8"/>
      <c r="GQ260" s="8"/>
      <c r="GR260" s="8"/>
      <c r="GS260" s="8"/>
      <c r="GT260" s="8"/>
      <c r="GU260" s="8"/>
      <c r="GV260" s="8"/>
      <c r="GW260" s="8"/>
      <c r="GX260" s="8"/>
      <c r="GY260" s="8"/>
      <c r="GZ260" s="8"/>
      <c r="HA260" s="8"/>
      <c r="HB260" s="8"/>
      <c r="HC260" s="8"/>
      <c r="HD260" s="8"/>
      <c r="HE260" s="8"/>
      <c r="HF260" s="8"/>
      <c r="HG260" s="8"/>
      <c r="HH260" s="8"/>
      <c r="HI260" s="8"/>
      <c r="HJ260" s="8"/>
      <c r="HK260" s="8"/>
      <c r="HL260" s="8"/>
      <c r="HM260" s="8"/>
      <c r="HN260" s="8"/>
      <c r="HO260" s="8"/>
      <c r="HP260" s="8"/>
      <c r="HQ260" s="8"/>
      <c r="HR260" s="8"/>
      <c r="HS260" s="8"/>
      <c r="HT260" s="8"/>
      <c r="HU260" s="8"/>
      <c r="HV260" s="8"/>
      <c r="HW260" s="8"/>
      <c r="HX260" s="8"/>
      <c r="HY260" s="8"/>
      <c r="HZ260" s="8"/>
      <c r="IA260" s="8"/>
      <c r="IB260" s="8"/>
      <c r="IC260" s="8"/>
      <c r="ID260" s="8"/>
      <c r="IE260" s="8"/>
      <c r="IF260" s="8"/>
      <c r="IG260" s="8"/>
      <c r="IH260" s="8"/>
      <c r="II260" s="8"/>
      <c r="IJ260" s="8"/>
      <c r="IK260" s="8"/>
      <c r="IL260" s="8"/>
      <c r="IM260" s="8"/>
    </row>
    <row r="261" spans="1:249" ht="31.5" x14ac:dyDescent="0.25">
      <c r="A261" s="29" t="s">
        <v>229</v>
      </c>
      <c r="B261" s="27">
        <f t="shared" si="215"/>
        <v>0</v>
      </c>
      <c r="C261" s="27">
        <f t="shared" si="215"/>
        <v>29040</v>
      </c>
      <c r="D261" s="27">
        <f t="shared" si="215"/>
        <v>29040</v>
      </c>
      <c r="E261" s="27">
        <v>0</v>
      </c>
      <c r="F261" s="27">
        <v>0</v>
      </c>
      <c r="G261" s="27">
        <f t="shared" si="189"/>
        <v>0</v>
      </c>
      <c r="H261" s="27">
        <v>0</v>
      </c>
      <c r="I261" s="27">
        <v>0</v>
      </c>
      <c r="J261" s="27">
        <f t="shared" si="190"/>
        <v>0</v>
      </c>
      <c r="K261" s="27">
        <v>0</v>
      </c>
      <c r="L261" s="27">
        <v>29040</v>
      </c>
      <c r="M261" s="27">
        <f t="shared" si="191"/>
        <v>29040</v>
      </c>
      <c r="N261" s="27">
        <v>0</v>
      </c>
      <c r="O261" s="27">
        <v>0</v>
      </c>
      <c r="P261" s="27">
        <f t="shared" si="192"/>
        <v>0</v>
      </c>
      <c r="Q261" s="27">
        <v>0</v>
      </c>
      <c r="R261" s="27">
        <v>0</v>
      </c>
      <c r="S261" s="27">
        <f t="shared" si="193"/>
        <v>0</v>
      </c>
      <c r="T261" s="27">
        <v>0</v>
      </c>
      <c r="U261" s="27">
        <v>0</v>
      </c>
      <c r="V261" s="27">
        <f t="shared" si="194"/>
        <v>0</v>
      </c>
      <c r="W261" s="27">
        <v>0</v>
      </c>
      <c r="X261" s="27">
        <v>0</v>
      </c>
      <c r="Y261" s="27">
        <f t="shared" si="195"/>
        <v>0</v>
      </c>
      <c r="Z261" s="27">
        <v>0</v>
      </c>
      <c r="AA261" s="27">
        <v>0</v>
      </c>
      <c r="AB261" s="27">
        <f t="shared" si="196"/>
        <v>0</v>
      </c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  <c r="EV261" s="8"/>
      <c r="EW261" s="8"/>
      <c r="EX261" s="8"/>
      <c r="EY261" s="8"/>
      <c r="EZ261" s="8"/>
      <c r="FA261" s="8"/>
      <c r="FB261" s="8"/>
      <c r="FC261" s="8"/>
      <c r="FD261" s="8"/>
      <c r="FE261" s="8"/>
      <c r="FF261" s="8"/>
      <c r="FG261" s="8"/>
      <c r="FH261" s="8"/>
      <c r="FI261" s="8"/>
      <c r="FJ261" s="8"/>
      <c r="FK261" s="8"/>
      <c r="FL261" s="8"/>
      <c r="FM261" s="8"/>
      <c r="FN261" s="8"/>
      <c r="FO261" s="8"/>
      <c r="FP261" s="8"/>
      <c r="FQ261" s="8"/>
      <c r="FR261" s="8"/>
      <c r="FS261" s="8"/>
      <c r="FT261" s="8"/>
      <c r="FU261" s="8"/>
      <c r="FV261" s="8"/>
      <c r="FW261" s="8"/>
      <c r="FX261" s="8"/>
      <c r="FY261" s="8"/>
      <c r="FZ261" s="8"/>
      <c r="GA261" s="8"/>
      <c r="GB261" s="8"/>
      <c r="GC261" s="8"/>
      <c r="GD261" s="8"/>
      <c r="GE261" s="8"/>
      <c r="GF261" s="8"/>
      <c r="GG261" s="8"/>
      <c r="GH261" s="8"/>
      <c r="GI261" s="8"/>
      <c r="GJ261" s="8"/>
      <c r="GK261" s="8"/>
      <c r="GL261" s="8"/>
      <c r="GM261" s="8"/>
      <c r="GN261" s="8"/>
      <c r="GO261" s="8"/>
      <c r="GP261" s="8"/>
      <c r="GQ261" s="8"/>
      <c r="GR261" s="8"/>
      <c r="GS261" s="8"/>
      <c r="GT261" s="8"/>
      <c r="GU261" s="8"/>
      <c r="GV261" s="8"/>
      <c r="GW261" s="8"/>
      <c r="GX261" s="8"/>
      <c r="GY261" s="8"/>
      <c r="GZ261" s="8"/>
      <c r="HA261" s="8"/>
      <c r="HB261" s="8"/>
      <c r="HC261" s="8"/>
      <c r="HD261" s="8"/>
      <c r="HE261" s="8"/>
      <c r="HF261" s="8"/>
      <c r="HG261" s="8"/>
      <c r="HH261" s="8"/>
      <c r="HI261" s="8"/>
      <c r="HJ261" s="8"/>
      <c r="HK261" s="8"/>
      <c r="HL261" s="8"/>
      <c r="HM261" s="8"/>
      <c r="HN261" s="8"/>
      <c r="HO261" s="8"/>
      <c r="HP261" s="8"/>
      <c r="HQ261" s="8"/>
      <c r="HR261" s="8"/>
      <c r="HS261" s="8"/>
      <c r="HT261" s="8"/>
      <c r="HU261" s="8"/>
      <c r="HV261" s="8"/>
      <c r="HW261" s="8"/>
      <c r="HX261" s="8"/>
      <c r="HY261" s="8"/>
      <c r="HZ261" s="8"/>
      <c r="IA261" s="8"/>
      <c r="IB261" s="8"/>
      <c r="IC261" s="8"/>
      <c r="ID261" s="8"/>
      <c r="IE261" s="8"/>
      <c r="IF261" s="8"/>
      <c r="IG261" s="8"/>
      <c r="IH261" s="8"/>
      <c r="II261" s="8"/>
      <c r="IJ261" s="8"/>
      <c r="IK261" s="8"/>
      <c r="IL261" s="8"/>
      <c r="IM261" s="8"/>
    </row>
    <row r="262" spans="1:249" x14ac:dyDescent="0.25">
      <c r="A262" s="23" t="s">
        <v>33</v>
      </c>
      <c r="B262" s="24">
        <f t="shared" si="215"/>
        <v>0</v>
      </c>
      <c r="C262" s="24">
        <f t="shared" si="215"/>
        <v>180</v>
      </c>
      <c r="D262" s="24">
        <f t="shared" si="215"/>
        <v>180</v>
      </c>
      <c r="E262" s="24">
        <f t="shared" ref="E262:AA262" si="233">SUM(E263)</f>
        <v>0</v>
      </c>
      <c r="F262" s="24">
        <f t="shared" si="233"/>
        <v>0</v>
      </c>
      <c r="G262" s="24">
        <f t="shared" si="189"/>
        <v>0</v>
      </c>
      <c r="H262" s="24">
        <f t="shared" si="233"/>
        <v>0</v>
      </c>
      <c r="I262" s="24">
        <f t="shared" si="233"/>
        <v>0</v>
      </c>
      <c r="J262" s="24">
        <f t="shared" si="190"/>
        <v>0</v>
      </c>
      <c r="K262" s="24">
        <f t="shared" si="233"/>
        <v>0</v>
      </c>
      <c r="L262" s="24">
        <f t="shared" si="233"/>
        <v>0</v>
      </c>
      <c r="M262" s="24">
        <f t="shared" si="191"/>
        <v>0</v>
      </c>
      <c r="N262" s="24">
        <f t="shared" si="233"/>
        <v>0</v>
      </c>
      <c r="O262" s="24">
        <f t="shared" si="233"/>
        <v>0</v>
      </c>
      <c r="P262" s="24">
        <f t="shared" si="192"/>
        <v>0</v>
      </c>
      <c r="Q262" s="24">
        <f t="shared" si="233"/>
        <v>0</v>
      </c>
      <c r="R262" s="24">
        <f t="shared" si="233"/>
        <v>180</v>
      </c>
      <c r="S262" s="24">
        <f t="shared" si="193"/>
        <v>180</v>
      </c>
      <c r="T262" s="24">
        <f t="shared" si="233"/>
        <v>0</v>
      </c>
      <c r="U262" s="24">
        <f t="shared" si="233"/>
        <v>0</v>
      </c>
      <c r="V262" s="24">
        <f t="shared" si="194"/>
        <v>0</v>
      </c>
      <c r="W262" s="24">
        <f t="shared" si="233"/>
        <v>0</v>
      </c>
      <c r="X262" s="24">
        <f t="shared" si="233"/>
        <v>0</v>
      </c>
      <c r="Y262" s="24">
        <f t="shared" si="195"/>
        <v>0</v>
      </c>
      <c r="Z262" s="24">
        <f t="shared" si="233"/>
        <v>0</v>
      </c>
      <c r="AA262" s="24">
        <f t="shared" si="233"/>
        <v>0</v>
      </c>
      <c r="AB262" s="24">
        <f t="shared" si="196"/>
        <v>0</v>
      </c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8"/>
      <c r="ED262" s="8"/>
      <c r="EE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  <c r="EV262" s="8"/>
      <c r="EW262" s="8"/>
      <c r="EX262" s="8"/>
      <c r="EY262" s="8"/>
      <c r="EZ262" s="8"/>
      <c r="FA262" s="8"/>
      <c r="FB262" s="8"/>
      <c r="FC262" s="8"/>
      <c r="FD262" s="8"/>
      <c r="FE262" s="8"/>
      <c r="FF262" s="8"/>
      <c r="FG262" s="8"/>
      <c r="FH262" s="8"/>
      <c r="FI262" s="8"/>
      <c r="FJ262" s="8"/>
      <c r="FK262" s="8"/>
      <c r="FL262" s="8"/>
      <c r="FM262" s="8"/>
      <c r="FN262" s="8"/>
      <c r="FO262" s="8"/>
      <c r="FP262" s="8"/>
      <c r="FQ262" s="8"/>
      <c r="FR262" s="8"/>
      <c r="FS262" s="8"/>
      <c r="FT262" s="8"/>
      <c r="FU262" s="8"/>
      <c r="FV262" s="8"/>
      <c r="FW262" s="8"/>
      <c r="FX262" s="8"/>
      <c r="FY262" s="8"/>
      <c r="FZ262" s="8"/>
      <c r="GA262" s="8"/>
      <c r="GB262" s="8"/>
      <c r="GC262" s="8"/>
      <c r="GD262" s="8"/>
      <c r="GE262" s="8"/>
      <c r="GF262" s="8"/>
      <c r="GG262" s="8"/>
      <c r="GH262" s="8"/>
      <c r="GI262" s="8"/>
      <c r="GJ262" s="8"/>
      <c r="GK262" s="8"/>
      <c r="GL262" s="8"/>
      <c r="GM262" s="8"/>
      <c r="GN262" s="8"/>
      <c r="GO262" s="8"/>
      <c r="GP262" s="8"/>
      <c r="GQ262" s="8"/>
      <c r="GR262" s="8"/>
      <c r="GS262" s="8"/>
      <c r="GT262" s="8"/>
      <c r="GU262" s="8"/>
      <c r="GV262" s="8"/>
      <c r="GW262" s="8"/>
      <c r="GX262" s="8"/>
      <c r="GY262" s="8"/>
      <c r="GZ262" s="8"/>
      <c r="HA262" s="8"/>
      <c r="HB262" s="8"/>
      <c r="HC262" s="8"/>
      <c r="HD262" s="8"/>
      <c r="HE262" s="8"/>
      <c r="HF262" s="8"/>
      <c r="HG262" s="8"/>
      <c r="HH262" s="8"/>
      <c r="HI262" s="8"/>
      <c r="HJ262" s="8"/>
      <c r="HK262" s="8"/>
      <c r="HL262" s="8"/>
      <c r="HM262" s="8"/>
      <c r="HN262" s="8"/>
      <c r="HO262" s="8"/>
      <c r="HP262" s="8"/>
      <c r="HQ262" s="8"/>
      <c r="HR262" s="8"/>
      <c r="HS262" s="8"/>
      <c r="HT262" s="8"/>
      <c r="HU262" s="8"/>
      <c r="HV262" s="8"/>
      <c r="HW262" s="8"/>
      <c r="HX262" s="8"/>
      <c r="HY262" s="8"/>
      <c r="HZ262" s="8"/>
      <c r="IA262" s="8"/>
      <c r="IB262" s="8"/>
      <c r="IC262" s="8"/>
      <c r="ID262" s="8"/>
      <c r="IE262" s="8"/>
      <c r="IF262" s="8"/>
      <c r="IG262" s="8"/>
      <c r="IH262" s="8"/>
      <c r="II262" s="8"/>
      <c r="IJ262" s="8"/>
      <c r="IK262" s="8"/>
      <c r="IL262" s="8"/>
      <c r="IM262" s="8"/>
      <c r="IN262" s="8"/>
      <c r="IO262" s="8"/>
    </row>
    <row r="263" spans="1:249" ht="47.25" x14ac:dyDescent="0.25">
      <c r="A263" s="23" t="s">
        <v>226</v>
      </c>
      <c r="B263" s="24">
        <f t="shared" si="215"/>
        <v>0</v>
      </c>
      <c r="C263" s="24">
        <f t="shared" si="215"/>
        <v>180</v>
      </c>
      <c r="D263" s="24">
        <f t="shared" si="215"/>
        <v>180</v>
      </c>
      <c r="E263" s="24">
        <f>SUM(E264:E264)</f>
        <v>0</v>
      </c>
      <c r="F263" s="24">
        <f>SUM(F264:F264)</f>
        <v>0</v>
      </c>
      <c r="G263" s="24">
        <f t="shared" si="189"/>
        <v>0</v>
      </c>
      <c r="H263" s="24">
        <f>SUM(H264:H264)</f>
        <v>0</v>
      </c>
      <c r="I263" s="24">
        <f>SUM(I264:I264)</f>
        <v>0</v>
      </c>
      <c r="J263" s="24">
        <f t="shared" si="190"/>
        <v>0</v>
      </c>
      <c r="K263" s="24">
        <f>SUM(K264:K264)</f>
        <v>0</v>
      </c>
      <c r="L263" s="24">
        <f>SUM(L264:L264)</f>
        <v>0</v>
      </c>
      <c r="M263" s="24">
        <f t="shared" si="191"/>
        <v>0</v>
      </c>
      <c r="N263" s="24">
        <f>SUM(N264:N264)</f>
        <v>0</v>
      </c>
      <c r="O263" s="24">
        <f>SUM(O264:O264)</f>
        <v>0</v>
      </c>
      <c r="P263" s="24">
        <f t="shared" si="192"/>
        <v>0</v>
      </c>
      <c r="Q263" s="24">
        <f>SUM(Q264:Q264)</f>
        <v>0</v>
      </c>
      <c r="R263" s="24">
        <f>SUM(R264:R264)</f>
        <v>180</v>
      </c>
      <c r="S263" s="24">
        <f t="shared" si="193"/>
        <v>180</v>
      </c>
      <c r="T263" s="24">
        <f>SUM(T264:T264)</f>
        <v>0</v>
      </c>
      <c r="U263" s="24">
        <f>SUM(U264:U264)</f>
        <v>0</v>
      </c>
      <c r="V263" s="24">
        <f t="shared" si="194"/>
        <v>0</v>
      </c>
      <c r="W263" s="24">
        <f>SUM(W264:W264)</f>
        <v>0</v>
      </c>
      <c r="X263" s="24">
        <f>SUM(X264:X264)</f>
        <v>0</v>
      </c>
      <c r="Y263" s="24">
        <f t="shared" si="195"/>
        <v>0</v>
      </c>
      <c r="Z263" s="24">
        <f>SUM(Z264:Z264)</f>
        <v>0</v>
      </c>
      <c r="AA263" s="24">
        <f>SUM(AA264:AA264)</f>
        <v>0</v>
      </c>
      <c r="AB263" s="24">
        <f t="shared" si="196"/>
        <v>0</v>
      </c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8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  <c r="EV263" s="8"/>
      <c r="EW263" s="8"/>
      <c r="EX263" s="8"/>
      <c r="EY263" s="8"/>
      <c r="EZ263" s="8"/>
      <c r="FA263" s="8"/>
      <c r="FB263" s="8"/>
      <c r="FC263" s="8"/>
      <c r="FD263" s="8"/>
      <c r="FE263" s="8"/>
      <c r="FF263" s="8"/>
      <c r="FG263" s="8"/>
      <c r="FH263" s="8"/>
      <c r="FI263" s="8"/>
      <c r="FJ263" s="8"/>
      <c r="FK263" s="8"/>
      <c r="FL263" s="8"/>
      <c r="FM263" s="8"/>
      <c r="FN263" s="8"/>
      <c r="FO263" s="8"/>
      <c r="FP263" s="8"/>
      <c r="FQ263" s="8"/>
      <c r="FR263" s="8"/>
      <c r="FS263" s="8"/>
      <c r="FT263" s="8"/>
      <c r="FU263" s="8"/>
      <c r="FV263" s="8"/>
      <c r="FW263" s="8"/>
      <c r="FX263" s="8"/>
      <c r="FY263" s="8"/>
      <c r="FZ263" s="8"/>
      <c r="GA263" s="8"/>
      <c r="GB263" s="8"/>
      <c r="GC263" s="8"/>
      <c r="GD263" s="8"/>
      <c r="GE263" s="8"/>
      <c r="GF263" s="8"/>
      <c r="GG263" s="8"/>
      <c r="GH263" s="8"/>
      <c r="GI263" s="8"/>
      <c r="GJ263" s="8"/>
      <c r="GK263" s="8"/>
      <c r="GL263" s="8"/>
      <c r="GM263" s="8"/>
      <c r="GN263" s="8"/>
      <c r="GO263" s="8"/>
      <c r="GP263" s="8"/>
      <c r="GQ263" s="8"/>
      <c r="GR263" s="8"/>
      <c r="GS263" s="8"/>
      <c r="GT263" s="8"/>
      <c r="GU263" s="8"/>
      <c r="GV263" s="8"/>
      <c r="GW263" s="8"/>
      <c r="GX263" s="8"/>
      <c r="GY263" s="8"/>
      <c r="GZ263" s="8"/>
      <c r="HA263" s="8"/>
      <c r="HB263" s="8"/>
      <c r="HC263" s="8"/>
      <c r="HD263" s="8"/>
      <c r="HE263" s="8"/>
      <c r="HF263" s="8"/>
      <c r="HG263" s="8"/>
      <c r="HH263" s="8"/>
      <c r="HI263" s="8"/>
      <c r="HJ263" s="8"/>
      <c r="HK263" s="8"/>
      <c r="HL263" s="8"/>
      <c r="HM263" s="8"/>
      <c r="HN263" s="8"/>
      <c r="HO263" s="8"/>
      <c r="HP263" s="8"/>
      <c r="HQ263" s="8"/>
      <c r="HR263" s="8"/>
      <c r="HS263" s="8"/>
      <c r="HT263" s="8"/>
      <c r="HU263" s="8"/>
      <c r="HV263" s="8"/>
      <c r="HW263" s="8"/>
      <c r="HX263" s="8"/>
      <c r="HY263" s="8"/>
      <c r="HZ263" s="8"/>
      <c r="IA263" s="8"/>
      <c r="IB263" s="8"/>
      <c r="IC263" s="8"/>
      <c r="ID263" s="8"/>
      <c r="IE263" s="8"/>
      <c r="IF263" s="8"/>
      <c r="IG263" s="8"/>
      <c r="IH263" s="8"/>
      <c r="II263" s="8"/>
      <c r="IJ263" s="8"/>
      <c r="IK263" s="8"/>
      <c r="IL263" s="8"/>
      <c r="IM263" s="8"/>
      <c r="IN263" s="8"/>
      <c r="IO263" s="8"/>
    </row>
    <row r="264" spans="1:249" ht="63" x14ac:dyDescent="0.25">
      <c r="A264" s="29" t="s">
        <v>230</v>
      </c>
      <c r="B264" s="30">
        <f t="shared" si="215"/>
        <v>0</v>
      </c>
      <c r="C264" s="30">
        <f t="shared" si="215"/>
        <v>180</v>
      </c>
      <c r="D264" s="30">
        <f t="shared" si="215"/>
        <v>180</v>
      </c>
      <c r="E264" s="30">
        <v>0</v>
      </c>
      <c r="F264" s="30">
        <v>0</v>
      </c>
      <c r="G264" s="30">
        <f t="shared" si="189"/>
        <v>0</v>
      </c>
      <c r="H264" s="30">
        <v>0</v>
      </c>
      <c r="I264" s="30">
        <v>0</v>
      </c>
      <c r="J264" s="30">
        <f t="shared" si="190"/>
        <v>0</v>
      </c>
      <c r="K264" s="30"/>
      <c r="L264" s="30"/>
      <c r="M264" s="30">
        <f t="shared" si="191"/>
        <v>0</v>
      </c>
      <c r="N264" s="30"/>
      <c r="O264" s="30"/>
      <c r="P264" s="30">
        <f t="shared" si="192"/>
        <v>0</v>
      </c>
      <c r="Q264" s="30">
        <v>0</v>
      </c>
      <c r="R264" s="30">
        <v>180</v>
      </c>
      <c r="S264" s="30">
        <f t="shared" si="193"/>
        <v>180</v>
      </c>
      <c r="T264" s="30">
        <v>0</v>
      </c>
      <c r="U264" s="30">
        <v>0</v>
      </c>
      <c r="V264" s="30">
        <f t="shared" si="194"/>
        <v>0</v>
      </c>
      <c r="W264" s="30">
        <v>0</v>
      </c>
      <c r="X264" s="30">
        <v>0</v>
      </c>
      <c r="Y264" s="30">
        <f t="shared" si="195"/>
        <v>0</v>
      </c>
      <c r="Z264" s="30">
        <v>0</v>
      </c>
      <c r="AA264" s="30">
        <v>0</v>
      </c>
      <c r="AB264" s="30">
        <f t="shared" si="196"/>
        <v>0</v>
      </c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8"/>
      <c r="EC264" s="8"/>
      <c r="ED264" s="8"/>
      <c r="EE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  <c r="ES264" s="8"/>
      <c r="ET264" s="8"/>
      <c r="EU264" s="8"/>
      <c r="EV264" s="8"/>
      <c r="EW264" s="8"/>
      <c r="EX264" s="8"/>
      <c r="EY264" s="8"/>
      <c r="EZ264" s="8"/>
      <c r="FA264" s="8"/>
      <c r="FB264" s="8"/>
      <c r="FC264" s="8"/>
      <c r="FD264" s="8"/>
      <c r="FE264" s="8"/>
      <c r="FF264" s="8"/>
      <c r="FG264" s="8"/>
      <c r="FH264" s="8"/>
      <c r="FI264" s="8"/>
      <c r="FJ264" s="8"/>
      <c r="FK264" s="8"/>
      <c r="FL264" s="8"/>
      <c r="FM264" s="8"/>
      <c r="FN264" s="8"/>
      <c r="FO264" s="8"/>
      <c r="FP264" s="8"/>
      <c r="FQ264" s="8"/>
      <c r="FR264" s="8"/>
      <c r="FS264" s="8"/>
      <c r="FT264" s="8"/>
      <c r="FU264" s="8"/>
      <c r="FV264" s="8"/>
      <c r="FW264" s="8"/>
      <c r="FX264" s="8"/>
      <c r="FY264" s="8"/>
      <c r="FZ264" s="8"/>
      <c r="GA264" s="8"/>
      <c r="GB264" s="8"/>
      <c r="GC264" s="8"/>
      <c r="GD264" s="8"/>
      <c r="GE264" s="8"/>
      <c r="GF264" s="8"/>
      <c r="GG264" s="8"/>
      <c r="GH264" s="8"/>
      <c r="GI264" s="8"/>
      <c r="GJ264" s="8"/>
      <c r="GK264" s="8"/>
      <c r="GL264" s="8"/>
      <c r="GM264" s="8"/>
      <c r="GN264" s="8"/>
      <c r="GO264" s="8"/>
      <c r="GP264" s="8"/>
      <c r="GQ264" s="8"/>
      <c r="GR264" s="8"/>
      <c r="GS264" s="8"/>
      <c r="GT264" s="8"/>
      <c r="GU264" s="8"/>
      <c r="GV264" s="8"/>
      <c r="GW264" s="8"/>
      <c r="GX264" s="8"/>
      <c r="GY264" s="8"/>
      <c r="GZ264" s="8"/>
      <c r="HA264" s="8"/>
      <c r="HB264" s="8"/>
      <c r="HC264" s="8"/>
      <c r="HD264" s="8"/>
      <c r="HE264" s="8"/>
      <c r="HF264" s="8"/>
      <c r="HG264" s="8"/>
      <c r="HH264" s="8"/>
      <c r="HI264" s="8"/>
      <c r="HJ264" s="8"/>
      <c r="HK264" s="8"/>
      <c r="HL264" s="8"/>
      <c r="HM264" s="8"/>
      <c r="HN264" s="8"/>
      <c r="HO264" s="8"/>
      <c r="HP264" s="8"/>
      <c r="HQ264" s="8"/>
      <c r="HR264" s="8"/>
      <c r="HS264" s="8"/>
      <c r="HT264" s="8"/>
      <c r="HU264" s="8"/>
      <c r="HV264" s="8"/>
      <c r="HW264" s="8"/>
      <c r="HX264" s="8"/>
      <c r="HY264" s="8"/>
      <c r="HZ264" s="8"/>
      <c r="IA264" s="8"/>
      <c r="IB264" s="8"/>
      <c r="IC264" s="8"/>
      <c r="ID264" s="8"/>
      <c r="IE264" s="8"/>
      <c r="IF264" s="8"/>
      <c r="IG264" s="8"/>
      <c r="IH264" s="8"/>
      <c r="II264" s="8"/>
      <c r="IJ264" s="8"/>
      <c r="IK264" s="8"/>
      <c r="IL264" s="8"/>
      <c r="IM264" s="8"/>
      <c r="IN264" s="8"/>
      <c r="IO264" s="8"/>
    </row>
    <row r="265" spans="1:249" ht="31.5" x14ac:dyDescent="0.25">
      <c r="A265" s="23" t="s">
        <v>67</v>
      </c>
      <c r="B265" s="24">
        <f t="shared" si="215"/>
        <v>2100</v>
      </c>
      <c r="C265" s="24">
        <f t="shared" si="215"/>
        <v>2100</v>
      </c>
      <c r="D265" s="24">
        <f t="shared" si="215"/>
        <v>0</v>
      </c>
      <c r="E265" s="24">
        <f>SUM(E266)</f>
        <v>0</v>
      </c>
      <c r="F265" s="24">
        <f>SUM(F266)</f>
        <v>0</v>
      </c>
      <c r="G265" s="24">
        <f t="shared" si="189"/>
        <v>0</v>
      </c>
      <c r="H265" s="24">
        <f t="shared" ref="H265:I265" si="234">SUM(H266)</f>
        <v>0</v>
      </c>
      <c r="I265" s="24">
        <f t="shared" si="234"/>
        <v>0</v>
      </c>
      <c r="J265" s="24">
        <f t="shared" si="190"/>
        <v>0</v>
      </c>
      <c r="K265" s="24">
        <f t="shared" ref="K265:L265" si="235">SUM(K266)</f>
        <v>0</v>
      </c>
      <c r="L265" s="24">
        <f t="shared" si="235"/>
        <v>0</v>
      </c>
      <c r="M265" s="24">
        <f t="shared" si="191"/>
        <v>0</v>
      </c>
      <c r="N265" s="24">
        <f t="shared" ref="N265:O265" si="236">SUM(N266)</f>
        <v>0</v>
      </c>
      <c r="O265" s="24">
        <f t="shared" si="236"/>
        <v>0</v>
      </c>
      <c r="P265" s="24">
        <f t="shared" si="192"/>
        <v>0</v>
      </c>
      <c r="Q265" s="24">
        <f t="shared" ref="Q265:R265" si="237">SUM(Q266)</f>
        <v>2100</v>
      </c>
      <c r="R265" s="24">
        <f t="shared" si="237"/>
        <v>2100</v>
      </c>
      <c r="S265" s="24">
        <f t="shared" si="193"/>
        <v>0</v>
      </c>
      <c r="T265" s="24">
        <f t="shared" ref="T265:U265" si="238">SUM(T266)</f>
        <v>0</v>
      </c>
      <c r="U265" s="24">
        <f t="shared" si="238"/>
        <v>0</v>
      </c>
      <c r="V265" s="24">
        <f t="shared" si="194"/>
        <v>0</v>
      </c>
      <c r="W265" s="24">
        <f t="shared" ref="W265:X265" si="239">SUM(W266)</f>
        <v>0</v>
      </c>
      <c r="X265" s="24">
        <f t="shared" si="239"/>
        <v>0</v>
      </c>
      <c r="Y265" s="24">
        <f t="shared" si="195"/>
        <v>0</v>
      </c>
      <c r="Z265" s="24">
        <f t="shared" ref="Z265:AA265" si="240">SUM(Z266)</f>
        <v>0</v>
      </c>
      <c r="AA265" s="24">
        <f t="shared" si="240"/>
        <v>0</v>
      </c>
      <c r="AB265" s="24">
        <f t="shared" si="196"/>
        <v>0</v>
      </c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2"/>
      <c r="CP265" s="22"/>
      <c r="CQ265" s="22"/>
      <c r="CR265" s="22"/>
      <c r="CS265" s="22"/>
      <c r="CT265" s="22"/>
      <c r="CU265" s="22"/>
      <c r="CV265" s="22"/>
      <c r="CW265" s="22"/>
      <c r="CX265" s="22"/>
      <c r="CY265" s="22"/>
      <c r="CZ265" s="22"/>
      <c r="DA265" s="22"/>
      <c r="DB265" s="22"/>
      <c r="DC265" s="22"/>
      <c r="DD265" s="22"/>
      <c r="DE265" s="22"/>
      <c r="DF265" s="22"/>
      <c r="DG265" s="22"/>
      <c r="DH265" s="22"/>
      <c r="DI265" s="22"/>
      <c r="DJ265" s="22"/>
      <c r="DK265" s="22"/>
      <c r="DL265" s="22"/>
      <c r="DM265" s="22"/>
      <c r="DN265" s="22"/>
      <c r="DO265" s="22"/>
      <c r="DP265" s="22"/>
      <c r="DQ265" s="22"/>
      <c r="DR265" s="22"/>
      <c r="DS265" s="22"/>
      <c r="DT265" s="22"/>
      <c r="DU265" s="22"/>
      <c r="DV265" s="22"/>
      <c r="DW265" s="22"/>
      <c r="DX265" s="22"/>
      <c r="DY265" s="22"/>
      <c r="DZ265" s="22"/>
      <c r="EA265" s="22"/>
      <c r="EB265" s="22"/>
      <c r="EC265" s="22"/>
      <c r="ED265" s="22"/>
      <c r="EE265" s="22"/>
      <c r="EF265" s="22"/>
      <c r="EG265" s="22"/>
      <c r="EH265" s="22"/>
      <c r="EI265" s="22"/>
      <c r="EJ265" s="22"/>
      <c r="EK265" s="22"/>
      <c r="EL265" s="22"/>
      <c r="EM265" s="22"/>
      <c r="EN265" s="22"/>
      <c r="EO265" s="22"/>
      <c r="EP265" s="22"/>
      <c r="EQ265" s="22"/>
      <c r="ER265" s="22"/>
      <c r="ES265" s="22"/>
      <c r="ET265" s="22"/>
      <c r="EU265" s="22"/>
      <c r="EV265" s="22"/>
      <c r="EW265" s="22"/>
      <c r="EX265" s="22"/>
      <c r="EY265" s="22"/>
      <c r="EZ265" s="22"/>
      <c r="FA265" s="22"/>
      <c r="FB265" s="22"/>
      <c r="FC265" s="22"/>
      <c r="FD265" s="22"/>
      <c r="FE265" s="22"/>
      <c r="FF265" s="22"/>
      <c r="FG265" s="22"/>
      <c r="FH265" s="22"/>
      <c r="FI265" s="22"/>
      <c r="FJ265" s="22"/>
      <c r="FK265" s="22"/>
      <c r="FL265" s="22"/>
      <c r="FM265" s="22"/>
      <c r="FN265" s="22"/>
      <c r="FO265" s="22"/>
      <c r="FP265" s="22"/>
      <c r="FQ265" s="22"/>
      <c r="FR265" s="22"/>
      <c r="FS265" s="22"/>
      <c r="FT265" s="22"/>
      <c r="FU265" s="22"/>
      <c r="FV265" s="22"/>
      <c r="FW265" s="22"/>
      <c r="FX265" s="22"/>
      <c r="FY265" s="22"/>
      <c r="FZ265" s="22"/>
      <c r="GA265" s="8"/>
      <c r="GB265" s="8"/>
      <c r="GC265" s="8"/>
      <c r="GD265" s="8"/>
      <c r="GE265" s="8"/>
      <c r="GF265" s="8"/>
      <c r="GG265" s="8"/>
      <c r="GH265" s="8"/>
      <c r="GI265" s="8"/>
      <c r="GJ265" s="8"/>
      <c r="GK265" s="8"/>
      <c r="GL265" s="8"/>
      <c r="GM265" s="8"/>
      <c r="GN265" s="8"/>
      <c r="GO265" s="8"/>
      <c r="GP265" s="8"/>
      <c r="GQ265" s="8"/>
      <c r="GR265" s="8"/>
      <c r="GS265" s="8"/>
      <c r="GT265" s="8"/>
      <c r="GU265" s="8"/>
      <c r="GV265" s="8"/>
      <c r="GW265" s="8"/>
      <c r="GX265" s="8"/>
      <c r="GY265" s="8"/>
      <c r="GZ265" s="8"/>
      <c r="HA265" s="8"/>
      <c r="HB265" s="8"/>
      <c r="HC265" s="8"/>
      <c r="HD265" s="8"/>
      <c r="HE265" s="8"/>
      <c r="HF265" s="8"/>
      <c r="HG265" s="8"/>
      <c r="HH265" s="8"/>
      <c r="HI265" s="8"/>
      <c r="HJ265" s="8"/>
      <c r="HK265" s="8"/>
      <c r="HL265" s="8"/>
      <c r="HM265" s="8"/>
      <c r="HN265" s="8"/>
      <c r="HO265" s="8"/>
      <c r="HP265" s="8"/>
      <c r="HQ265" s="8"/>
      <c r="HR265" s="8"/>
      <c r="HS265" s="8"/>
      <c r="HT265" s="8"/>
      <c r="HU265" s="8"/>
      <c r="HV265" s="8"/>
      <c r="HW265" s="8"/>
      <c r="HX265" s="8"/>
      <c r="HY265" s="8"/>
      <c r="HZ265" s="8"/>
      <c r="IA265" s="8"/>
      <c r="IB265" s="8"/>
      <c r="IC265" s="8"/>
      <c r="ID265" s="8"/>
      <c r="IE265" s="8"/>
      <c r="IF265" s="8"/>
      <c r="IG265" s="8"/>
      <c r="IH265" s="8"/>
      <c r="II265" s="8"/>
      <c r="IJ265" s="8"/>
      <c r="IK265" s="8"/>
      <c r="IL265" s="8"/>
      <c r="IM265" s="8"/>
      <c r="IN265" s="8"/>
      <c r="IO265" s="8"/>
    </row>
    <row r="266" spans="1:249" ht="47.25" x14ac:dyDescent="0.25">
      <c r="A266" s="23" t="s">
        <v>226</v>
      </c>
      <c r="B266" s="24">
        <f t="shared" si="215"/>
        <v>2100</v>
      </c>
      <c r="C266" s="24">
        <f t="shared" si="215"/>
        <v>2100</v>
      </c>
      <c r="D266" s="24">
        <f t="shared" si="215"/>
        <v>0</v>
      </c>
      <c r="E266" s="24">
        <f t="shared" ref="E266:AA266" si="241">SUM(E267:E267)</f>
        <v>0</v>
      </c>
      <c r="F266" s="24">
        <f t="shared" si="241"/>
        <v>0</v>
      </c>
      <c r="G266" s="24">
        <f t="shared" si="189"/>
        <v>0</v>
      </c>
      <c r="H266" s="24">
        <f t="shared" si="241"/>
        <v>0</v>
      </c>
      <c r="I266" s="24">
        <f t="shared" si="241"/>
        <v>0</v>
      </c>
      <c r="J266" s="24">
        <f t="shared" si="190"/>
        <v>0</v>
      </c>
      <c r="K266" s="24">
        <f t="shared" si="241"/>
        <v>0</v>
      </c>
      <c r="L266" s="24">
        <f t="shared" si="241"/>
        <v>0</v>
      </c>
      <c r="M266" s="24">
        <f t="shared" si="191"/>
        <v>0</v>
      </c>
      <c r="N266" s="24">
        <f t="shared" si="241"/>
        <v>0</v>
      </c>
      <c r="O266" s="24">
        <f t="shared" si="241"/>
        <v>0</v>
      </c>
      <c r="P266" s="24">
        <f t="shared" si="192"/>
        <v>0</v>
      </c>
      <c r="Q266" s="24">
        <f t="shared" si="241"/>
        <v>2100</v>
      </c>
      <c r="R266" s="24">
        <f t="shared" si="241"/>
        <v>2100</v>
      </c>
      <c r="S266" s="24">
        <f t="shared" si="193"/>
        <v>0</v>
      </c>
      <c r="T266" s="24">
        <f t="shared" si="241"/>
        <v>0</v>
      </c>
      <c r="U266" s="24">
        <f t="shared" si="241"/>
        <v>0</v>
      </c>
      <c r="V266" s="24">
        <f t="shared" si="194"/>
        <v>0</v>
      </c>
      <c r="W266" s="24">
        <f t="shared" si="241"/>
        <v>0</v>
      </c>
      <c r="X266" s="24">
        <f t="shared" si="241"/>
        <v>0</v>
      </c>
      <c r="Y266" s="24">
        <f t="shared" si="195"/>
        <v>0</v>
      </c>
      <c r="Z266" s="24">
        <f t="shared" si="241"/>
        <v>0</v>
      </c>
      <c r="AA266" s="24">
        <f t="shared" si="241"/>
        <v>0</v>
      </c>
      <c r="AB266" s="24">
        <f t="shared" si="196"/>
        <v>0</v>
      </c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8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  <c r="EV266" s="8"/>
      <c r="EW266" s="8"/>
      <c r="EX266" s="8"/>
      <c r="EY266" s="8"/>
      <c r="EZ266" s="8"/>
      <c r="FA266" s="8"/>
      <c r="FB266" s="8"/>
      <c r="FC266" s="8"/>
      <c r="FD266" s="8"/>
      <c r="FE266" s="8"/>
      <c r="FF266" s="8"/>
      <c r="FG266" s="8"/>
      <c r="FH266" s="8"/>
      <c r="FI266" s="8"/>
      <c r="FJ266" s="8"/>
      <c r="FK266" s="8"/>
      <c r="FL266" s="8"/>
      <c r="FM266" s="8"/>
      <c r="FN266" s="8"/>
      <c r="FO266" s="8"/>
      <c r="FP266" s="8"/>
      <c r="FQ266" s="8"/>
      <c r="FR266" s="8"/>
      <c r="FS266" s="8"/>
      <c r="FT266" s="8"/>
      <c r="FU266" s="8"/>
      <c r="FV266" s="8"/>
      <c r="FW266" s="8"/>
      <c r="FX266" s="8"/>
      <c r="FY266" s="8"/>
      <c r="FZ266" s="8"/>
      <c r="GA266" s="8"/>
      <c r="GB266" s="8"/>
      <c r="GC266" s="8"/>
      <c r="GD266" s="8"/>
      <c r="GE266" s="8"/>
      <c r="GF266" s="8"/>
      <c r="GG266" s="8"/>
      <c r="GH266" s="8"/>
      <c r="GI266" s="8"/>
      <c r="GJ266" s="8"/>
      <c r="GK266" s="8"/>
      <c r="GL266" s="8"/>
      <c r="GM266" s="8"/>
      <c r="GN266" s="8"/>
      <c r="GO266" s="8"/>
      <c r="GP266" s="8"/>
      <c r="GQ266" s="8"/>
      <c r="GR266" s="8"/>
      <c r="GS266" s="8"/>
      <c r="GT266" s="8"/>
      <c r="GU266" s="8"/>
      <c r="GV266" s="8"/>
      <c r="GW266" s="8"/>
      <c r="GX266" s="8"/>
      <c r="GY266" s="8"/>
      <c r="GZ266" s="8"/>
      <c r="HA266" s="8"/>
      <c r="HB266" s="8"/>
      <c r="HC266" s="8"/>
      <c r="HD266" s="8"/>
      <c r="HE266" s="8"/>
      <c r="HF266" s="8"/>
      <c r="HG266" s="8"/>
      <c r="HH266" s="8"/>
      <c r="HI266" s="8"/>
      <c r="HJ266" s="8"/>
      <c r="HK266" s="8"/>
      <c r="HL266" s="8"/>
      <c r="HM266" s="8"/>
      <c r="HN266" s="8"/>
      <c r="HO266" s="8"/>
      <c r="HP266" s="8"/>
      <c r="HQ266" s="8"/>
      <c r="HR266" s="8"/>
      <c r="HS266" s="8"/>
      <c r="HT266" s="8"/>
      <c r="HU266" s="8"/>
      <c r="HV266" s="8"/>
      <c r="HW266" s="8"/>
      <c r="HX266" s="8"/>
      <c r="HY266" s="8"/>
      <c r="HZ266" s="8"/>
      <c r="IA266" s="8"/>
      <c r="IB266" s="8"/>
      <c r="IC266" s="8"/>
      <c r="ID266" s="8"/>
      <c r="IE266" s="8"/>
      <c r="IF266" s="8"/>
      <c r="IG266" s="8"/>
      <c r="IH266" s="8"/>
      <c r="II266" s="8"/>
      <c r="IJ266" s="8"/>
      <c r="IK266" s="8"/>
      <c r="IL266" s="8"/>
      <c r="IM266" s="8"/>
      <c r="IN266" s="8"/>
      <c r="IO266" s="8"/>
    </row>
    <row r="267" spans="1:249" ht="31.5" x14ac:dyDescent="0.25">
      <c r="A267" s="26" t="s">
        <v>231</v>
      </c>
      <c r="B267" s="30">
        <f t="shared" si="215"/>
        <v>2100</v>
      </c>
      <c r="C267" s="30">
        <f t="shared" si="215"/>
        <v>2100</v>
      </c>
      <c r="D267" s="30">
        <f t="shared" si="215"/>
        <v>0</v>
      </c>
      <c r="E267" s="30">
        <v>0</v>
      </c>
      <c r="F267" s="30">
        <v>0</v>
      </c>
      <c r="G267" s="30">
        <f t="shared" si="189"/>
        <v>0</v>
      </c>
      <c r="H267" s="30">
        <v>0</v>
      </c>
      <c r="I267" s="30">
        <v>0</v>
      </c>
      <c r="J267" s="30">
        <f t="shared" si="190"/>
        <v>0</v>
      </c>
      <c r="K267" s="30"/>
      <c r="L267" s="30"/>
      <c r="M267" s="30">
        <f t="shared" si="191"/>
        <v>0</v>
      </c>
      <c r="N267" s="30">
        <v>0</v>
      </c>
      <c r="O267" s="30">
        <v>0</v>
      </c>
      <c r="P267" s="30">
        <f t="shared" si="192"/>
        <v>0</v>
      </c>
      <c r="Q267" s="30">
        <v>2100</v>
      </c>
      <c r="R267" s="30">
        <v>2100</v>
      </c>
      <c r="S267" s="30">
        <f t="shared" si="193"/>
        <v>0</v>
      </c>
      <c r="T267" s="30">
        <v>0</v>
      </c>
      <c r="U267" s="30">
        <v>0</v>
      </c>
      <c r="V267" s="30">
        <f t="shared" si="194"/>
        <v>0</v>
      </c>
      <c r="W267" s="30">
        <v>0</v>
      </c>
      <c r="X267" s="30">
        <v>0</v>
      </c>
      <c r="Y267" s="30">
        <f t="shared" si="195"/>
        <v>0</v>
      </c>
      <c r="Z267" s="30">
        <v>0</v>
      </c>
      <c r="AA267" s="30">
        <v>0</v>
      </c>
      <c r="AB267" s="30">
        <f t="shared" si="196"/>
        <v>0</v>
      </c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8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  <c r="EV267" s="8"/>
      <c r="EW267" s="8"/>
      <c r="EX267" s="8"/>
      <c r="EY267" s="8"/>
      <c r="EZ267" s="8"/>
      <c r="FA267" s="8"/>
      <c r="FB267" s="8"/>
      <c r="FC267" s="8"/>
      <c r="FD267" s="8"/>
      <c r="FE267" s="8"/>
      <c r="FF267" s="8"/>
      <c r="FG267" s="8"/>
      <c r="FH267" s="8"/>
      <c r="FI267" s="8"/>
      <c r="FJ267" s="8"/>
      <c r="FK267" s="8"/>
      <c r="FL267" s="8"/>
      <c r="FM267" s="8"/>
      <c r="FN267" s="8"/>
      <c r="FO267" s="8"/>
      <c r="FP267" s="8"/>
      <c r="FQ267" s="8"/>
      <c r="FR267" s="8"/>
      <c r="FS267" s="8"/>
      <c r="FT267" s="8"/>
      <c r="FU267" s="8"/>
      <c r="FV267" s="8"/>
      <c r="FW267" s="8"/>
      <c r="FX267" s="8"/>
      <c r="FY267" s="8"/>
      <c r="FZ267" s="8"/>
      <c r="GA267" s="8"/>
      <c r="GB267" s="8"/>
      <c r="GC267" s="8"/>
      <c r="GD267" s="8"/>
      <c r="GE267" s="8"/>
      <c r="GF267" s="8"/>
      <c r="GG267" s="8"/>
      <c r="GH267" s="8"/>
      <c r="GI267" s="8"/>
      <c r="GJ267" s="8"/>
      <c r="GK267" s="8"/>
      <c r="GL267" s="8"/>
      <c r="GM267" s="8"/>
      <c r="GN267" s="8"/>
      <c r="GO267" s="8"/>
      <c r="GP267" s="8"/>
      <c r="GQ267" s="8"/>
      <c r="GR267" s="8"/>
      <c r="GS267" s="8"/>
      <c r="GT267" s="8"/>
      <c r="GU267" s="8"/>
      <c r="GV267" s="8"/>
      <c r="GW267" s="8"/>
      <c r="GX267" s="8"/>
      <c r="GY267" s="8"/>
      <c r="GZ267" s="8"/>
      <c r="HA267" s="8"/>
      <c r="HB267" s="8"/>
      <c r="HC267" s="8"/>
      <c r="HD267" s="8"/>
      <c r="HE267" s="8"/>
      <c r="HF267" s="8"/>
      <c r="HG267" s="8"/>
      <c r="HH267" s="8"/>
      <c r="HI267" s="8"/>
      <c r="HJ267" s="8"/>
      <c r="HK267" s="8"/>
      <c r="HL267" s="8"/>
      <c r="HM267" s="8"/>
      <c r="HN267" s="8"/>
      <c r="HO267" s="8"/>
      <c r="HP267" s="8"/>
      <c r="HQ267" s="8"/>
      <c r="HR267" s="8"/>
      <c r="HS267" s="8"/>
      <c r="HT267" s="8"/>
      <c r="HU267" s="8"/>
      <c r="HV267" s="8"/>
      <c r="HW267" s="8"/>
      <c r="HX267" s="8"/>
      <c r="HY267" s="8"/>
      <c r="HZ267" s="8"/>
      <c r="IA267" s="8"/>
      <c r="IB267" s="8"/>
      <c r="IC267" s="8"/>
      <c r="ID267" s="8"/>
      <c r="IE267" s="8"/>
      <c r="IF267" s="8"/>
      <c r="IG267" s="8"/>
      <c r="IH267" s="8"/>
      <c r="II267" s="8"/>
      <c r="IJ267" s="8"/>
      <c r="IK267" s="8"/>
      <c r="IL267" s="8"/>
      <c r="IM267" s="8"/>
      <c r="IN267" s="8"/>
      <c r="IO267" s="8"/>
    </row>
    <row r="268" spans="1:249" x14ac:dyDescent="0.25">
      <c r="A268" s="41" t="s">
        <v>232</v>
      </c>
      <c r="B268" s="24">
        <f t="shared" si="215"/>
        <v>172500</v>
      </c>
      <c r="C268" s="24">
        <f t="shared" si="215"/>
        <v>172500</v>
      </c>
      <c r="D268" s="24">
        <f t="shared" si="215"/>
        <v>0</v>
      </c>
      <c r="E268" s="24">
        <f t="shared" ref="E268:AA268" si="242">SUM(E269)</f>
        <v>0</v>
      </c>
      <c r="F268" s="24">
        <f t="shared" si="242"/>
        <v>0</v>
      </c>
      <c r="G268" s="24">
        <f t="shared" si="189"/>
        <v>0</v>
      </c>
      <c r="H268" s="24">
        <f t="shared" si="242"/>
        <v>0</v>
      </c>
      <c r="I268" s="24">
        <f t="shared" si="242"/>
        <v>0</v>
      </c>
      <c r="J268" s="24">
        <f t="shared" si="190"/>
        <v>0</v>
      </c>
      <c r="K268" s="24">
        <f t="shared" si="242"/>
        <v>172500</v>
      </c>
      <c r="L268" s="24">
        <f t="shared" si="242"/>
        <v>172500</v>
      </c>
      <c r="M268" s="24">
        <f t="shared" si="191"/>
        <v>0</v>
      </c>
      <c r="N268" s="24">
        <f t="shared" si="242"/>
        <v>0</v>
      </c>
      <c r="O268" s="24">
        <f t="shared" si="242"/>
        <v>0</v>
      </c>
      <c r="P268" s="24">
        <f t="shared" si="192"/>
        <v>0</v>
      </c>
      <c r="Q268" s="24">
        <f t="shared" si="242"/>
        <v>0</v>
      </c>
      <c r="R268" s="24">
        <f t="shared" si="242"/>
        <v>0</v>
      </c>
      <c r="S268" s="24">
        <f t="shared" si="193"/>
        <v>0</v>
      </c>
      <c r="T268" s="24">
        <f t="shared" si="242"/>
        <v>0</v>
      </c>
      <c r="U268" s="24">
        <f t="shared" si="242"/>
        <v>0</v>
      </c>
      <c r="V268" s="24">
        <f t="shared" si="194"/>
        <v>0</v>
      </c>
      <c r="W268" s="24">
        <f t="shared" si="242"/>
        <v>0</v>
      </c>
      <c r="X268" s="24">
        <f t="shared" si="242"/>
        <v>0</v>
      </c>
      <c r="Y268" s="24">
        <f t="shared" si="195"/>
        <v>0</v>
      </c>
      <c r="Z268" s="24">
        <f t="shared" si="242"/>
        <v>0</v>
      </c>
      <c r="AA268" s="24">
        <f t="shared" si="242"/>
        <v>0</v>
      </c>
      <c r="AB268" s="24">
        <f t="shared" si="196"/>
        <v>0</v>
      </c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8"/>
      <c r="EC268" s="8"/>
      <c r="ED268" s="8"/>
      <c r="EE268" s="8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8"/>
      <c r="ES268" s="8"/>
      <c r="ET268" s="8"/>
      <c r="EU268" s="8"/>
      <c r="EV268" s="8"/>
      <c r="EW268" s="8"/>
      <c r="EX268" s="8"/>
      <c r="EY268" s="8"/>
      <c r="EZ268" s="8"/>
      <c r="FA268" s="8"/>
      <c r="FB268" s="8"/>
      <c r="FC268" s="8"/>
      <c r="FD268" s="8"/>
      <c r="FE268" s="8"/>
      <c r="FF268" s="8"/>
      <c r="FG268" s="8"/>
      <c r="FH268" s="8"/>
      <c r="FI268" s="8"/>
      <c r="FJ268" s="8"/>
      <c r="FK268" s="8"/>
      <c r="FL268" s="8"/>
      <c r="FM268" s="8"/>
      <c r="FN268" s="8"/>
      <c r="FO268" s="8"/>
      <c r="FP268" s="8"/>
      <c r="FQ268" s="8"/>
      <c r="FR268" s="8"/>
      <c r="FS268" s="8"/>
      <c r="FT268" s="8"/>
      <c r="FU268" s="8"/>
      <c r="FV268" s="8"/>
      <c r="FW268" s="8"/>
      <c r="FX268" s="8"/>
      <c r="FY268" s="8"/>
      <c r="FZ268" s="8"/>
      <c r="GA268" s="8"/>
      <c r="GB268" s="8"/>
      <c r="GC268" s="8"/>
      <c r="GD268" s="8"/>
      <c r="GE268" s="8"/>
      <c r="GF268" s="8"/>
      <c r="GG268" s="8"/>
      <c r="GH268" s="8"/>
      <c r="GI268" s="8"/>
      <c r="GJ268" s="8"/>
      <c r="GK268" s="8"/>
      <c r="GL268" s="8"/>
      <c r="GM268" s="8"/>
      <c r="GN268" s="8"/>
      <c r="GO268" s="8"/>
      <c r="GP268" s="8"/>
      <c r="GQ268" s="8"/>
      <c r="GR268" s="8"/>
      <c r="GS268" s="8"/>
      <c r="GT268" s="8"/>
      <c r="GU268" s="8"/>
      <c r="GV268" s="8"/>
      <c r="GW268" s="8"/>
      <c r="GX268" s="8"/>
      <c r="GY268" s="8"/>
      <c r="GZ268" s="8"/>
      <c r="HA268" s="8"/>
      <c r="HB268" s="8"/>
      <c r="HC268" s="8"/>
      <c r="HD268" s="8"/>
      <c r="HE268" s="8"/>
      <c r="HF268" s="8"/>
      <c r="HG268" s="8"/>
      <c r="HH268" s="8"/>
      <c r="HI268" s="8"/>
      <c r="HJ268" s="8"/>
      <c r="HK268" s="8"/>
      <c r="HL268" s="8"/>
      <c r="HM268" s="8"/>
      <c r="HN268" s="8"/>
      <c r="HO268" s="8"/>
      <c r="HP268" s="8"/>
      <c r="HQ268" s="8"/>
      <c r="HR268" s="8"/>
      <c r="HS268" s="8"/>
      <c r="HT268" s="8"/>
      <c r="HU268" s="8"/>
      <c r="HV268" s="8"/>
      <c r="HW268" s="8"/>
      <c r="HX268" s="8"/>
      <c r="HY268" s="8"/>
      <c r="HZ268" s="8"/>
      <c r="IA268" s="8"/>
      <c r="IB268" s="8"/>
      <c r="IC268" s="8"/>
      <c r="ID268" s="8"/>
      <c r="IE268" s="8"/>
      <c r="IF268" s="8"/>
      <c r="IG268" s="8"/>
      <c r="IH268" s="8"/>
      <c r="II268" s="8"/>
      <c r="IJ268" s="8"/>
      <c r="IK268" s="8"/>
      <c r="IL268" s="8"/>
      <c r="IM268" s="8"/>
      <c r="IN268" s="8"/>
      <c r="IO268" s="8"/>
    </row>
    <row r="269" spans="1:249" ht="31.5" x14ac:dyDescent="0.25">
      <c r="A269" s="23" t="s">
        <v>55</v>
      </c>
      <c r="B269" s="24">
        <f t="shared" si="215"/>
        <v>172500</v>
      </c>
      <c r="C269" s="24">
        <f t="shared" si="215"/>
        <v>172500</v>
      </c>
      <c r="D269" s="24">
        <f t="shared" si="215"/>
        <v>0</v>
      </c>
      <c r="E269" s="24">
        <f>SUM(E270:E272)</f>
        <v>0</v>
      </c>
      <c r="F269" s="24">
        <f t="shared" ref="F269" si="243">SUM(F270:F272)</f>
        <v>0</v>
      </c>
      <c r="G269" s="24">
        <f t="shared" si="189"/>
        <v>0</v>
      </c>
      <c r="H269" s="24">
        <f t="shared" ref="H269:AA269" si="244">SUM(H270:H272)</f>
        <v>0</v>
      </c>
      <c r="I269" s="24">
        <f t="shared" si="244"/>
        <v>0</v>
      </c>
      <c r="J269" s="24">
        <f t="shared" si="190"/>
        <v>0</v>
      </c>
      <c r="K269" s="24">
        <f t="shared" si="244"/>
        <v>172500</v>
      </c>
      <c r="L269" s="24">
        <f t="shared" si="244"/>
        <v>172500</v>
      </c>
      <c r="M269" s="24">
        <f t="shared" si="191"/>
        <v>0</v>
      </c>
      <c r="N269" s="24">
        <f t="shared" si="244"/>
        <v>0</v>
      </c>
      <c r="O269" s="24">
        <f t="shared" si="244"/>
        <v>0</v>
      </c>
      <c r="P269" s="24">
        <f t="shared" si="192"/>
        <v>0</v>
      </c>
      <c r="Q269" s="24">
        <f t="shared" si="244"/>
        <v>0</v>
      </c>
      <c r="R269" s="24">
        <f t="shared" si="244"/>
        <v>0</v>
      </c>
      <c r="S269" s="24">
        <f t="shared" si="193"/>
        <v>0</v>
      </c>
      <c r="T269" s="24">
        <f t="shared" si="244"/>
        <v>0</v>
      </c>
      <c r="U269" s="24">
        <f t="shared" si="244"/>
        <v>0</v>
      </c>
      <c r="V269" s="24">
        <f t="shared" si="194"/>
        <v>0</v>
      </c>
      <c r="W269" s="24">
        <f t="shared" si="244"/>
        <v>0</v>
      </c>
      <c r="X269" s="24">
        <f t="shared" si="244"/>
        <v>0</v>
      </c>
      <c r="Y269" s="24">
        <f t="shared" si="195"/>
        <v>0</v>
      </c>
      <c r="Z269" s="24">
        <f t="shared" si="244"/>
        <v>0</v>
      </c>
      <c r="AA269" s="24">
        <f t="shared" si="244"/>
        <v>0</v>
      </c>
      <c r="AB269" s="24">
        <f t="shared" si="196"/>
        <v>0</v>
      </c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8"/>
      <c r="EC269" s="8"/>
      <c r="ED269" s="8"/>
      <c r="EE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  <c r="ES269" s="8"/>
      <c r="ET269" s="8"/>
      <c r="EU269" s="8"/>
      <c r="EV269" s="8"/>
      <c r="EW269" s="8"/>
      <c r="EX269" s="8"/>
      <c r="EY269" s="8"/>
      <c r="EZ269" s="8"/>
      <c r="FA269" s="8"/>
      <c r="FB269" s="8"/>
      <c r="FC269" s="8"/>
      <c r="FD269" s="8"/>
      <c r="FE269" s="8"/>
      <c r="FF269" s="8"/>
      <c r="FG269" s="8"/>
      <c r="FH269" s="8"/>
      <c r="FI269" s="8"/>
      <c r="FJ269" s="8"/>
      <c r="FK269" s="8"/>
      <c r="FL269" s="8"/>
      <c r="FM269" s="8"/>
      <c r="FN269" s="8"/>
      <c r="FO269" s="8"/>
      <c r="FP269" s="8"/>
      <c r="FQ269" s="8"/>
      <c r="FR269" s="8"/>
      <c r="FS269" s="8"/>
      <c r="FT269" s="8"/>
      <c r="FU269" s="8"/>
      <c r="FV269" s="8"/>
      <c r="FW269" s="8"/>
      <c r="FX269" s="8"/>
      <c r="FY269" s="8"/>
      <c r="FZ269" s="8"/>
      <c r="GA269" s="8"/>
      <c r="GB269" s="8"/>
      <c r="GC269" s="8"/>
      <c r="GD269" s="8"/>
      <c r="GE269" s="8"/>
      <c r="GF269" s="8"/>
      <c r="GG269" s="8"/>
      <c r="GH269" s="8"/>
      <c r="GI269" s="8"/>
      <c r="GJ269" s="8"/>
      <c r="GK269" s="8"/>
      <c r="GL269" s="8"/>
      <c r="GM269" s="8"/>
      <c r="GN269" s="8"/>
      <c r="GO269" s="8"/>
      <c r="GP269" s="8"/>
      <c r="GQ269" s="8"/>
      <c r="GR269" s="8"/>
      <c r="GS269" s="8"/>
      <c r="GT269" s="8"/>
      <c r="GU269" s="8"/>
      <c r="GV269" s="8"/>
      <c r="GW269" s="8"/>
      <c r="GX269" s="8"/>
      <c r="GY269" s="8"/>
      <c r="GZ269" s="8"/>
      <c r="HA269" s="8"/>
      <c r="HB269" s="8"/>
      <c r="HC269" s="8"/>
      <c r="HD269" s="8"/>
      <c r="HE269" s="8"/>
      <c r="HF269" s="8"/>
      <c r="HG269" s="8"/>
      <c r="HH269" s="8"/>
      <c r="HI269" s="8"/>
      <c r="HJ269" s="8"/>
      <c r="HK269" s="8"/>
      <c r="HL269" s="8"/>
      <c r="HM269" s="8"/>
      <c r="HN269" s="8"/>
      <c r="HO269" s="8"/>
      <c r="HP269" s="8"/>
      <c r="HQ269" s="8"/>
      <c r="HR269" s="8"/>
      <c r="HS269" s="8"/>
      <c r="HT269" s="8"/>
      <c r="HU269" s="8"/>
      <c r="HV269" s="8"/>
      <c r="HW269" s="8"/>
      <c r="HX269" s="8"/>
      <c r="HY269" s="8"/>
      <c r="HZ269" s="8"/>
      <c r="IA269" s="8"/>
      <c r="IB269" s="8"/>
      <c r="IC269" s="8"/>
      <c r="ID269" s="8"/>
      <c r="IE269" s="8"/>
      <c r="IF269" s="8"/>
      <c r="IG269" s="8"/>
      <c r="IH269" s="8"/>
      <c r="II269" s="8"/>
      <c r="IJ269" s="8"/>
      <c r="IK269" s="8"/>
      <c r="IL269" s="8"/>
      <c r="IM269" s="8"/>
      <c r="IN269" s="8"/>
      <c r="IO269" s="8"/>
    </row>
    <row r="270" spans="1:249" ht="63" x14ac:dyDescent="0.25">
      <c r="A270" s="31" t="s">
        <v>233</v>
      </c>
      <c r="B270" s="30">
        <f t="shared" si="215"/>
        <v>60000</v>
      </c>
      <c r="C270" s="30">
        <f t="shared" si="215"/>
        <v>60000</v>
      </c>
      <c r="D270" s="30">
        <f t="shared" si="215"/>
        <v>0</v>
      </c>
      <c r="E270" s="30">
        <v>0</v>
      </c>
      <c r="F270" s="30">
        <v>0</v>
      </c>
      <c r="G270" s="30">
        <f t="shared" si="189"/>
        <v>0</v>
      </c>
      <c r="H270" s="30">
        <v>0</v>
      </c>
      <c r="I270" s="30">
        <v>0</v>
      </c>
      <c r="J270" s="30">
        <f t="shared" si="190"/>
        <v>0</v>
      </c>
      <c r="K270" s="30">
        <v>60000</v>
      </c>
      <c r="L270" s="30">
        <v>60000</v>
      </c>
      <c r="M270" s="30">
        <f t="shared" si="191"/>
        <v>0</v>
      </c>
      <c r="N270" s="30">
        <v>0</v>
      </c>
      <c r="O270" s="30">
        <v>0</v>
      </c>
      <c r="P270" s="30">
        <f t="shared" si="192"/>
        <v>0</v>
      </c>
      <c r="Q270" s="30">
        <v>0</v>
      </c>
      <c r="R270" s="30">
        <v>0</v>
      </c>
      <c r="S270" s="30">
        <f t="shared" si="193"/>
        <v>0</v>
      </c>
      <c r="T270" s="30">
        <v>0</v>
      </c>
      <c r="U270" s="30">
        <v>0</v>
      </c>
      <c r="V270" s="30">
        <f t="shared" si="194"/>
        <v>0</v>
      </c>
      <c r="W270" s="30">
        <v>0</v>
      </c>
      <c r="X270" s="30">
        <v>0</v>
      </c>
      <c r="Y270" s="30">
        <f t="shared" si="195"/>
        <v>0</v>
      </c>
      <c r="Z270" s="30">
        <v>0</v>
      </c>
      <c r="AA270" s="30">
        <v>0</v>
      </c>
      <c r="AB270" s="30">
        <f t="shared" si="196"/>
        <v>0</v>
      </c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  <c r="EV270" s="8"/>
      <c r="EW270" s="8"/>
      <c r="EX270" s="8"/>
      <c r="EY270" s="8"/>
      <c r="EZ270" s="8"/>
      <c r="FA270" s="8"/>
      <c r="FB270" s="8"/>
      <c r="FC270" s="8"/>
      <c r="FD270" s="8"/>
      <c r="FE270" s="8"/>
      <c r="FF270" s="8"/>
      <c r="FG270" s="22"/>
      <c r="FH270" s="22"/>
      <c r="FI270" s="22"/>
      <c r="FJ270" s="22"/>
      <c r="FK270" s="22"/>
      <c r="FL270" s="22"/>
      <c r="FM270" s="22"/>
      <c r="FN270" s="22"/>
      <c r="FO270" s="22"/>
      <c r="FP270" s="22"/>
      <c r="FQ270" s="22"/>
      <c r="FR270" s="22"/>
      <c r="FS270" s="22"/>
      <c r="FT270" s="22"/>
      <c r="FU270" s="22"/>
      <c r="FV270" s="22"/>
      <c r="FW270" s="22"/>
      <c r="FX270" s="22"/>
      <c r="FY270" s="22"/>
      <c r="FZ270" s="22"/>
      <c r="GA270" s="8"/>
      <c r="GB270" s="8"/>
      <c r="GC270" s="8"/>
      <c r="GD270" s="8"/>
      <c r="GE270" s="8"/>
      <c r="GF270" s="8"/>
      <c r="GG270" s="8"/>
      <c r="GH270" s="8"/>
      <c r="GI270" s="8"/>
      <c r="GJ270" s="8"/>
      <c r="GK270" s="8"/>
      <c r="GL270" s="8"/>
      <c r="GM270" s="8"/>
      <c r="GN270" s="8"/>
      <c r="GO270" s="8"/>
      <c r="GP270" s="8"/>
      <c r="GQ270" s="8"/>
      <c r="GR270" s="8"/>
      <c r="GS270" s="8"/>
      <c r="GT270" s="8"/>
      <c r="GU270" s="8"/>
      <c r="GV270" s="8"/>
      <c r="GW270" s="8"/>
      <c r="GX270" s="8"/>
      <c r="GY270" s="8"/>
      <c r="GZ270" s="8"/>
      <c r="HA270" s="8"/>
      <c r="HB270" s="8"/>
      <c r="HC270" s="8"/>
      <c r="HD270" s="8"/>
      <c r="HE270" s="8"/>
      <c r="HF270" s="8"/>
      <c r="HG270" s="8"/>
      <c r="HH270" s="8"/>
      <c r="HI270" s="8"/>
      <c r="HJ270" s="8"/>
      <c r="HK270" s="8"/>
      <c r="HL270" s="8"/>
      <c r="HM270" s="8"/>
      <c r="HN270" s="8"/>
      <c r="HO270" s="8"/>
      <c r="HP270" s="8"/>
      <c r="HQ270" s="8"/>
      <c r="HR270" s="8"/>
      <c r="HS270" s="8"/>
      <c r="HT270" s="8"/>
      <c r="HU270" s="8"/>
      <c r="HV270" s="8"/>
      <c r="HW270" s="8"/>
      <c r="HX270" s="8"/>
      <c r="HY270" s="8"/>
      <c r="HZ270" s="8"/>
      <c r="IA270" s="8"/>
      <c r="IB270" s="8"/>
      <c r="IC270" s="8"/>
      <c r="ID270" s="8"/>
      <c r="IE270" s="8"/>
      <c r="IF270" s="8"/>
      <c r="IG270" s="8"/>
      <c r="IH270" s="8"/>
      <c r="II270" s="8"/>
      <c r="IJ270" s="8"/>
      <c r="IK270" s="8"/>
      <c r="IL270" s="8"/>
      <c r="IM270" s="8"/>
      <c r="IN270" s="8"/>
      <c r="IO270" s="8"/>
    </row>
    <row r="271" spans="1:249" ht="63" x14ac:dyDescent="0.25">
      <c r="A271" s="31" t="s">
        <v>234</v>
      </c>
      <c r="B271" s="30">
        <f t="shared" si="215"/>
        <v>52500</v>
      </c>
      <c r="C271" s="30">
        <f t="shared" si="215"/>
        <v>52500</v>
      </c>
      <c r="D271" s="30">
        <f t="shared" si="215"/>
        <v>0</v>
      </c>
      <c r="E271" s="30">
        <v>0</v>
      </c>
      <c r="F271" s="30">
        <v>0</v>
      </c>
      <c r="G271" s="30">
        <f t="shared" si="189"/>
        <v>0</v>
      </c>
      <c r="H271" s="30">
        <v>0</v>
      </c>
      <c r="I271" s="30">
        <v>0</v>
      </c>
      <c r="J271" s="30">
        <f t="shared" si="190"/>
        <v>0</v>
      </c>
      <c r="K271" s="30">
        <v>52500</v>
      </c>
      <c r="L271" s="30">
        <v>52500</v>
      </c>
      <c r="M271" s="30">
        <f t="shared" si="191"/>
        <v>0</v>
      </c>
      <c r="N271" s="30">
        <v>0</v>
      </c>
      <c r="O271" s="30">
        <v>0</v>
      </c>
      <c r="P271" s="30">
        <f t="shared" si="192"/>
        <v>0</v>
      </c>
      <c r="Q271" s="30">
        <v>0</v>
      </c>
      <c r="R271" s="30">
        <v>0</v>
      </c>
      <c r="S271" s="30">
        <f t="shared" si="193"/>
        <v>0</v>
      </c>
      <c r="T271" s="30">
        <v>0</v>
      </c>
      <c r="U271" s="30">
        <v>0</v>
      </c>
      <c r="V271" s="30">
        <f t="shared" si="194"/>
        <v>0</v>
      </c>
      <c r="W271" s="30">
        <v>0</v>
      </c>
      <c r="X271" s="30">
        <v>0</v>
      </c>
      <c r="Y271" s="30">
        <f t="shared" si="195"/>
        <v>0</v>
      </c>
      <c r="Z271" s="30">
        <v>0</v>
      </c>
      <c r="AA271" s="30">
        <v>0</v>
      </c>
      <c r="AB271" s="30">
        <f t="shared" si="196"/>
        <v>0</v>
      </c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8"/>
      <c r="EC271" s="8"/>
      <c r="ED271" s="8"/>
      <c r="EE271" s="8"/>
      <c r="EF271" s="8"/>
      <c r="EG271" s="8"/>
      <c r="EH271" s="8"/>
      <c r="EI271" s="8"/>
      <c r="EJ271" s="8"/>
      <c r="EK271" s="8"/>
      <c r="EL271" s="8"/>
      <c r="EM271" s="8"/>
      <c r="EN271" s="8"/>
      <c r="EO271" s="8"/>
      <c r="EP271" s="8"/>
      <c r="EQ271" s="8"/>
      <c r="ER271" s="8"/>
      <c r="ES271" s="8"/>
      <c r="ET271" s="8"/>
      <c r="EU271" s="8"/>
      <c r="EV271" s="8"/>
      <c r="EW271" s="8"/>
      <c r="EX271" s="8"/>
      <c r="EY271" s="8"/>
      <c r="EZ271" s="8"/>
      <c r="FA271" s="8"/>
      <c r="FB271" s="8"/>
      <c r="FC271" s="8"/>
      <c r="FD271" s="8"/>
      <c r="FE271" s="8"/>
      <c r="FF271" s="8"/>
      <c r="FG271" s="22"/>
      <c r="FH271" s="22"/>
      <c r="FI271" s="22"/>
      <c r="FJ271" s="22"/>
      <c r="FK271" s="22"/>
      <c r="FL271" s="22"/>
      <c r="FM271" s="22"/>
      <c r="FN271" s="22"/>
      <c r="FO271" s="22"/>
      <c r="FP271" s="22"/>
      <c r="FQ271" s="22"/>
      <c r="FR271" s="22"/>
      <c r="FS271" s="22"/>
      <c r="FT271" s="22"/>
      <c r="FU271" s="22"/>
      <c r="FV271" s="22"/>
      <c r="FW271" s="22"/>
      <c r="FX271" s="22"/>
      <c r="FY271" s="22"/>
      <c r="FZ271" s="22"/>
      <c r="GA271" s="8"/>
      <c r="GB271" s="8"/>
      <c r="GC271" s="8"/>
      <c r="GD271" s="8"/>
      <c r="GE271" s="8"/>
      <c r="GF271" s="8"/>
      <c r="GG271" s="8"/>
      <c r="GH271" s="8"/>
      <c r="GI271" s="8"/>
      <c r="GJ271" s="8"/>
      <c r="GK271" s="8"/>
      <c r="GL271" s="8"/>
      <c r="GM271" s="8"/>
      <c r="GN271" s="8"/>
      <c r="GO271" s="8"/>
      <c r="GP271" s="8"/>
      <c r="GQ271" s="8"/>
      <c r="GR271" s="8"/>
      <c r="GS271" s="8"/>
      <c r="GT271" s="8"/>
      <c r="GU271" s="8"/>
      <c r="GV271" s="8"/>
      <c r="GW271" s="8"/>
      <c r="GX271" s="8"/>
      <c r="GY271" s="8"/>
      <c r="GZ271" s="8"/>
      <c r="HA271" s="8"/>
      <c r="HB271" s="8"/>
      <c r="HC271" s="8"/>
      <c r="HD271" s="8"/>
      <c r="HE271" s="8"/>
      <c r="HF271" s="8"/>
      <c r="HG271" s="8"/>
      <c r="HH271" s="8"/>
      <c r="HI271" s="8"/>
      <c r="HJ271" s="8"/>
      <c r="HK271" s="8"/>
      <c r="HL271" s="8"/>
      <c r="HM271" s="8"/>
      <c r="HN271" s="8"/>
      <c r="HO271" s="8"/>
      <c r="HP271" s="8"/>
      <c r="HQ271" s="8"/>
      <c r="HR271" s="8"/>
      <c r="HS271" s="8"/>
      <c r="HT271" s="8"/>
      <c r="HU271" s="8"/>
      <c r="HV271" s="8"/>
      <c r="HW271" s="8"/>
      <c r="HX271" s="8"/>
      <c r="HY271" s="8"/>
      <c r="HZ271" s="8"/>
      <c r="IA271" s="8"/>
      <c r="IB271" s="8"/>
      <c r="IC271" s="8"/>
      <c r="ID271" s="8"/>
      <c r="IE271" s="8"/>
      <c r="IF271" s="8"/>
      <c r="IG271" s="8"/>
      <c r="IH271" s="8"/>
      <c r="II271" s="8"/>
      <c r="IJ271" s="8"/>
      <c r="IK271" s="8"/>
      <c r="IL271" s="8"/>
      <c r="IM271" s="8"/>
      <c r="IN271" s="8"/>
      <c r="IO271" s="8"/>
    </row>
    <row r="272" spans="1:249" ht="47.25" x14ac:dyDescent="0.25">
      <c r="A272" s="31" t="s">
        <v>235</v>
      </c>
      <c r="B272" s="30">
        <f t="shared" si="215"/>
        <v>60000</v>
      </c>
      <c r="C272" s="30">
        <f t="shared" si="215"/>
        <v>60000</v>
      </c>
      <c r="D272" s="30">
        <f t="shared" si="215"/>
        <v>0</v>
      </c>
      <c r="E272" s="30">
        <v>0</v>
      </c>
      <c r="F272" s="30">
        <v>0</v>
      </c>
      <c r="G272" s="30">
        <f t="shared" si="189"/>
        <v>0</v>
      </c>
      <c r="H272" s="30">
        <v>0</v>
      </c>
      <c r="I272" s="30">
        <v>0</v>
      </c>
      <c r="J272" s="30">
        <f t="shared" si="190"/>
        <v>0</v>
      </c>
      <c r="K272" s="30">
        <v>60000</v>
      </c>
      <c r="L272" s="30">
        <v>60000</v>
      </c>
      <c r="M272" s="30">
        <f t="shared" si="191"/>
        <v>0</v>
      </c>
      <c r="N272" s="30">
        <v>0</v>
      </c>
      <c r="O272" s="30">
        <v>0</v>
      </c>
      <c r="P272" s="30">
        <f t="shared" si="192"/>
        <v>0</v>
      </c>
      <c r="Q272" s="30">
        <v>0</v>
      </c>
      <c r="R272" s="30">
        <v>0</v>
      </c>
      <c r="S272" s="30">
        <f t="shared" si="193"/>
        <v>0</v>
      </c>
      <c r="T272" s="30">
        <v>0</v>
      </c>
      <c r="U272" s="30">
        <v>0</v>
      </c>
      <c r="V272" s="30">
        <f t="shared" si="194"/>
        <v>0</v>
      </c>
      <c r="W272" s="30">
        <v>0</v>
      </c>
      <c r="X272" s="30">
        <v>0</v>
      </c>
      <c r="Y272" s="30">
        <f t="shared" si="195"/>
        <v>0</v>
      </c>
      <c r="Z272" s="30">
        <v>0</v>
      </c>
      <c r="AA272" s="30">
        <v>0</v>
      </c>
      <c r="AB272" s="30">
        <f t="shared" si="196"/>
        <v>0</v>
      </c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8"/>
      <c r="EC272" s="8"/>
      <c r="ED272" s="8"/>
      <c r="EE272" s="8"/>
      <c r="EF272" s="8"/>
      <c r="EG272" s="8"/>
      <c r="EH272" s="8"/>
      <c r="EI272" s="8"/>
      <c r="EJ272" s="8"/>
      <c r="EK272" s="8"/>
      <c r="EL272" s="8"/>
      <c r="EM272" s="8"/>
      <c r="EN272" s="8"/>
      <c r="EO272" s="8"/>
      <c r="EP272" s="8"/>
      <c r="EQ272" s="8"/>
      <c r="ER272" s="8"/>
      <c r="ES272" s="8"/>
      <c r="ET272" s="8"/>
      <c r="EU272" s="8"/>
      <c r="EV272" s="8"/>
      <c r="EW272" s="8"/>
      <c r="EX272" s="8"/>
      <c r="EY272" s="8"/>
      <c r="EZ272" s="8"/>
      <c r="FA272" s="8"/>
      <c r="FB272" s="8"/>
      <c r="FC272" s="8"/>
      <c r="FD272" s="8"/>
      <c r="FE272" s="8"/>
      <c r="FF272" s="8"/>
      <c r="FG272" s="22"/>
      <c r="FH272" s="22"/>
      <c r="FI272" s="22"/>
      <c r="FJ272" s="22"/>
      <c r="FK272" s="22"/>
      <c r="FL272" s="22"/>
      <c r="FM272" s="22"/>
      <c r="FN272" s="22"/>
      <c r="FO272" s="22"/>
      <c r="FP272" s="22"/>
      <c r="FQ272" s="22"/>
      <c r="FR272" s="22"/>
      <c r="FS272" s="22"/>
      <c r="FT272" s="22"/>
      <c r="FU272" s="22"/>
      <c r="FV272" s="22"/>
      <c r="FW272" s="22"/>
      <c r="FX272" s="22"/>
      <c r="FY272" s="22"/>
      <c r="FZ272" s="22"/>
      <c r="GA272" s="8"/>
      <c r="GB272" s="8"/>
      <c r="GC272" s="8"/>
      <c r="GD272" s="8"/>
      <c r="GE272" s="8"/>
      <c r="GF272" s="8"/>
      <c r="GG272" s="8"/>
      <c r="GH272" s="8"/>
      <c r="GI272" s="8"/>
      <c r="GJ272" s="8"/>
      <c r="GK272" s="8"/>
      <c r="GL272" s="8"/>
      <c r="GM272" s="8"/>
      <c r="GN272" s="8"/>
      <c r="GO272" s="8"/>
      <c r="GP272" s="8"/>
      <c r="GQ272" s="8"/>
      <c r="GR272" s="8"/>
      <c r="GS272" s="8"/>
      <c r="GT272" s="8"/>
      <c r="GU272" s="8"/>
      <c r="GV272" s="8"/>
      <c r="GW272" s="8"/>
      <c r="GX272" s="8"/>
      <c r="GY272" s="8"/>
      <c r="GZ272" s="8"/>
      <c r="HA272" s="8"/>
      <c r="HB272" s="8"/>
      <c r="HC272" s="8"/>
      <c r="HD272" s="8"/>
      <c r="HE272" s="8"/>
      <c r="HF272" s="8"/>
      <c r="HG272" s="8"/>
      <c r="HH272" s="8"/>
      <c r="HI272" s="8"/>
      <c r="HJ272" s="8"/>
      <c r="HK272" s="8"/>
      <c r="HL272" s="8"/>
      <c r="HM272" s="8"/>
      <c r="HN272" s="8"/>
      <c r="HO272" s="8"/>
      <c r="HP272" s="8"/>
      <c r="HQ272" s="8"/>
      <c r="HR272" s="8"/>
      <c r="HS272" s="8"/>
      <c r="HT272" s="8"/>
      <c r="HU272" s="8"/>
      <c r="HV272" s="8"/>
      <c r="HW272" s="8"/>
      <c r="HX272" s="8"/>
      <c r="HY272" s="8"/>
      <c r="HZ272" s="8"/>
      <c r="IA272" s="8"/>
      <c r="IB272" s="8"/>
      <c r="IC272" s="8"/>
      <c r="ID272" s="8"/>
      <c r="IE272" s="8"/>
      <c r="IF272" s="8"/>
      <c r="IG272" s="8"/>
      <c r="IH272" s="8"/>
      <c r="II272" s="8"/>
      <c r="IJ272" s="8"/>
      <c r="IK272" s="8"/>
      <c r="IL272" s="8"/>
      <c r="IM272" s="8"/>
      <c r="IN272" s="8"/>
      <c r="IO272" s="8"/>
    </row>
    <row r="276" spans="1:249" x14ac:dyDescent="0.25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  <c r="BQ276" s="42"/>
      <c r="BR276" s="42"/>
      <c r="BS276" s="42"/>
      <c r="BT276" s="42"/>
      <c r="BU276" s="42"/>
      <c r="BV276" s="42"/>
      <c r="BW276" s="42"/>
      <c r="BX276" s="42"/>
      <c r="BY276" s="42"/>
      <c r="BZ276" s="42"/>
      <c r="CA276" s="42"/>
      <c r="CB276" s="42"/>
      <c r="CC276" s="42"/>
      <c r="CD276" s="42"/>
      <c r="CE276" s="42"/>
      <c r="CF276" s="42"/>
      <c r="CG276" s="42"/>
      <c r="CH276" s="42"/>
      <c r="CI276" s="42"/>
      <c r="CJ276" s="42"/>
      <c r="CK276" s="42"/>
      <c r="CL276" s="42"/>
      <c r="CM276" s="42"/>
      <c r="CN276" s="42"/>
      <c r="CO276" s="42"/>
      <c r="CP276" s="42"/>
      <c r="CQ276" s="42"/>
      <c r="CR276" s="42"/>
      <c r="CS276" s="42"/>
      <c r="CT276" s="42"/>
      <c r="CU276" s="42"/>
      <c r="CV276" s="42"/>
      <c r="CW276" s="42"/>
      <c r="CX276" s="42"/>
      <c r="CY276" s="42"/>
      <c r="CZ276" s="42"/>
      <c r="DA276" s="42"/>
      <c r="DB276" s="42"/>
      <c r="DC276" s="42"/>
      <c r="DD276" s="42"/>
      <c r="DE276" s="42"/>
      <c r="DF276" s="42"/>
      <c r="DG276" s="42"/>
      <c r="DH276" s="42"/>
      <c r="DI276" s="42"/>
      <c r="DJ276" s="42"/>
      <c r="DK276" s="42"/>
      <c r="DL276" s="42"/>
      <c r="DM276" s="42"/>
      <c r="DN276" s="42"/>
      <c r="DO276" s="42"/>
      <c r="DP276" s="42"/>
      <c r="DQ276" s="42"/>
      <c r="DR276" s="42"/>
      <c r="DS276" s="42"/>
      <c r="DT276" s="42"/>
      <c r="DU276" s="42"/>
      <c r="DV276" s="42"/>
      <c r="DW276" s="42"/>
      <c r="DX276" s="42"/>
      <c r="DY276" s="42"/>
      <c r="DZ276" s="42"/>
      <c r="EA276" s="42"/>
      <c r="EB276" s="42"/>
      <c r="EC276" s="42"/>
      <c r="ED276" s="42"/>
      <c r="EE276" s="42"/>
      <c r="EF276" s="42"/>
      <c r="EG276" s="42"/>
      <c r="EH276" s="42"/>
      <c r="EI276" s="42"/>
      <c r="EJ276" s="42"/>
      <c r="EK276" s="42"/>
      <c r="EL276" s="42"/>
      <c r="EM276" s="42"/>
      <c r="EN276" s="42"/>
      <c r="EO276" s="42"/>
      <c r="EP276" s="42"/>
      <c r="EQ276" s="42"/>
      <c r="ER276" s="42"/>
      <c r="ES276" s="42"/>
      <c r="ET276" s="42"/>
      <c r="EU276" s="42"/>
      <c r="EV276" s="42"/>
      <c r="EW276" s="42"/>
      <c r="EX276" s="42"/>
      <c r="EY276" s="42"/>
      <c r="EZ276" s="42"/>
      <c r="FA276" s="42"/>
      <c r="FB276" s="42"/>
      <c r="FC276" s="42"/>
      <c r="FD276" s="42"/>
      <c r="FE276" s="42"/>
      <c r="FF276" s="42"/>
      <c r="FG276" s="42"/>
      <c r="FH276" s="42"/>
      <c r="FI276" s="42"/>
      <c r="FJ276" s="42"/>
      <c r="FK276" s="42"/>
      <c r="FL276" s="42"/>
      <c r="FM276" s="42"/>
      <c r="FN276" s="42"/>
      <c r="FO276" s="42"/>
      <c r="FP276" s="42"/>
      <c r="FQ276" s="42"/>
      <c r="FR276" s="42"/>
      <c r="FS276" s="42"/>
      <c r="FT276" s="42"/>
      <c r="FU276" s="42"/>
      <c r="FV276" s="42"/>
      <c r="FW276" s="42"/>
      <c r="FX276" s="42"/>
      <c r="FY276" s="42"/>
      <c r="FZ276" s="42"/>
      <c r="GA276" s="42"/>
      <c r="GB276" s="42"/>
      <c r="GC276" s="42"/>
      <c r="GD276" s="42"/>
      <c r="GE276" s="42"/>
      <c r="GF276" s="42"/>
      <c r="GG276" s="42"/>
      <c r="GH276" s="42"/>
      <c r="GI276" s="42"/>
      <c r="GJ276" s="42"/>
      <c r="GK276" s="42"/>
      <c r="GL276" s="42"/>
      <c r="GM276" s="42"/>
      <c r="GN276" s="42"/>
      <c r="GO276" s="42"/>
      <c r="GP276" s="42"/>
      <c r="GQ276" s="42"/>
      <c r="GR276" s="42"/>
      <c r="GS276" s="42"/>
      <c r="GT276" s="42"/>
      <c r="GU276" s="42"/>
      <c r="GV276" s="42"/>
      <c r="GW276" s="42"/>
      <c r="GX276" s="42"/>
      <c r="GY276" s="42"/>
      <c r="GZ276" s="42"/>
      <c r="HA276" s="42"/>
      <c r="HB276" s="42"/>
      <c r="HC276" s="42"/>
      <c r="HD276" s="42"/>
      <c r="HE276" s="42"/>
      <c r="HF276" s="42"/>
      <c r="HG276" s="42"/>
      <c r="HH276" s="42"/>
      <c r="HI276" s="42"/>
      <c r="HJ276" s="42"/>
      <c r="HK276" s="42"/>
      <c r="HL276" s="42"/>
      <c r="HM276" s="42"/>
      <c r="HN276" s="42"/>
      <c r="HO276" s="42"/>
      <c r="HP276" s="42"/>
      <c r="HQ276" s="42"/>
      <c r="HR276" s="42"/>
      <c r="HS276" s="42"/>
      <c r="HT276" s="42"/>
      <c r="HU276" s="42"/>
      <c r="HV276" s="42"/>
      <c r="HW276" s="42"/>
      <c r="HX276" s="42"/>
      <c r="HY276" s="42"/>
      <c r="HZ276" s="42"/>
      <c r="IA276" s="42"/>
      <c r="IB276" s="42"/>
      <c r="IC276" s="42"/>
      <c r="ID276" s="42"/>
      <c r="IE276" s="42"/>
      <c r="IF276" s="42"/>
      <c r="IG276" s="42"/>
      <c r="IH276" s="42"/>
      <c r="II276" s="42"/>
      <c r="IJ276" s="42"/>
      <c r="IK276" s="42"/>
      <c r="IL276" s="42"/>
      <c r="IM276" s="42"/>
      <c r="IN276" s="42"/>
      <c r="IO276" s="42"/>
    </row>
    <row r="277" spans="1:249" x14ac:dyDescent="0.25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  <c r="AS277" s="43"/>
      <c r="AT277" s="43"/>
      <c r="AU277" s="43"/>
      <c r="AV277" s="43"/>
      <c r="AW277" s="43"/>
      <c r="AX277" s="43"/>
      <c r="AY277" s="43"/>
      <c r="AZ277" s="43"/>
      <c r="BA277" s="43"/>
      <c r="BB277" s="43"/>
      <c r="BC277" s="43"/>
      <c r="BD277" s="43"/>
      <c r="BE277" s="43"/>
      <c r="BF277" s="43"/>
      <c r="BG277" s="43"/>
      <c r="BH277" s="43"/>
      <c r="BI277" s="43"/>
      <c r="BJ277" s="43"/>
      <c r="BK277" s="43"/>
      <c r="BL277" s="43"/>
      <c r="BM277" s="43"/>
      <c r="BN277" s="43"/>
      <c r="BO277" s="43"/>
      <c r="BP277" s="43"/>
      <c r="BQ277" s="43"/>
      <c r="BR277" s="43"/>
      <c r="BS277" s="43"/>
      <c r="BT277" s="43"/>
      <c r="BU277" s="43"/>
      <c r="BV277" s="43"/>
      <c r="BW277" s="43"/>
      <c r="BX277" s="43"/>
      <c r="BY277" s="43"/>
      <c r="BZ277" s="43"/>
      <c r="CA277" s="43"/>
      <c r="CB277" s="43"/>
      <c r="CC277" s="43"/>
      <c r="CD277" s="43"/>
      <c r="CE277" s="43"/>
      <c r="CF277" s="43"/>
      <c r="CG277" s="43"/>
      <c r="CH277" s="43"/>
      <c r="CI277" s="43"/>
      <c r="CJ277" s="43"/>
      <c r="CK277" s="43"/>
      <c r="CL277" s="43"/>
      <c r="CM277" s="43"/>
      <c r="CN277" s="43"/>
      <c r="CO277" s="43"/>
      <c r="CP277" s="43"/>
      <c r="CQ277" s="43"/>
      <c r="CR277" s="43"/>
      <c r="CS277" s="43"/>
      <c r="CT277" s="43"/>
      <c r="CU277" s="43"/>
      <c r="CV277" s="43"/>
      <c r="CW277" s="43"/>
      <c r="CX277" s="43"/>
      <c r="CY277" s="43"/>
      <c r="CZ277" s="43"/>
      <c r="DA277" s="43"/>
      <c r="DB277" s="43"/>
      <c r="DC277" s="43"/>
      <c r="DD277" s="43"/>
      <c r="DE277" s="43"/>
      <c r="DF277" s="43"/>
      <c r="DG277" s="43"/>
      <c r="DH277" s="43"/>
      <c r="DI277" s="43"/>
      <c r="DJ277" s="43"/>
      <c r="DK277" s="43"/>
      <c r="DL277" s="43"/>
      <c r="DM277" s="43"/>
      <c r="DN277" s="43"/>
      <c r="DO277" s="43"/>
      <c r="DP277" s="43"/>
      <c r="DQ277" s="43"/>
      <c r="DR277" s="43"/>
      <c r="DS277" s="43"/>
      <c r="DT277" s="43"/>
      <c r="DU277" s="43"/>
      <c r="DV277" s="43"/>
      <c r="DW277" s="43"/>
      <c r="DX277" s="43"/>
      <c r="DY277" s="43"/>
      <c r="DZ277" s="43"/>
      <c r="EA277" s="43"/>
      <c r="EB277" s="43"/>
      <c r="EC277" s="43"/>
      <c r="ED277" s="43"/>
      <c r="EE277" s="43"/>
      <c r="EF277" s="43"/>
      <c r="EG277" s="43"/>
      <c r="EH277" s="43"/>
      <c r="EI277" s="43"/>
      <c r="EJ277" s="43"/>
      <c r="EK277" s="43"/>
      <c r="EL277" s="43"/>
      <c r="EM277" s="43"/>
      <c r="EN277" s="43"/>
      <c r="EO277" s="43"/>
      <c r="EP277" s="43"/>
      <c r="EQ277" s="43"/>
      <c r="ER277" s="43"/>
      <c r="ES277" s="43"/>
      <c r="ET277" s="43"/>
      <c r="EU277" s="43"/>
      <c r="EV277" s="43"/>
      <c r="EW277" s="43"/>
      <c r="EX277" s="43"/>
      <c r="EY277" s="43"/>
      <c r="EZ277" s="43"/>
      <c r="FA277" s="43"/>
      <c r="FB277" s="43"/>
      <c r="FC277" s="43"/>
      <c r="FD277" s="43"/>
      <c r="FE277" s="43"/>
      <c r="FF277" s="43"/>
      <c r="FG277" s="43"/>
      <c r="FH277" s="43"/>
      <c r="FI277" s="43"/>
      <c r="FJ277" s="43"/>
      <c r="FK277" s="43"/>
      <c r="FL277" s="43"/>
      <c r="FM277" s="43"/>
      <c r="FN277" s="43"/>
      <c r="FO277" s="43"/>
      <c r="FP277" s="43"/>
      <c r="FQ277" s="43"/>
      <c r="FR277" s="43"/>
      <c r="FS277" s="43"/>
      <c r="FT277" s="43"/>
      <c r="FU277" s="43"/>
      <c r="FV277" s="43"/>
      <c r="FW277" s="43"/>
      <c r="FX277" s="43"/>
      <c r="FY277" s="43"/>
      <c r="FZ277" s="43"/>
      <c r="GA277" s="43"/>
      <c r="GB277" s="43"/>
      <c r="GC277" s="43"/>
      <c r="GD277" s="43"/>
      <c r="GE277" s="43"/>
      <c r="GF277" s="43"/>
      <c r="GG277" s="43"/>
      <c r="GH277" s="43"/>
      <c r="GI277" s="43"/>
      <c r="GJ277" s="43"/>
      <c r="GK277" s="43"/>
      <c r="GL277" s="43"/>
      <c r="GM277" s="43"/>
      <c r="GN277" s="43"/>
      <c r="GO277" s="43"/>
      <c r="GP277" s="43"/>
      <c r="GQ277" s="43"/>
      <c r="GR277" s="43"/>
      <c r="GS277" s="43"/>
      <c r="GT277" s="43"/>
      <c r="GU277" s="43"/>
      <c r="GV277" s="43"/>
      <c r="GW277" s="43"/>
      <c r="GX277" s="43"/>
      <c r="GY277" s="43"/>
      <c r="GZ277" s="43"/>
      <c r="HA277" s="43"/>
      <c r="HB277" s="43"/>
      <c r="HC277" s="43"/>
      <c r="HD277" s="43"/>
      <c r="HE277" s="43"/>
      <c r="HF277" s="43"/>
      <c r="HG277" s="43"/>
      <c r="HH277" s="43"/>
      <c r="HI277" s="43"/>
      <c r="HJ277" s="43"/>
      <c r="HK277" s="43"/>
      <c r="HL277" s="43"/>
      <c r="HM277" s="43"/>
      <c r="HN277" s="43"/>
      <c r="HO277" s="43"/>
      <c r="HP277" s="43"/>
      <c r="HQ277" s="43"/>
      <c r="HR277" s="43"/>
      <c r="HS277" s="43"/>
      <c r="HT277" s="43"/>
      <c r="HU277" s="43"/>
      <c r="HV277" s="43"/>
      <c r="HW277" s="43"/>
      <c r="HX277" s="43"/>
      <c r="HY277" s="43"/>
      <c r="HZ277" s="43"/>
      <c r="IA277" s="43"/>
      <c r="IB277" s="43"/>
      <c r="IC277" s="43"/>
      <c r="ID277" s="43"/>
      <c r="IE277" s="43"/>
      <c r="IF277" s="43"/>
      <c r="IG277" s="43"/>
      <c r="IH277" s="43"/>
      <c r="II277" s="43"/>
      <c r="IJ277" s="43"/>
      <c r="IK277" s="43"/>
      <c r="IL277" s="43"/>
      <c r="IM277" s="43"/>
      <c r="IN277" s="43"/>
      <c r="IO277" s="43"/>
    </row>
    <row r="278" spans="1:249" x14ac:dyDescent="0.25">
      <c r="A278" s="44"/>
      <c r="GA278" s="45"/>
      <c r="GB278" s="45"/>
      <c r="GC278" s="45"/>
      <c r="GD278" s="45"/>
      <c r="GE278" s="45"/>
      <c r="GF278" s="45"/>
      <c r="GG278" s="45"/>
      <c r="GH278" s="45"/>
      <c r="GI278" s="45"/>
      <c r="GJ278" s="45"/>
      <c r="GK278" s="45"/>
      <c r="GL278" s="45"/>
      <c r="GM278" s="45"/>
      <c r="GN278" s="45"/>
      <c r="GO278" s="45"/>
      <c r="GP278" s="45"/>
      <c r="GQ278" s="45"/>
      <c r="GR278" s="45"/>
      <c r="GS278" s="45"/>
      <c r="GT278" s="45"/>
      <c r="GU278" s="45"/>
      <c r="GV278" s="45"/>
      <c r="GW278" s="45"/>
      <c r="GX278" s="45"/>
      <c r="GY278" s="45"/>
      <c r="GZ278" s="45"/>
      <c r="HA278" s="45"/>
      <c r="HB278" s="45"/>
      <c r="HC278" s="45"/>
      <c r="HD278" s="45"/>
      <c r="HE278" s="45"/>
      <c r="HF278" s="45"/>
      <c r="HG278" s="45"/>
      <c r="HH278" s="45"/>
      <c r="HI278" s="45"/>
      <c r="HJ278" s="45"/>
      <c r="HK278" s="45"/>
      <c r="HL278" s="45"/>
      <c r="HM278" s="45"/>
      <c r="HN278" s="45"/>
      <c r="HO278" s="45"/>
      <c r="HP278" s="45"/>
      <c r="HQ278" s="45"/>
      <c r="HR278" s="45"/>
      <c r="HS278" s="45"/>
      <c r="HT278" s="45"/>
      <c r="HU278" s="45"/>
      <c r="HV278" s="45"/>
      <c r="HW278" s="45"/>
      <c r="HX278" s="45"/>
      <c r="HY278" s="45"/>
      <c r="HZ278" s="45"/>
      <c r="IA278" s="45"/>
      <c r="IB278" s="45"/>
      <c r="IC278" s="45"/>
      <c r="ID278" s="45"/>
      <c r="IE278" s="45"/>
      <c r="IF278" s="45"/>
      <c r="IG278" s="45"/>
      <c r="IH278" s="45"/>
      <c r="II278" s="45"/>
      <c r="IJ278" s="45"/>
      <c r="IK278" s="45"/>
      <c r="IL278" s="45"/>
      <c r="IM278" s="45"/>
      <c r="IN278" s="45"/>
      <c r="IO278" s="45"/>
    </row>
    <row r="279" spans="1:249" x14ac:dyDescent="0.25">
      <c r="A279" s="45"/>
    </row>
    <row r="280" spans="1:249" x14ac:dyDescent="0.25">
      <c r="A280" s="45" t="s">
        <v>301</v>
      </c>
    </row>
    <row r="281" spans="1:249" x14ac:dyDescent="0.25">
      <c r="A281" s="45" t="s">
        <v>302</v>
      </c>
    </row>
    <row r="282" spans="1:249" x14ac:dyDescent="0.25">
      <c r="A282" s="45" t="s">
        <v>0</v>
      </c>
      <c r="GA282" s="4"/>
      <c r="GB282" s="4"/>
      <c r="GC282" s="4"/>
      <c r="GD282" s="4"/>
      <c r="GE282" s="4"/>
      <c r="GF282" s="4"/>
      <c r="GG282" s="4"/>
      <c r="GH282" s="4"/>
      <c r="GI282" s="4"/>
      <c r="GJ282" s="4"/>
      <c r="GK282" s="4"/>
      <c r="GL282" s="4"/>
      <c r="GM282" s="4"/>
      <c r="GN282" s="4"/>
      <c r="GO282" s="4"/>
      <c r="GP282" s="4"/>
      <c r="GQ282" s="4"/>
      <c r="GR282" s="4"/>
      <c r="GS282" s="4"/>
      <c r="GT282" s="4"/>
      <c r="GU282" s="4"/>
      <c r="GV282" s="4"/>
      <c r="GW282" s="4"/>
      <c r="GX282" s="4"/>
      <c r="GY282" s="4"/>
      <c r="GZ282" s="4"/>
      <c r="HA282" s="4"/>
      <c r="HB282" s="4"/>
      <c r="HC282" s="4"/>
      <c r="HD282" s="4"/>
      <c r="HE282" s="4"/>
      <c r="HF282" s="4"/>
      <c r="HG282" s="4"/>
      <c r="HH282" s="4"/>
      <c r="HI282" s="4"/>
      <c r="HJ282" s="4"/>
      <c r="HK282" s="4"/>
      <c r="HL282" s="4"/>
      <c r="HM282" s="4"/>
      <c r="HN282" s="4"/>
      <c r="HO282" s="4"/>
      <c r="HP282" s="4"/>
      <c r="HQ282" s="4"/>
      <c r="HR282" s="4"/>
      <c r="HS282" s="4"/>
      <c r="HT282" s="4"/>
      <c r="HU282" s="4"/>
      <c r="HV282" s="4"/>
      <c r="HW282" s="4"/>
      <c r="HX282" s="4"/>
      <c r="HY282" s="4"/>
      <c r="HZ282" s="4"/>
      <c r="IA282" s="4"/>
      <c r="IB282" s="4"/>
      <c r="IC282" s="4"/>
      <c r="ID282" s="4"/>
      <c r="IE282" s="4"/>
      <c r="IF282" s="4"/>
      <c r="IG282" s="4"/>
      <c r="IH282" s="4"/>
      <c r="II282" s="4"/>
      <c r="IJ282" s="4"/>
      <c r="IK282" s="4"/>
      <c r="IL282" s="4"/>
      <c r="IM282" s="4"/>
      <c r="IN282" s="4"/>
      <c r="IO282" s="4"/>
    </row>
    <row r="283" spans="1:249" x14ac:dyDescent="0.25">
      <c r="A283" s="46"/>
      <c r="GA283" s="4"/>
      <c r="GB283" s="4"/>
      <c r="GC283" s="4"/>
      <c r="GD283" s="4"/>
      <c r="GE283" s="4"/>
      <c r="GF283" s="4"/>
      <c r="GG283" s="4"/>
      <c r="GH283" s="4"/>
      <c r="GI283" s="4"/>
      <c r="GJ283" s="4"/>
      <c r="GK283" s="4"/>
      <c r="GL283" s="4"/>
      <c r="GM283" s="4"/>
      <c r="GN283" s="4"/>
      <c r="GO283" s="4"/>
      <c r="GP283" s="4"/>
      <c r="GQ283" s="4"/>
      <c r="GR283" s="4"/>
      <c r="GS283" s="4"/>
      <c r="GT283" s="4"/>
      <c r="GU283" s="4"/>
      <c r="GV283" s="4"/>
      <c r="GW283" s="4"/>
      <c r="GX283" s="4"/>
      <c r="GY283" s="4"/>
      <c r="GZ283" s="4"/>
      <c r="HA283" s="4"/>
      <c r="HB283" s="4"/>
      <c r="HC283" s="4"/>
      <c r="HD283" s="4"/>
      <c r="HE283" s="4"/>
      <c r="HF283" s="4"/>
      <c r="HG283" s="4"/>
      <c r="HH283" s="4"/>
      <c r="HI283" s="4"/>
      <c r="HJ283" s="4"/>
      <c r="HK283" s="4"/>
      <c r="HL283" s="4"/>
      <c r="HM283" s="4"/>
      <c r="HN283" s="4"/>
      <c r="HO283" s="4"/>
      <c r="HP283" s="4"/>
      <c r="HQ283" s="4"/>
      <c r="HR283" s="4"/>
      <c r="HS283" s="4"/>
      <c r="HT283" s="4"/>
      <c r="HU283" s="4"/>
      <c r="HV283" s="4"/>
      <c r="HW283" s="4"/>
      <c r="HX283" s="4"/>
      <c r="HY283" s="4"/>
      <c r="HZ283" s="4"/>
      <c r="IA283" s="4"/>
      <c r="IB283" s="4"/>
      <c r="IC283" s="4"/>
      <c r="ID283" s="4"/>
      <c r="IE283" s="4"/>
      <c r="IF283" s="4"/>
      <c r="IG283" s="4"/>
      <c r="IH283" s="4"/>
      <c r="II283" s="4"/>
      <c r="IJ283" s="4"/>
      <c r="IK283" s="4"/>
      <c r="IL283" s="4"/>
      <c r="IM283" s="4"/>
      <c r="IN283" s="4"/>
      <c r="IO283" s="4"/>
    </row>
    <row r="284" spans="1:249" x14ac:dyDescent="0.25">
      <c r="A284" s="47"/>
      <c r="GA284" s="4"/>
      <c r="GB284" s="4"/>
      <c r="GC284" s="4"/>
      <c r="GD284" s="4"/>
      <c r="GE284" s="4"/>
      <c r="GF284" s="4"/>
      <c r="GG284" s="4"/>
      <c r="GH284" s="4"/>
      <c r="GI284" s="4"/>
      <c r="GJ284" s="4"/>
      <c r="GK284" s="4"/>
      <c r="GL284" s="4"/>
      <c r="GM284" s="4"/>
      <c r="GN284" s="4"/>
      <c r="GO284" s="4"/>
      <c r="GP284" s="4"/>
      <c r="GQ284" s="4"/>
      <c r="GR284" s="4"/>
      <c r="GS284" s="4"/>
      <c r="GT284" s="4"/>
      <c r="GU284" s="4"/>
      <c r="GV284" s="4"/>
      <c r="GW284" s="4"/>
      <c r="GX284" s="4"/>
      <c r="GY284" s="4"/>
      <c r="GZ284" s="4"/>
      <c r="HA284" s="4"/>
      <c r="HB284" s="4"/>
      <c r="HC284" s="4"/>
      <c r="HD284" s="4"/>
      <c r="HE284" s="4"/>
      <c r="HF284" s="4"/>
      <c r="HG284" s="4"/>
      <c r="HH284" s="4"/>
      <c r="HI284" s="4"/>
      <c r="HJ284" s="4"/>
      <c r="HK284" s="4"/>
      <c r="HL284" s="4"/>
      <c r="HM284" s="4"/>
      <c r="HN284" s="4"/>
      <c r="HO284" s="4"/>
      <c r="HP284" s="4"/>
      <c r="HQ284" s="4"/>
      <c r="HR284" s="4"/>
      <c r="HS284" s="4"/>
      <c r="HT284" s="4"/>
      <c r="HU284" s="4"/>
      <c r="HV284" s="4"/>
      <c r="HW284" s="4"/>
      <c r="HX284" s="4"/>
      <c r="HY284" s="4"/>
      <c r="HZ284" s="4"/>
      <c r="IA284" s="4"/>
      <c r="IB284" s="4"/>
      <c r="IC284" s="4"/>
      <c r="ID284" s="4"/>
      <c r="IE284" s="4"/>
      <c r="IF284" s="4"/>
      <c r="IG284" s="4"/>
      <c r="IH284" s="4"/>
      <c r="II284" s="4"/>
      <c r="IJ284" s="4"/>
      <c r="IK284" s="4"/>
      <c r="IL284" s="4"/>
      <c r="IM284" s="4"/>
      <c r="IN284" s="4"/>
      <c r="IO284" s="4"/>
    </row>
    <row r="285" spans="1:249" x14ac:dyDescent="0.25">
      <c r="A285" s="3"/>
      <c r="GA285" s="4"/>
      <c r="GB285" s="4"/>
      <c r="GC285" s="4"/>
      <c r="GD285" s="4"/>
      <c r="GE285" s="4"/>
      <c r="GF285" s="4"/>
      <c r="GG285" s="4"/>
      <c r="GH285" s="4"/>
      <c r="GI285" s="4"/>
      <c r="GJ285" s="4"/>
      <c r="GK285" s="4"/>
      <c r="GL285" s="4"/>
      <c r="GM285" s="4"/>
      <c r="GN285" s="4"/>
      <c r="GO285" s="4"/>
      <c r="GP285" s="4"/>
      <c r="GQ285" s="4"/>
      <c r="GR285" s="4"/>
      <c r="GS285" s="4"/>
      <c r="GT285" s="4"/>
      <c r="GU285" s="4"/>
      <c r="GV285" s="4"/>
      <c r="GW285" s="4"/>
      <c r="GX285" s="4"/>
      <c r="GY285" s="4"/>
      <c r="GZ285" s="4"/>
      <c r="HA285" s="4"/>
      <c r="HB285" s="4"/>
      <c r="HC285" s="4"/>
      <c r="HD285" s="4"/>
      <c r="HE285" s="4"/>
      <c r="HF285" s="4"/>
      <c r="HG285" s="4"/>
      <c r="HH285" s="4"/>
      <c r="HI285" s="4"/>
      <c r="HJ285" s="4"/>
      <c r="HK285" s="4"/>
      <c r="HL285" s="4"/>
      <c r="HM285" s="4"/>
      <c r="HN285" s="4"/>
      <c r="HO285" s="4"/>
      <c r="HP285" s="4"/>
      <c r="HQ285" s="4"/>
      <c r="HR285" s="4"/>
      <c r="HS285" s="4"/>
      <c r="HT285" s="4"/>
      <c r="HU285" s="4"/>
      <c r="HV285" s="4"/>
      <c r="HW285" s="4"/>
      <c r="HX285" s="4"/>
      <c r="HY285" s="4"/>
      <c r="HZ285" s="4"/>
      <c r="IA285" s="4"/>
      <c r="IB285" s="4"/>
      <c r="IC285" s="4"/>
      <c r="ID285" s="4"/>
      <c r="IE285" s="4"/>
      <c r="IF285" s="4"/>
      <c r="IG285" s="4"/>
      <c r="IH285" s="4"/>
      <c r="II285" s="4"/>
      <c r="IJ285" s="4"/>
      <c r="IK285" s="4"/>
      <c r="IL285" s="4"/>
      <c r="IM285" s="4"/>
      <c r="IN285" s="4"/>
      <c r="IO285" s="4"/>
    </row>
    <row r="286" spans="1:249" x14ac:dyDescent="0.25">
      <c r="A286" s="45"/>
      <c r="GA286" s="4"/>
      <c r="GB286" s="4"/>
      <c r="GC286" s="4"/>
      <c r="GD286" s="4"/>
      <c r="GE286" s="4"/>
      <c r="GF286" s="4"/>
      <c r="GG286" s="4"/>
      <c r="GH286" s="4"/>
      <c r="GI286" s="4"/>
      <c r="GJ286" s="4"/>
      <c r="GK286" s="4"/>
      <c r="GL286" s="4"/>
      <c r="GM286" s="4"/>
      <c r="GN286" s="4"/>
      <c r="GO286" s="4"/>
      <c r="GP286" s="4"/>
      <c r="GQ286" s="4"/>
      <c r="GR286" s="4"/>
      <c r="GS286" s="4"/>
      <c r="GT286" s="4"/>
      <c r="GU286" s="4"/>
      <c r="GV286" s="4"/>
      <c r="GW286" s="4"/>
      <c r="GX286" s="4"/>
      <c r="GY286" s="4"/>
      <c r="GZ286" s="4"/>
      <c r="HA286" s="4"/>
      <c r="HB286" s="4"/>
      <c r="HC286" s="4"/>
      <c r="HD286" s="4"/>
      <c r="HE286" s="4"/>
      <c r="HF286" s="4"/>
      <c r="HG286" s="4"/>
      <c r="HH286" s="4"/>
      <c r="HI286" s="4"/>
      <c r="HJ286" s="4"/>
      <c r="HK286" s="4"/>
      <c r="HL286" s="4"/>
      <c r="HM286" s="4"/>
      <c r="HN286" s="4"/>
      <c r="HO286" s="4"/>
      <c r="HP286" s="4"/>
      <c r="HQ286" s="4"/>
      <c r="HR286" s="4"/>
      <c r="HS286" s="4"/>
      <c r="HT286" s="4"/>
      <c r="HU286" s="4"/>
      <c r="HV286" s="4"/>
      <c r="HW286" s="4"/>
      <c r="HX286" s="4"/>
      <c r="HY286" s="4"/>
      <c r="HZ286" s="4"/>
      <c r="IA286" s="4"/>
      <c r="IB286" s="4"/>
      <c r="IC286" s="4"/>
      <c r="ID286" s="4"/>
      <c r="IE286" s="4"/>
      <c r="IF286" s="4"/>
      <c r="IG286" s="4"/>
      <c r="IH286" s="4"/>
      <c r="II286" s="4"/>
      <c r="IJ286" s="4"/>
      <c r="IK286" s="4"/>
      <c r="IL286" s="4"/>
      <c r="IM286" s="4"/>
      <c r="IN286" s="4"/>
      <c r="IO286" s="4"/>
    </row>
    <row r="287" spans="1:249" x14ac:dyDescent="0.25">
      <c r="A287" s="45"/>
      <c r="GA287" s="4"/>
      <c r="GB287" s="4"/>
      <c r="GC287" s="4"/>
      <c r="GD287" s="4"/>
      <c r="GE287" s="4"/>
      <c r="GF287" s="4"/>
      <c r="GG287" s="4"/>
      <c r="GH287" s="4"/>
      <c r="GI287" s="4"/>
      <c r="GJ287" s="4"/>
      <c r="GK287" s="4"/>
      <c r="GL287" s="4"/>
      <c r="GM287" s="4"/>
      <c r="GN287" s="4"/>
      <c r="GO287" s="4"/>
      <c r="GP287" s="4"/>
      <c r="GQ287" s="4"/>
      <c r="GR287" s="4"/>
      <c r="GS287" s="4"/>
      <c r="GT287" s="4"/>
      <c r="GU287" s="4"/>
      <c r="GV287" s="4"/>
      <c r="GW287" s="4"/>
      <c r="GX287" s="4"/>
      <c r="GY287" s="4"/>
      <c r="GZ287" s="4"/>
      <c r="HA287" s="4"/>
      <c r="HB287" s="4"/>
      <c r="HC287" s="4"/>
      <c r="HD287" s="4"/>
      <c r="HE287" s="4"/>
      <c r="HF287" s="4"/>
      <c r="HG287" s="4"/>
      <c r="HH287" s="4"/>
      <c r="HI287" s="4"/>
      <c r="HJ287" s="4"/>
      <c r="HK287" s="4"/>
      <c r="HL287" s="4"/>
      <c r="HM287" s="4"/>
      <c r="HN287" s="4"/>
      <c r="HO287" s="4"/>
      <c r="HP287" s="4"/>
      <c r="HQ287" s="4"/>
      <c r="HR287" s="4"/>
      <c r="HS287" s="4"/>
      <c r="HT287" s="4"/>
      <c r="HU287" s="4"/>
      <c r="HV287" s="4"/>
      <c r="HW287" s="4"/>
      <c r="HX287" s="4"/>
      <c r="HY287" s="4"/>
      <c r="HZ287" s="4"/>
      <c r="IA287" s="4"/>
      <c r="IB287" s="4"/>
      <c r="IC287" s="4"/>
      <c r="ID287" s="4"/>
      <c r="IE287" s="4"/>
      <c r="IF287" s="4"/>
      <c r="IG287" s="4"/>
      <c r="IH287" s="4"/>
      <c r="II287" s="4"/>
      <c r="IJ287" s="4"/>
      <c r="IK287" s="4"/>
      <c r="IL287" s="4"/>
      <c r="IM287" s="4"/>
      <c r="IN287" s="4"/>
      <c r="IO287" s="4"/>
    </row>
    <row r="288" spans="1:249" x14ac:dyDescent="0.25">
      <c r="A288" s="45"/>
      <c r="GA288" s="4"/>
      <c r="GB288" s="4"/>
      <c r="GC288" s="4"/>
      <c r="GD288" s="4"/>
      <c r="GE288" s="4"/>
      <c r="GF288" s="4"/>
      <c r="GG288" s="4"/>
      <c r="GH288" s="4"/>
      <c r="GI288" s="4"/>
      <c r="GJ288" s="4"/>
      <c r="GK288" s="4"/>
      <c r="GL288" s="4"/>
      <c r="GM288" s="4"/>
      <c r="GN288" s="4"/>
      <c r="GO288" s="4"/>
      <c r="GP288" s="4"/>
      <c r="GQ288" s="4"/>
      <c r="GR288" s="4"/>
      <c r="GS288" s="4"/>
      <c r="GT288" s="4"/>
      <c r="GU288" s="4"/>
      <c r="GV288" s="4"/>
      <c r="GW288" s="4"/>
      <c r="GX288" s="4"/>
      <c r="GY288" s="4"/>
      <c r="GZ288" s="4"/>
      <c r="HA288" s="4"/>
      <c r="HB288" s="4"/>
      <c r="HC288" s="4"/>
      <c r="HD288" s="4"/>
      <c r="HE288" s="4"/>
      <c r="HF288" s="4"/>
      <c r="HG288" s="4"/>
      <c r="HH288" s="4"/>
      <c r="HI288" s="4"/>
      <c r="HJ288" s="4"/>
      <c r="HK288" s="4"/>
      <c r="HL288" s="4"/>
      <c r="HM288" s="4"/>
      <c r="HN288" s="4"/>
      <c r="HO288" s="4"/>
      <c r="HP288" s="4"/>
      <c r="HQ288" s="4"/>
      <c r="HR288" s="4"/>
      <c r="HS288" s="4"/>
      <c r="HT288" s="4"/>
      <c r="HU288" s="4"/>
      <c r="HV288" s="4"/>
      <c r="HW288" s="4"/>
      <c r="HX288" s="4"/>
      <c r="HY288" s="4"/>
      <c r="HZ288" s="4"/>
      <c r="IA288" s="4"/>
      <c r="IB288" s="4"/>
      <c r="IC288" s="4"/>
      <c r="ID288" s="4"/>
      <c r="IE288" s="4"/>
      <c r="IF288" s="4"/>
      <c r="IG288" s="4"/>
      <c r="IH288" s="4"/>
      <c r="II288" s="4"/>
      <c r="IJ288" s="4"/>
      <c r="IK288" s="4"/>
      <c r="IL288" s="4"/>
      <c r="IM288" s="4"/>
      <c r="IN288" s="4"/>
      <c r="IO288" s="4"/>
    </row>
  </sheetData>
  <autoFilter ref="A1:IO288"/>
  <pageMargins left="0.51181102362204722" right="0.51181102362204722" top="0.74803149606299213" bottom="0.74803149606299213" header="0.31496062992125984" footer="0.31496062992125984"/>
  <pageSetup paperSize="8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101"/>
  <sheetViews>
    <sheetView view="pageBreakPreview" topLeftCell="A67" zoomScaleNormal="100" zoomScaleSheetLayoutView="100" workbookViewId="0">
      <selection activeCell="A85" sqref="A85"/>
    </sheetView>
  </sheetViews>
  <sheetFormatPr defaultRowHeight="12" x14ac:dyDescent="0.2"/>
  <cols>
    <col min="1" max="1" width="10.85546875" style="60" customWidth="1"/>
    <col min="2" max="2" width="41.85546875" style="56" customWidth="1"/>
    <col min="3" max="3" width="11.140625" style="54" customWidth="1"/>
    <col min="4" max="4" width="10.85546875" style="54" customWidth="1"/>
    <col min="5" max="5" width="11.140625" style="54" customWidth="1"/>
    <col min="6" max="6" width="11.28515625" style="54" customWidth="1"/>
    <col min="7" max="210" width="9.140625" style="54"/>
    <col min="211" max="211" width="5.140625" style="54" customWidth="1"/>
    <col min="212" max="212" width="63.85546875" style="54" customWidth="1"/>
    <col min="213" max="214" width="0" style="54" hidden="1" customWidth="1"/>
    <col min="215" max="215" width="11" style="54" customWidth="1"/>
    <col min="216" max="216" width="11.5703125" style="54" customWidth="1"/>
    <col min="217" max="217" width="11" style="54" customWidth="1"/>
    <col min="218" max="218" width="11.5703125" style="54" customWidth="1"/>
    <col min="219" max="466" width="9.140625" style="54"/>
    <col min="467" max="467" width="5.140625" style="54" customWidth="1"/>
    <col min="468" max="468" width="63.85546875" style="54" customWidth="1"/>
    <col min="469" max="470" width="0" style="54" hidden="1" customWidth="1"/>
    <col min="471" max="471" width="11" style="54" customWidth="1"/>
    <col min="472" max="472" width="11.5703125" style="54" customWidth="1"/>
    <col min="473" max="473" width="11" style="54" customWidth="1"/>
    <col min="474" max="474" width="11.5703125" style="54" customWidth="1"/>
    <col min="475" max="722" width="9.140625" style="54"/>
    <col min="723" max="723" width="5.140625" style="54" customWidth="1"/>
    <col min="724" max="724" width="63.85546875" style="54" customWidth="1"/>
    <col min="725" max="726" width="0" style="54" hidden="1" customWidth="1"/>
    <col min="727" max="727" width="11" style="54" customWidth="1"/>
    <col min="728" max="728" width="11.5703125" style="54" customWidth="1"/>
    <col min="729" max="729" width="11" style="54" customWidth="1"/>
    <col min="730" max="730" width="11.5703125" style="54" customWidth="1"/>
    <col min="731" max="978" width="9.140625" style="54"/>
    <col min="979" max="979" width="5.140625" style="54" customWidth="1"/>
    <col min="980" max="980" width="63.85546875" style="54" customWidth="1"/>
    <col min="981" max="982" width="0" style="54" hidden="1" customWidth="1"/>
    <col min="983" max="983" width="11" style="54" customWidth="1"/>
    <col min="984" max="984" width="11.5703125" style="54" customWidth="1"/>
    <col min="985" max="985" width="11" style="54" customWidth="1"/>
    <col min="986" max="986" width="11.5703125" style="54" customWidth="1"/>
    <col min="987" max="1234" width="9.140625" style="54"/>
    <col min="1235" max="1235" width="5.140625" style="54" customWidth="1"/>
    <col min="1236" max="1236" width="63.85546875" style="54" customWidth="1"/>
    <col min="1237" max="1238" width="0" style="54" hidden="1" customWidth="1"/>
    <col min="1239" max="1239" width="11" style="54" customWidth="1"/>
    <col min="1240" max="1240" width="11.5703125" style="54" customWidth="1"/>
    <col min="1241" max="1241" width="11" style="54" customWidth="1"/>
    <col min="1242" max="1242" width="11.5703125" style="54" customWidth="1"/>
    <col min="1243" max="1490" width="9.140625" style="54"/>
    <col min="1491" max="1491" width="5.140625" style="54" customWidth="1"/>
    <col min="1492" max="1492" width="63.85546875" style="54" customWidth="1"/>
    <col min="1493" max="1494" width="0" style="54" hidden="1" customWidth="1"/>
    <col min="1495" max="1495" width="11" style="54" customWidth="1"/>
    <col min="1496" max="1496" width="11.5703125" style="54" customWidth="1"/>
    <col min="1497" max="1497" width="11" style="54" customWidth="1"/>
    <col min="1498" max="1498" width="11.5703125" style="54" customWidth="1"/>
    <col min="1499" max="1746" width="9.140625" style="54"/>
    <col min="1747" max="1747" width="5.140625" style="54" customWidth="1"/>
    <col min="1748" max="1748" width="63.85546875" style="54" customWidth="1"/>
    <col min="1749" max="1750" width="0" style="54" hidden="1" customWidth="1"/>
    <col min="1751" max="1751" width="11" style="54" customWidth="1"/>
    <col min="1752" max="1752" width="11.5703125" style="54" customWidth="1"/>
    <col min="1753" max="1753" width="11" style="54" customWidth="1"/>
    <col min="1754" max="1754" width="11.5703125" style="54" customWidth="1"/>
    <col min="1755" max="2002" width="9.140625" style="54"/>
    <col min="2003" max="2003" width="5.140625" style="54" customWidth="1"/>
    <col min="2004" max="2004" width="63.85546875" style="54" customWidth="1"/>
    <col min="2005" max="2006" width="0" style="54" hidden="1" customWidth="1"/>
    <col min="2007" max="2007" width="11" style="54" customWidth="1"/>
    <col min="2008" max="2008" width="11.5703125" style="54" customWidth="1"/>
    <col min="2009" max="2009" width="11" style="54" customWidth="1"/>
    <col min="2010" max="2010" width="11.5703125" style="54" customWidth="1"/>
    <col min="2011" max="2258" width="9.140625" style="54"/>
    <col min="2259" max="2259" width="5.140625" style="54" customWidth="1"/>
    <col min="2260" max="2260" width="63.85546875" style="54" customWidth="1"/>
    <col min="2261" max="2262" width="0" style="54" hidden="1" customWidth="1"/>
    <col min="2263" max="2263" width="11" style="54" customWidth="1"/>
    <col min="2264" max="2264" width="11.5703125" style="54" customWidth="1"/>
    <col min="2265" max="2265" width="11" style="54" customWidth="1"/>
    <col min="2266" max="2266" width="11.5703125" style="54" customWidth="1"/>
    <col min="2267" max="2514" width="9.140625" style="54"/>
    <col min="2515" max="2515" width="5.140625" style="54" customWidth="1"/>
    <col min="2516" max="2516" width="63.85546875" style="54" customWidth="1"/>
    <col min="2517" max="2518" width="0" style="54" hidden="1" customWidth="1"/>
    <col min="2519" max="2519" width="11" style="54" customWidth="1"/>
    <col min="2520" max="2520" width="11.5703125" style="54" customWidth="1"/>
    <col min="2521" max="2521" width="11" style="54" customWidth="1"/>
    <col min="2522" max="2522" width="11.5703125" style="54" customWidth="1"/>
    <col min="2523" max="2770" width="9.140625" style="54"/>
    <col min="2771" max="2771" width="5.140625" style="54" customWidth="1"/>
    <col min="2772" max="2772" width="63.85546875" style="54" customWidth="1"/>
    <col min="2773" max="2774" width="0" style="54" hidden="1" customWidth="1"/>
    <col min="2775" max="2775" width="11" style="54" customWidth="1"/>
    <col min="2776" max="2776" width="11.5703125" style="54" customWidth="1"/>
    <col min="2777" max="2777" width="11" style="54" customWidth="1"/>
    <col min="2778" max="2778" width="11.5703125" style="54" customWidth="1"/>
    <col min="2779" max="3026" width="9.140625" style="54"/>
    <col min="3027" max="3027" width="5.140625" style="54" customWidth="1"/>
    <col min="3028" max="3028" width="63.85546875" style="54" customWidth="1"/>
    <col min="3029" max="3030" width="0" style="54" hidden="1" customWidth="1"/>
    <col min="3031" max="3031" width="11" style="54" customWidth="1"/>
    <col min="3032" max="3032" width="11.5703125" style="54" customWidth="1"/>
    <col min="3033" max="3033" width="11" style="54" customWidth="1"/>
    <col min="3034" max="3034" width="11.5703125" style="54" customWidth="1"/>
    <col min="3035" max="3282" width="9.140625" style="54"/>
    <col min="3283" max="3283" width="5.140625" style="54" customWidth="1"/>
    <col min="3284" max="3284" width="63.85546875" style="54" customWidth="1"/>
    <col min="3285" max="3286" width="0" style="54" hidden="1" customWidth="1"/>
    <col min="3287" max="3287" width="11" style="54" customWidth="1"/>
    <col min="3288" max="3288" width="11.5703125" style="54" customWidth="1"/>
    <col min="3289" max="3289" width="11" style="54" customWidth="1"/>
    <col min="3290" max="3290" width="11.5703125" style="54" customWidth="1"/>
    <col min="3291" max="3538" width="9.140625" style="54"/>
    <col min="3539" max="3539" width="5.140625" style="54" customWidth="1"/>
    <col min="3540" max="3540" width="63.85546875" style="54" customWidth="1"/>
    <col min="3541" max="3542" width="0" style="54" hidden="1" customWidth="1"/>
    <col min="3543" max="3543" width="11" style="54" customWidth="1"/>
    <col min="3544" max="3544" width="11.5703125" style="54" customWidth="1"/>
    <col min="3545" max="3545" width="11" style="54" customWidth="1"/>
    <col min="3546" max="3546" width="11.5703125" style="54" customWidth="1"/>
    <col min="3547" max="3794" width="9.140625" style="54"/>
    <col min="3795" max="3795" width="5.140625" style="54" customWidth="1"/>
    <col min="3796" max="3796" width="63.85546875" style="54" customWidth="1"/>
    <col min="3797" max="3798" width="0" style="54" hidden="1" customWidth="1"/>
    <col min="3799" max="3799" width="11" style="54" customWidth="1"/>
    <col min="3800" max="3800" width="11.5703125" style="54" customWidth="1"/>
    <col min="3801" max="3801" width="11" style="54" customWidth="1"/>
    <col min="3802" max="3802" width="11.5703125" style="54" customWidth="1"/>
    <col min="3803" max="4050" width="9.140625" style="54"/>
    <col min="4051" max="4051" width="5.140625" style="54" customWidth="1"/>
    <col min="4052" max="4052" width="63.85546875" style="54" customWidth="1"/>
    <col min="4053" max="4054" width="0" style="54" hidden="1" customWidth="1"/>
    <col min="4055" max="4055" width="11" style="54" customWidth="1"/>
    <col min="4056" max="4056" width="11.5703125" style="54" customWidth="1"/>
    <col min="4057" max="4057" width="11" style="54" customWidth="1"/>
    <col min="4058" max="4058" width="11.5703125" style="54" customWidth="1"/>
    <col min="4059" max="4306" width="9.140625" style="54"/>
    <col min="4307" max="4307" width="5.140625" style="54" customWidth="1"/>
    <col min="4308" max="4308" width="63.85546875" style="54" customWidth="1"/>
    <col min="4309" max="4310" width="0" style="54" hidden="1" customWidth="1"/>
    <col min="4311" max="4311" width="11" style="54" customWidth="1"/>
    <col min="4312" max="4312" width="11.5703125" style="54" customWidth="1"/>
    <col min="4313" max="4313" width="11" style="54" customWidth="1"/>
    <col min="4314" max="4314" width="11.5703125" style="54" customWidth="1"/>
    <col min="4315" max="4562" width="9.140625" style="54"/>
    <col min="4563" max="4563" width="5.140625" style="54" customWidth="1"/>
    <col min="4564" max="4564" width="63.85546875" style="54" customWidth="1"/>
    <col min="4565" max="4566" width="0" style="54" hidden="1" customWidth="1"/>
    <col min="4567" max="4567" width="11" style="54" customWidth="1"/>
    <col min="4568" max="4568" width="11.5703125" style="54" customWidth="1"/>
    <col min="4569" max="4569" width="11" style="54" customWidth="1"/>
    <col min="4570" max="4570" width="11.5703125" style="54" customWidth="1"/>
    <col min="4571" max="4818" width="9.140625" style="54"/>
    <col min="4819" max="4819" width="5.140625" style="54" customWidth="1"/>
    <col min="4820" max="4820" width="63.85546875" style="54" customWidth="1"/>
    <col min="4821" max="4822" width="0" style="54" hidden="1" customWidth="1"/>
    <col min="4823" max="4823" width="11" style="54" customWidth="1"/>
    <col min="4824" max="4824" width="11.5703125" style="54" customWidth="1"/>
    <col min="4825" max="4825" width="11" style="54" customWidth="1"/>
    <col min="4826" max="4826" width="11.5703125" style="54" customWidth="1"/>
    <col min="4827" max="5074" width="9.140625" style="54"/>
    <col min="5075" max="5075" width="5.140625" style="54" customWidth="1"/>
    <col min="5076" max="5076" width="63.85546875" style="54" customWidth="1"/>
    <col min="5077" max="5078" width="0" style="54" hidden="1" customWidth="1"/>
    <col min="5079" max="5079" width="11" style="54" customWidth="1"/>
    <col min="5080" max="5080" width="11.5703125" style="54" customWidth="1"/>
    <col min="5081" max="5081" width="11" style="54" customWidth="1"/>
    <col min="5082" max="5082" width="11.5703125" style="54" customWidth="1"/>
    <col min="5083" max="5330" width="9.140625" style="54"/>
    <col min="5331" max="5331" width="5.140625" style="54" customWidth="1"/>
    <col min="5332" max="5332" width="63.85546875" style="54" customWidth="1"/>
    <col min="5333" max="5334" width="0" style="54" hidden="1" customWidth="1"/>
    <col min="5335" max="5335" width="11" style="54" customWidth="1"/>
    <col min="5336" max="5336" width="11.5703125" style="54" customWidth="1"/>
    <col min="5337" max="5337" width="11" style="54" customWidth="1"/>
    <col min="5338" max="5338" width="11.5703125" style="54" customWidth="1"/>
    <col min="5339" max="5586" width="9.140625" style="54"/>
    <col min="5587" max="5587" width="5.140625" style="54" customWidth="1"/>
    <col min="5588" max="5588" width="63.85546875" style="54" customWidth="1"/>
    <col min="5589" max="5590" width="0" style="54" hidden="1" customWidth="1"/>
    <col min="5591" max="5591" width="11" style="54" customWidth="1"/>
    <col min="5592" max="5592" width="11.5703125" style="54" customWidth="1"/>
    <col min="5593" max="5593" width="11" style="54" customWidth="1"/>
    <col min="5594" max="5594" width="11.5703125" style="54" customWidth="1"/>
    <col min="5595" max="5842" width="9.140625" style="54"/>
    <col min="5843" max="5843" width="5.140625" style="54" customWidth="1"/>
    <col min="5844" max="5844" width="63.85546875" style="54" customWidth="1"/>
    <col min="5845" max="5846" width="0" style="54" hidden="1" customWidth="1"/>
    <col min="5847" max="5847" width="11" style="54" customWidth="1"/>
    <col min="5848" max="5848" width="11.5703125" style="54" customWidth="1"/>
    <col min="5849" max="5849" width="11" style="54" customWidth="1"/>
    <col min="5850" max="5850" width="11.5703125" style="54" customWidth="1"/>
    <col min="5851" max="6098" width="9.140625" style="54"/>
    <col min="6099" max="6099" width="5.140625" style="54" customWidth="1"/>
    <col min="6100" max="6100" width="63.85546875" style="54" customWidth="1"/>
    <col min="6101" max="6102" width="0" style="54" hidden="1" customWidth="1"/>
    <col min="6103" max="6103" width="11" style="54" customWidth="1"/>
    <col min="6104" max="6104" width="11.5703125" style="54" customWidth="1"/>
    <col min="6105" max="6105" width="11" style="54" customWidth="1"/>
    <col min="6106" max="6106" width="11.5703125" style="54" customWidth="1"/>
    <col min="6107" max="6354" width="9.140625" style="54"/>
    <col min="6355" max="6355" width="5.140625" style="54" customWidth="1"/>
    <col min="6356" max="6356" width="63.85546875" style="54" customWidth="1"/>
    <col min="6357" max="6358" width="0" style="54" hidden="1" customWidth="1"/>
    <col min="6359" max="6359" width="11" style="54" customWidth="1"/>
    <col min="6360" max="6360" width="11.5703125" style="54" customWidth="1"/>
    <col min="6361" max="6361" width="11" style="54" customWidth="1"/>
    <col min="6362" max="6362" width="11.5703125" style="54" customWidth="1"/>
    <col min="6363" max="6610" width="9.140625" style="54"/>
    <col min="6611" max="6611" width="5.140625" style="54" customWidth="1"/>
    <col min="6612" max="6612" width="63.85546875" style="54" customWidth="1"/>
    <col min="6613" max="6614" width="0" style="54" hidden="1" customWidth="1"/>
    <col min="6615" max="6615" width="11" style="54" customWidth="1"/>
    <col min="6616" max="6616" width="11.5703125" style="54" customWidth="1"/>
    <col min="6617" max="6617" width="11" style="54" customWidth="1"/>
    <col min="6618" max="6618" width="11.5703125" style="54" customWidth="1"/>
    <col min="6619" max="6866" width="9.140625" style="54"/>
    <col min="6867" max="6867" width="5.140625" style="54" customWidth="1"/>
    <col min="6868" max="6868" width="63.85546875" style="54" customWidth="1"/>
    <col min="6869" max="6870" width="0" style="54" hidden="1" customWidth="1"/>
    <col min="6871" max="6871" width="11" style="54" customWidth="1"/>
    <col min="6872" max="6872" width="11.5703125" style="54" customWidth="1"/>
    <col min="6873" max="6873" width="11" style="54" customWidth="1"/>
    <col min="6874" max="6874" width="11.5703125" style="54" customWidth="1"/>
    <col min="6875" max="7122" width="9.140625" style="54"/>
    <col min="7123" max="7123" width="5.140625" style="54" customWidth="1"/>
    <col min="7124" max="7124" width="63.85546875" style="54" customWidth="1"/>
    <col min="7125" max="7126" width="0" style="54" hidden="1" customWidth="1"/>
    <col min="7127" max="7127" width="11" style="54" customWidth="1"/>
    <col min="7128" max="7128" width="11.5703125" style="54" customWidth="1"/>
    <col min="7129" max="7129" width="11" style="54" customWidth="1"/>
    <col min="7130" max="7130" width="11.5703125" style="54" customWidth="1"/>
    <col min="7131" max="7378" width="9.140625" style="54"/>
    <col min="7379" max="7379" width="5.140625" style="54" customWidth="1"/>
    <col min="7380" max="7380" width="63.85546875" style="54" customWidth="1"/>
    <col min="7381" max="7382" width="0" style="54" hidden="1" customWidth="1"/>
    <col min="7383" max="7383" width="11" style="54" customWidth="1"/>
    <col min="7384" max="7384" width="11.5703125" style="54" customWidth="1"/>
    <col min="7385" max="7385" width="11" style="54" customWidth="1"/>
    <col min="7386" max="7386" width="11.5703125" style="54" customWidth="1"/>
    <col min="7387" max="7634" width="9.140625" style="54"/>
    <col min="7635" max="7635" width="5.140625" style="54" customWidth="1"/>
    <col min="7636" max="7636" width="63.85546875" style="54" customWidth="1"/>
    <col min="7637" max="7638" width="0" style="54" hidden="1" customWidth="1"/>
    <col min="7639" max="7639" width="11" style="54" customWidth="1"/>
    <col min="7640" max="7640" width="11.5703125" style="54" customWidth="1"/>
    <col min="7641" max="7641" width="11" style="54" customWidth="1"/>
    <col min="7642" max="7642" width="11.5703125" style="54" customWidth="1"/>
    <col min="7643" max="7890" width="9.140625" style="54"/>
    <col min="7891" max="7891" width="5.140625" style="54" customWidth="1"/>
    <col min="7892" max="7892" width="63.85546875" style="54" customWidth="1"/>
    <col min="7893" max="7894" width="0" style="54" hidden="1" customWidth="1"/>
    <col min="7895" max="7895" width="11" style="54" customWidth="1"/>
    <col min="7896" max="7896" width="11.5703125" style="54" customWidth="1"/>
    <col min="7897" max="7897" width="11" style="54" customWidth="1"/>
    <col min="7898" max="7898" width="11.5703125" style="54" customWidth="1"/>
    <col min="7899" max="8146" width="9.140625" style="54"/>
    <col min="8147" max="8147" width="5.140625" style="54" customWidth="1"/>
    <col min="8148" max="8148" width="63.85546875" style="54" customWidth="1"/>
    <col min="8149" max="8150" width="0" style="54" hidden="1" customWidth="1"/>
    <col min="8151" max="8151" width="11" style="54" customWidth="1"/>
    <col min="8152" max="8152" width="11.5703125" style="54" customWidth="1"/>
    <col min="8153" max="8153" width="11" style="54" customWidth="1"/>
    <col min="8154" max="8154" width="11.5703125" style="54" customWidth="1"/>
    <col min="8155" max="8402" width="9.140625" style="54"/>
    <col min="8403" max="8403" width="5.140625" style="54" customWidth="1"/>
    <col min="8404" max="8404" width="63.85546875" style="54" customWidth="1"/>
    <col min="8405" max="8406" width="0" style="54" hidden="1" customWidth="1"/>
    <col min="8407" max="8407" width="11" style="54" customWidth="1"/>
    <col min="8408" max="8408" width="11.5703125" style="54" customWidth="1"/>
    <col min="8409" max="8409" width="11" style="54" customWidth="1"/>
    <col min="8410" max="8410" width="11.5703125" style="54" customWidth="1"/>
    <col min="8411" max="8658" width="9.140625" style="54"/>
    <col min="8659" max="8659" width="5.140625" style="54" customWidth="1"/>
    <col min="8660" max="8660" width="63.85546875" style="54" customWidth="1"/>
    <col min="8661" max="8662" width="0" style="54" hidden="1" customWidth="1"/>
    <col min="8663" max="8663" width="11" style="54" customWidth="1"/>
    <col min="8664" max="8664" width="11.5703125" style="54" customWidth="1"/>
    <col min="8665" max="8665" width="11" style="54" customWidth="1"/>
    <col min="8666" max="8666" width="11.5703125" style="54" customWidth="1"/>
    <col min="8667" max="8914" width="9.140625" style="54"/>
    <col min="8915" max="8915" width="5.140625" style="54" customWidth="1"/>
    <col min="8916" max="8916" width="63.85546875" style="54" customWidth="1"/>
    <col min="8917" max="8918" width="0" style="54" hidden="1" customWidth="1"/>
    <col min="8919" max="8919" width="11" style="54" customWidth="1"/>
    <col min="8920" max="8920" width="11.5703125" style="54" customWidth="1"/>
    <col min="8921" max="8921" width="11" style="54" customWidth="1"/>
    <col min="8922" max="8922" width="11.5703125" style="54" customWidth="1"/>
    <col min="8923" max="9170" width="9.140625" style="54"/>
    <col min="9171" max="9171" width="5.140625" style="54" customWidth="1"/>
    <col min="9172" max="9172" width="63.85546875" style="54" customWidth="1"/>
    <col min="9173" max="9174" width="0" style="54" hidden="1" customWidth="1"/>
    <col min="9175" max="9175" width="11" style="54" customWidth="1"/>
    <col min="9176" max="9176" width="11.5703125" style="54" customWidth="1"/>
    <col min="9177" max="9177" width="11" style="54" customWidth="1"/>
    <col min="9178" max="9178" width="11.5703125" style="54" customWidth="1"/>
    <col min="9179" max="9426" width="9.140625" style="54"/>
    <col min="9427" max="9427" width="5.140625" style="54" customWidth="1"/>
    <col min="9428" max="9428" width="63.85546875" style="54" customWidth="1"/>
    <col min="9429" max="9430" width="0" style="54" hidden="1" customWidth="1"/>
    <col min="9431" max="9431" width="11" style="54" customWidth="1"/>
    <col min="9432" max="9432" width="11.5703125" style="54" customWidth="1"/>
    <col min="9433" max="9433" width="11" style="54" customWidth="1"/>
    <col min="9434" max="9434" width="11.5703125" style="54" customWidth="1"/>
    <col min="9435" max="9682" width="9.140625" style="54"/>
    <col min="9683" max="9683" width="5.140625" style="54" customWidth="1"/>
    <col min="9684" max="9684" width="63.85546875" style="54" customWidth="1"/>
    <col min="9685" max="9686" width="0" style="54" hidden="1" customWidth="1"/>
    <col min="9687" max="9687" width="11" style="54" customWidth="1"/>
    <col min="9688" max="9688" width="11.5703125" style="54" customWidth="1"/>
    <col min="9689" max="9689" width="11" style="54" customWidth="1"/>
    <col min="9690" max="9690" width="11.5703125" style="54" customWidth="1"/>
    <col min="9691" max="9938" width="9.140625" style="54"/>
    <col min="9939" max="9939" width="5.140625" style="54" customWidth="1"/>
    <col min="9940" max="9940" width="63.85546875" style="54" customWidth="1"/>
    <col min="9941" max="9942" width="0" style="54" hidden="1" customWidth="1"/>
    <col min="9943" max="9943" width="11" style="54" customWidth="1"/>
    <col min="9944" max="9944" width="11.5703125" style="54" customWidth="1"/>
    <col min="9945" max="9945" width="11" style="54" customWidth="1"/>
    <col min="9946" max="9946" width="11.5703125" style="54" customWidth="1"/>
    <col min="9947" max="10194" width="9.140625" style="54"/>
    <col min="10195" max="10195" width="5.140625" style="54" customWidth="1"/>
    <col min="10196" max="10196" width="63.85546875" style="54" customWidth="1"/>
    <col min="10197" max="10198" width="0" style="54" hidden="1" customWidth="1"/>
    <col min="10199" max="10199" width="11" style="54" customWidth="1"/>
    <col min="10200" max="10200" width="11.5703125" style="54" customWidth="1"/>
    <col min="10201" max="10201" width="11" style="54" customWidth="1"/>
    <col min="10202" max="10202" width="11.5703125" style="54" customWidth="1"/>
    <col min="10203" max="10450" width="9.140625" style="54"/>
    <col min="10451" max="10451" width="5.140625" style="54" customWidth="1"/>
    <col min="10452" max="10452" width="63.85546875" style="54" customWidth="1"/>
    <col min="10453" max="10454" width="0" style="54" hidden="1" customWidth="1"/>
    <col min="10455" max="10455" width="11" style="54" customWidth="1"/>
    <col min="10456" max="10456" width="11.5703125" style="54" customWidth="1"/>
    <col min="10457" max="10457" width="11" style="54" customWidth="1"/>
    <col min="10458" max="10458" width="11.5703125" style="54" customWidth="1"/>
    <col min="10459" max="10706" width="9.140625" style="54"/>
    <col min="10707" max="10707" width="5.140625" style="54" customWidth="1"/>
    <col min="10708" max="10708" width="63.85546875" style="54" customWidth="1"/>
    <col min="10709" max="10710" width="0" style="54" hidden="1" customWidth="1"/>
    <col min="10711" max="10711" width="11" style="54" customWidth="1"/>
    <col min="10712" max="10712" width="11.5703125" style="54" customWidth="1"/>
    <col min="10713" max="10713" width="11" style="54" customWidth="1"/>
    <col min="10714" max="10714" width="11.5703125" style="54" customWidth="1"/>
    <col min="10715" max="10962" width="9.140625" style="54"/>
    <col min="10963" max="10963" width="5.140625" style="54" customWidth="1"/>
    <col min="10964" max="10964" width="63.85546875" style="54" customWidth="1"/>
    <col min="10965" max="10966" width="0" style="54" hidden="1" customWidth="1"/>
    <col min="10967" max="10967" width="11" style="54" customWidth="1"/>
    <col min="10968" max="10968" width="11.5703125" style="54" customWidth="1"/>
    <col min="10969" max="10969" width="11" style="54" customWidth="1"/>
    <col min="10970" max="10970" width="11.5703125" style="54" customWidth="1"/>
    <col min="10971" max="11218" width="9.140625" style="54"/>
    <col min="11219" max="11219" width="5.140625" style="54" customWidth="1"/>
    <col min="11220" max="11220" width="63.85546875" style="54" customWidth="1"/>
    <col min="11221" max="11222" width="0" style="54" hidden="1" customWidth="1"/>
    <col min="11223" max="11223" width="11" style="54" customWidth="1"/>
    <col min="11224" max="11224" width="11.5703125" style="54" customWidth="1"/>
    <col min="11225" max="11225" width="11" style="54" customWidth="1"/>
    <col min="11226" max="11226" width="11.5703125" style="54" customWidth="1"/>
    <col min="11227" max="11474" width="9.140625" style="54"/>
    <col min="11475" max="11475" width="5.140625" style="54" customWidth="1"/>
    <col min="11476" max="11476" width="63.85546875" style="54" customWidth="1"/>
    <col min="11477" max="11478" width="0" style="54" hidden="1" customWidth="1"/>
    <col min="11479" max="11479" width="11" style="54" customWidth="1"/>
    <col min="11480" max="11480" width="11.5703125" style="54" customWidth="1"/>
    <col min="11481" max="11481" width="11" style="54" customWidth="1"/>
    <col min="11482" max="11482" width="11.5703125" style="54" customWidth="1"/>
    <col min="11483" max="11730" width="9.140625" style="54"/>
    <col min="11731" max="11731" width="5.140625" style="54" customWidth="1"/>
    <col min="11732" max="11732" width="63.85546875" style="54" customWidth="1"/>
    <col min="11733" max="11734" width="0" style="54" hidden="1" customWidth="1"/>
    <col min="11735" max="11735" width="11" style="54" customWidth="1"/>
    <col min="11736" max="11736" width="11.5703125" style="54" customWidth="1"/>
    <col min="11737" max="11737" width="11" style="54" customWidth="1"/>
    <col min="11738" max="11738" width="11.5703125" style="54" customWidth="1"/>
    <col min="11739" max="11986" width="9.140625" style="54"/>
    <col min="11987" max="11987" width="5.140625" style="54" customWidth="1"/>
    <col min="11988" max="11988" width="63.85546875" style="54" customWidth="1"/>
    <col min="11989" max="11990" width="0" style="54" hidden="1" customWidth="1"/>
    <col min="11991" max="11991" width="11" style="54" customWidth="1"/>
    <col min="11992" max="11992" width="11.5703125" style="54" customWidth="1"/>
    <col min="11993" max="11993" width="11" style="54" customWidth="1"/>
    <col min="11994" max="11994" width="11.5703125" style="54" customWidth="1"/>
    <col min="11995" max="12242" width="9.140625" style="54"/>
    <col min="12243" max="12243" width="5.140625" style="54" customWidth="1"/>
    <col min="12244" max="12244" width="63.85546875" style="54" customWidth="1"/>
    <col min="12245" max="12246" width="0" style="54" hidden="1" customWidth="1"/>
    <col min="12247" max="12247" width="11" style="54" customWidth="1"/>
    <col min="12248" max="12248" width="11.5703125" style="54" customWidth="1"/>
    <col min="12249" max="12249" width="11" style="54" customWidth="1"/>
    <col min="12250" max="12250" width="11.5703125" style="54" customWidth="1"/>
    <col min="12251" max="12498" width="9.140625" style="54"/>
    <col min="12499" max="12499" width="5.140625" style="54" customWidth="1"/>
    <col min="12500" max="12500" width="63.85546875" style="54" customWidth="1"/>
    <col min="12501" max="12502" width="0" style="54" hidden="1" customWidth="1"/>
    <col min="12503" max="12503" width="11" style="54" customWidth="1"/>
    <col min="12504" max="12504" width="11.5703125" style="54" customWidth="1"/>
    <col min="12505" max="12505" width="11" style="54" customWidth="1"/>
    <col min="12506" max="12506" width="11.5703125" style="54" customWidth="1"/>
    <col min="12507" max="12754" width="9.140625" style="54"/>
    <col min="12755" max="12755" width="5.140625" style="54" customWidth="1"/>
    <col min="12756" max="12756" width="63.85546875" style="54" customWidth="1"/>
    <col min="12757" max="12758" width="0" style="54" hidden="1" customWidth="1"/>
    <col min="12759" max="12759" width="11" style="54" customWidth="1"/>
    <col min="12760" max="12760" width="11.5703125" style="54" customWidth="1"/>
    <col min="12761" max="12761" width="11" style="54" customWidth="1"/>
    <col min="12762" max="12762" width="11.5703125" style="54" customWidth="1"/>
    <col min="12763" max="13010" width="9.140625" style="54"/>
    <col min="13011" max="13011" width="5.140625" style="54" customWidth="1"/>
    <col min="13012" max="13012" width="63.85546875" style="54" customWidth="1"/>
    <col min="13013" max="13014" width="0" style="54" hidden="1" customWidth="1"/>
    <col min="13015" max="13015" width="11" style="54" customWidth="1"/>
    <col min="13016" max="13016" width="11.5703125" style="54" customWidth="1"/>
    <col min="13017" max="13017" width="11" style="54" customWidth="1"/>
    <col min="13018" max="13018" width="11.5703125" style="54" customWidth="1"/>
    <col min="13019" max="13266" width="9.140625" style="54"/>
    <col min="13267" max="13267" width="5.140625" style="54" customWidth="1"/>
    <col min="13268" max="13268" width="63.85546875" style="54" customWidth="1"/>
    <col min="13269" max="13270" width="0" style="54" hidden="1" customWidth="1"/>
    <col min="13271" max="13271" width="11" style="54" customWidth="1"/>
    <col min="13272" max="13272" width="11.5703125" style="54" customWidth="1"/>
    <col min="13273" max="13273" width="11" style="54" customWidth="1"/>
    <col min="13274" max="13274" width="11.5703125" style="54" customWidth="1"/>
    <col min="13275" max="13522" width="9.140625" style="54"/>
    <col min="13523" max="13523" width="5.140625" style="54" customWidth="1"/>
    <col min="13524" max="13524" width="63.85546875" style="54" customWidth="1"/>
    <col min="13525" max="13526" width="0" style="54" hidden="1" customWidth="1"/>
    <col min="13527" max="13527" width="11" style="54" customWidth="1"/>
    <col min="13528" max="13528" width="11.5703125" style="54" customWidth="1"/>
    <col min="13529" max="13529" width="11" style="54" customWidth="1"/>
    <col min="13530" max="13530" width="11.5703125" style="54" customWidth="1"/>
    <col min="13531" max="13778" width="9.140625" style="54"/>
    <col min="13779" max="13779" width="5.140625" style="54" customWidth="1"/>
    <col min="13780" max="13780" width="63.85546875" style="54" customWidth="1"/>
    <col min="13781" max="13782" width="0" style="54" hidden="1" customWidth="1"/>
    <col min="13783" max="13783" width="11" style="54" customWidth="1"/>
    <col min="13784" max="13784" width="11.5703125" style="54" customWidth="1"/>
    <col min="13785" max="13785" width="11" style="54" customWidth="1"/>
    <col min="13786" max="13786" width="11.5703125" style="54" customWidth="1"/>
    <col min="13787" max="14034" width="9.140625" style="54"/>
    <col min="14035" max="14035" width="5.140625" style="54" customWidth="1"/>
    <col min="14036" max="14036" width="63.85546875" style="54" customWidth="1"/>
    <col min="14037" max="14038" width="0" style="54" hidden="1" customWidth="1"/>
    <col min="14039" max="14039" width="11" style="54" customWidth="1"/>
    <col min="14040" max="14040" width="11.5703125" style="54" customWidth="1"/>
    <col min="14041" max="14041" width="11" style="54" customWidth="1"/>
    <col min="14042" max="14042" width="11.5703125" style="54" customWidth="1"/>
    <col min="14043" max="14290" width="9.140625" style="54"/>
    <col min="14291" max="14291" width="5.140625" style="54" customWidth="1"/>
    <col min="14292" max="14292" width="63.85546875" style="54" customWidth="1"/>
    <col min="14293" max="14294" width="0" style="54" hidden="1" customWidth="1"/>
    <col min="14295" max="14295" width="11" style="54" customWidth="1"/>
    <col min="14296" max="14296" width="11.5703125" style="54" customWidth="1"/>
    <col min="14297" max="14297" width="11" style="54" customWidth="1"/>
    <col min="14298" max="14298" width="11.5703125" style="54" customWidth="1"/>
    <col min="14299" max="14546" width="9.140625" style="54"/>
    <col min="14547" max="14547" width="5.140625" style="54" customWidth="1"/>
    <col min="14548" max="14548" width="63.85546875" style="54" customWidth="1"/>
    <col min="14549" max="14550" width="0" style="54" hidden="1" customWidth="1"/>
    <col min="14551" max="14551" width="11" style="54" customWidth="1"/>
    <col min="14552" max="14552" width="11.5703125" style="54" customWidth="1"/>
    <col min="14553" max="14553" width="11" style="54" customWidth="1"/>
    <col min="14554" max="14554" width="11.5703125" style="54" customWidth="1"/>
    <col min="14555" max="14802" width="9.140625" style="54"/>
    <col min="14803" max="14803" width="5.140625" style="54" customWidth="1"/>
    <col min="14804" max="14804" width="63.85546875" style="54" customWidth="1"/>
    <col min="14805" max="14806" width="0" style="54" hidden="1" customWidth="1"/>
    <col min="14807" max="14807" width="11" style="54" customWidth="1"/>
    <col min="14808" max="14808" width="11.5703125" style="54" customWidth="1"/>
    <col min="14809" max="14809" width="11" style="54" customWidth="1"/>
    <col min="14810" max="14810" width="11.5703125" style="54" customWidth="1"/>
    <col min="14811" max="15058" width="9.140625" style="54"/>
    <col min="15059" max="15059" width="5.140625" style="54" customWidth="1"/>
    <col min="15060" max="15060" width="63.85546875" style="54" customWidth="1"/>
    <col min="15061" max="15062" width="0" style="54" hidden="1" customWidth="1"/>
    <col min="15063" max="15063" width="11" style="54" customWidth="1"/>
    <col min="15064" max="15064" width="11.5703125" style="54" customWidth="1"/>
    <col min="15065" max="15065" width="11" style="54" customWidth="1"/>
    <col min="15066" max="15066" width="11.5703125" style="54" customWidth="1"/>
    <col min="15067" max="15314" width="9.140625" style="54"/>
    <col min="15315" max="15315" width="5.140625" style="54" customWidth="1"/>
    <col min="15316" max="15316" width="63.85546875" style="54" customWidth="1"/>
    <col min="15317" max="15318" width="0" style="54" hidden="1" customWidth="1"/>
    <col min="15319" max="15319" width="11" style="54" customWidth="1"/>
    <col min="15320" max="15320" width="11.5703125" style="54" customWidth="1"/>
    <col min="15321" max="15321" width="11" style="54" customWidth="1"/>
    <col min="15322" max="15322" width="11.5703125" style="54" customWidth="1"/>
    <col min="15323" max="15570" width="9.140625" style="54"/>
    <col min="15571" max="15571" width="5.140625" style="54" customWidth="1"/>
    <col min="15572" max="15572" width="63.85546875" style="54" customWidth="1"/>
    <col min="15573" max="15574" width="0" style="54" hidden="1" customWidth="1"/>
    <col min="15575" max="15575" width="11" style="54" customWidth="1"/>
    <col min="15576" max="15576" width="11.5703125" style="54" customWidth="1"/>
    <col min="15577" max="15577" width="11" style="54" customWidth="1"/>
    <col min="15578" max="15578" width="11.5703125" style="54" customWidth="1"/>
    <col min="15579" max="15826" width="9.140625" style="54"/>
    <col min="15827" max="15827" width="5.140625" style="54" customWidth="1"/>
    <col min="15828" max="15828" width="63.85546875" style="54" customWidth="1"/>
    <col min="15829" max="15830" width="0" style="54" hidden="1" customWidth="1"/>
    <col min="15831" max="15831" width="11" style="54" customWidth="1"/>
    <col min="15832" max="15832" width="11.5703125" style="54" customWidth="1"/>
    <col min="15833" max="15833" width="11" style="54" customWidth="1"/>
    <col min="15834" max="15834" width="11.5703125" style="54" customWidth="1"/>
    <col min="15835" max="16082" width="9.140625" style="54"/>
    <col min="16083" max="16083" width="5.140625" style="54" customWidth="1"/>
    <col min="16084" max="16084" width="63.85546875" style="54" customWidth="1"/>
    <col min="16085" max="16086" width="0" style="54" hidden="1" customWidth="1"/>
    <col min="16087" max="16087" width="11" style="54" customWidth="1"/>
    <col min="16088" max="16088" width="11.5703125" style="54" customWidth="1"/>
    <col min="16089" max="16089" width="11" style="54" customWidth="1"/>
    <col min="16090" max="16090" width="11.5703125" style="54" customWidth="1"/>
    <col min="16091" max="16384" width="9.140625" style="54"/>
  </cols>
  <sheetData>
    <row r="1" spans="1:10" s="50" customFormat="1" x14ac:dyDescent="0.2">
      <c r="A1" s="48"/>
      <c r="B1" s="49"/>
      <c r="D1" s="51"/>
      <c r="F1" s="51" t="s">
        <v>236</v>
      </c>
    </row>
    <row r="2" spans="1:10" s="1" customFormat="1" x14ac:dyDescent="0.2">
      <c r="A2" s="52"/>
      <c r="B2" s="53"/>
      <c r="C2" s="53"/>
      <c r="D2" s="53"/>
      <c r="E2" s="53"/>
      <c r="F2" s="53"/>
    </row>
    <row r="3" spans="1:10" x14ac:dyDescent="0.2">
      <c r="A3" s="99" t="s">
        <v>237</v>
      </c>
      <c r="B3" s="99"/>
      <c r="C3" s="99"/>
      <c r="D3" s="99"/>
      <c r="E3" s="99"/>
      <c r="F3" s="99"/>
    </row>
    <row r="4" spans="1:10" x14ac:dyDescent="0.2">
      <c r="A4" s="55"/>
      <c r="C4" s="57"/>
      <c r="D4" s="57"/>
      <c r="E4" s="57"/>
      <c r="F4" s="57"/>
    </row>
    <row r="5" spans="1:10" x14ac:dyDescent="0.2">
      <c r="A5" s="99" t="s">
        <v>238</v>
      </c>
      <c r="B5" s="99"/>
      <c r="C5" s="99"/>
      <c r="D5" s="99"/>
      <c r="E5" s="99"/>
      <c r="F5" s="99"/>
    </row>
    <row r="6" spans="1:10" x14ac:dyDescent="0.2">
      <c r="A6" s="99" t="s">
        <v>239</v>
      </c>
      <c r="B6" s="99"/>
      <c r="C6" s="99"/>
      <c r="D6" s="99"/>
      <c r="E6" s="99"/>
      <c r="F6" s="99"/>
    </row>
    <row r="7" spans="1:10" x14ac:dyDescent="0.2">
      <c r="A7" s="58"/>
      <c r="B7" s="59"/>
      <c r="C7" s="60"/>
      <c r="D7" s="60"/>
      <c r="E7" s="60"/>
      <c r="F7" s="60"/>
    </row>
    <row r="8" spans="1:10" s="62" customFormat="1" ht="21.75" customHeight="1" x14ac:dyDescent="0.2">
      <c r="A8" s="61" t="s">
        <v>240</v>
      </c>
      <c r="B8" s="61" t="s">
        <v>241</v>
      </c>
      <c r="C8" s="100" t="s">
        <v>14</v>
      </c>
      <c r="D8" s="101"/>
      <c r="E8" s="100" t="s">
        <v>15</v>
      </c>
      <c r="F8" s="101"/>
    </row>
    <row r="9" spans="1:10" s="62" customFormat="1" ht="10.5" hidden="1" customHeight="1" x14ac:dyDescent="0.2">
      <c r="A9" s="61"/>
      <c r="B9" s="61"/>
      <c r="C9" s="63"/>
      <c r="D9" s="64"/>
      <c r="E9" s="63"/>
      <c r="F9" s="64"/>
    </row>
    <row r="10" spans="1:10" s="68" customFormat="1" ht="60" customHeight="1" x14ac:dyDescent="0.2">
      <c r="A10" s="65"/>
      <c r="B10" s="66"/>
      <c r="C10" s="67" t="s">
        <v>242</v>
      </c>
      <c r="D10" s="67" t="s">
        <v>243</v>
      </c>
      <c r="E10" s="67" t="s">
        <v>242</v>
      </c>
      <c r="F10" s="67" t="s">
        <v>243</v>
      </c>
    </row>
    <row r="11" spans="1:10" x14ac:dyDescent="0.2">
      <c r="A11" s="69"/>
      <c r="B11" s="70"/>
      <c r="C11" s="71"/>
      <c r="D11" s="71"/>
      <c r="E11" s="71"/>
      <c r="F11" s="71"/>
    </row>
    <row r="12" spans="1:10" s="68" customFormat="1" x14ac:dyDescent="0.2">
      <c r="A12" s="65"/>
      <c r="B12" s="66" t="s">
        <v>244</v>
      </c>
      <c r="C12" s="72"/>
      <c r="D12" s="72"/>
      <c r="E12" s="72"/>
      <c r="F12" s="72"/>
    </row>
    <row r="13" spans="1:10" x14ac:dyDescent="0.2">
      <c r="A13" s="69"/>
      <c r="B13" s="70"/>
      <c r="C13" s="71"/>
      <c r="D13" s="71"/>
      <c r="E13" s="71"/>
      <c r="F13" s="71"/>
    </row>
    <row r="14" spans="1:10" s="68" customFormat="1" x14ac:dyDescent="0.2">
      <c r="A14" s="65" t="s">
        <v>245</v>
      </c>
      <c r="B14" s="66" t="s">
        <v>246</v>
      </c>
      <c r="C14" s="72">
        <v>236</v>
      </c>
      <c r="D14" s="72">
        <v>488653</v>
      </c>
      <c r="E14" s="72">
        <f>236+7</f>
        <v>243</v>
      </c>
      <c r="F14" s="72">
        <f>488653+18043</f>
        <v>506696</v>
      </c>
      <c r="G14" s="73"/>
      <c r="H14" s="73"/>
      <c r="I14" s="73"/>
      <c r="J14" s="73"/>
    </row>
    <row r="15" spans="1:10" x14ac:dyDescent="0.2">
      <c r="A15" s="69"/>
      <c r="B15" s="70" t="s">
        <v>247</v>
      </c>
      <c r="C15" s="71"/>
      <c r="D15" s="71"/>
      <c r="E15" s="71"/>
      <c r="F15" s="71"/>
      <c r="G15" s="74"/>
      <c r="H15" s="74"/>
    </row>
    <row r="16" spans="1:10" x14ac:dyDescent="0.2">
      <c r="A16" s="69"/>
      <c r="B16" s="70" t="s">
        <v>248</v>
      </c>
      <c r="C16" s="71">
        <v>5</v>
      </c>
      <c r="D16" s="71">
        <v>3859</v>
      </c>
      <c r="E16" s="71">
        <v>5</v>
      </c>
      <c r="F16" s="71">
        <v>3859</v>
      </c>
      <c r="G16" s="74"/>
      <c r="H16" s="74"/>
    </row>
    <row r="17" spans="1:8" x14ac:dyDescent="0.2">
      <c r="A17" s="69"/>
      <c r="B17" s="70"/>
      <c r="C17" s="71"/>
      <c r="D17" s="71"/>
      <c r="E17" s="71"/>
      <c r="F17" s="71"/>
      <c r="G17" s="74"/>
      <c r="H17" s="74"/>
    </row>
    <row r="18" spans="1:8" s="68" customFormat="1" x14ac:dyDescent="0.2">
      <c r="A18" s="65" t="s">
        <v>249</v>
      </c>
      <c r="B18" s="66" t="s">
        <v>250</v>
      </c>
      <c r="C18" s="72">
        <v>12</v>
      </c>
      <c r="D18" s="72">
        <v>16412</v>
      </c>
      <c r="E18" s="72">
        <v>12</v>
      </c>
      <c r="F18" s="72">
        <v>16412</v>
      </c>
      <c r="G18" s="73"/>
      <c r="H18" s="73"/>
    </row>
    <row r="19" spans="1:8" x14ac:dyDescent="0.2">
      <c r="A19" s="69"/>
      <c r="B19" s="70" t="s">
        <v>247</v>
      </c>
      <c r="C19" s="71"/>
      <c r="D19" s="71"/>
      <c r="E19" s="71"/>
      <c r="F19" s="71"/>
      <c r="G19" s="74"/>
      <c r="H19" s="74"/>
    </row>
    <row r="20" spans="1:8" x14ac:dyDescent="0.2">
      <c r="A20" s="69"/>
      <c r="B20" s="70" t="s">
        <v>251</v>
      </c>
      <c r="C20" s="71">
        <v>6</v>
      </c>
      <c r="D20" s="71">
        <v>8147</v>
      </c>
      <c r="E20" s="71">
        <v>6</v>
      </c>
      <c r="F20" s="71">
        <v>8147</v>
      </c>
      <c r="G20" s="74"/>
      <c r="H20" s="74"/>
    </row>
    <row r="21" spans="1:8" x14ac:dyDescent="0.2">
      <c r="A21" s="69"/>
      <c r="B21" s="70"/>
      <c r="C21" s="71"/>
      <c r="D21" s="71"/>
      <c r="E21" s="71"/>
      <c r="F21" s="71"/>
      <c r="G21" s="74"/>
      <c r="H21" s="74"/>
    </row>
    <row r="22" spans="1:8" s="68" customFormat="1" x14ac:dyDescent="0.2">
      <c r="A22" s="65" t="s">
        <v>252</v>
      </c>
      <c r="B22" s="66" t="s">
        <v>253</v>
      </c>
      <c r="C22" s="72">
        <f>SUM(C24:C26)</f>
        <v>242</v>
      </c>
      <c r="D22" s="72">
        <f>SUM(D24:D26)</f>
        <v>459611</v>
      </c>
      <c r="E22" s="72">
        <f>SUM(E24:E26)</f>
        <v>242</v>
      </c>
      <c r="F22" s="72">
        <f>SUM(F24:F26)</f>
        <v>459611</v>
      </c>
      <c r="G22" s="73"/>
      <c r="H22" s="73"/>
    </row>
    <row r="23" spans="1:8" x14ac:dyDescent="0.2">
      <c r="A23" s="69"/>
      <c r="B23" s="70" t="s">
        <v>247</v>
      </c>
      <c r="C23" s="71"/>
      <c r="D23" s="71"/>
      <c r="E23" s="71"/>
      <c r="F23" s="71"/>
      <c r="G23" s="74"/>
      <c r="H23" s="74"/>
    </row>
    <row r="24" spans="1:8" x14ac:dyDescent="0.2">
      <c r="A24" s="69">
        <v>1</v>
      </c>
      <c r="B24" s="70" t="s">
        <v>254</v>
      </c>
      <c r="C24" s="71">
        <v>181</v>
      </c>
      <c r="D24" s="71">
        <v>335534</v>
      </c>
      <c r="E24" s="71">
        <v>181</v>
      </c>
      <c r="F24" s="71">
        <v>335534</v>
      </c>
      <c r="G24" s="74"/>
      <c r="H24" s="74"/>
    </row>
    <row r="25" spans="1:8" x14ac:dyDescent="0.2">
      <c r="A25" s="69">
        <v>2</v>
      </c>
      <c r="B25" s="70" t="s">
        <v>255</v>
      </c>
      <c r="C25" s="71">
        <v>52</v>
      </c>
      <c r="D25" s="71">
        <v>111119</v>
      </c>
      <c r="E25" s="71">
        <v>52</v>
      </c>
      <c r="F25" s="71">
        <v>111119</v>
      </c>
      <c r="G25" s="74"/>
      <c r="H25" s="74"/>
    </row>
    <row r="26" spans="1:8" x14ac:dyDescent="0.2">
      <c r="A26" s="69">
        <v>3</v>
      </c>
      <c r="B26" s="70" t="s">
        <v>256</v>
      </c>
      <c r="C26" s="71">
        <v>9</v>
      </c>
      <c r="D26" s="71">
        <v>12958</v>
      </c>
      <c r="E26" s="71">
        <v>9</v>
      </c>
      <c r="F26" s="71">
        <v>12958</v>
      </c>
      <c r="G26" s="74"/>
      <c r="H26" s="74"/>
    </row>
    <row r="27" spans="1:8" x14ac:dyDescent="0.2">
      <c r="A27" s="69"/>
      <c r="B27" s="70"/>
      <c r="C27" s="71"/>
      <c r="D27" s="71"/>
      <c r="E27" s="71"/>
      <c r="F27" s="71"/>
      <c r="G27" s="74"/>
      <c r="H27" s="74"/>
    </row>
    <row r="28" spans="1:8" s="68" customFormat="1" ht="24" x14ac:dyDescent="0.2">
      <c r="A28" s="65" t="s">
        <v>257</v>
      </c>
      <c r="B28" s="66" t="s">
        <v>258</v>
      </c>
      <c r="C28" s="72">
        <v>554</v>
      </c>
      <c r="D28" s="72">
        <v>970161</v>
      </c>
      <c r="E28" s="72">
        <v>554</v>
      </c>
      <c r="F28" s="72">
        <v>970161</v>
      </c>
      <c r="G28" s="73"/>
      <c r="H28" s="73"/>
    </row>
    <row r="29" spans="1:8" x14ac:dyDescent="0.2">
      <c r="A29" s="69"/>
      <c r="B29" s="70"/>
      <c r="C29" s="71"/>
      <c r="D29" s="71"/>
      <c r="E29" s="71"/>
      <c r="F29" s="71"/>
      <c r="G29" s="74"/>
      <c r="H29" s="74"/>
    </row>
    <row r="30" spans="1:8" s="68" customFormat="1" ht="30.75" customHeight="1" x14ac:dyDescent="0.2">
      <c r="A30" s="65" t="s">
        <v>259</v>
      </c>
      <c r="B30" s="66" t="s">
        <v>260</v>
      </c>
      <c r="C30" s="72">
        <v>191</v>
      </c>
      <c r="D30" s="72">
        <v>308615</v>
      </c>
      <c r="E30" s="72">
        <v>191</v>
      </c>
      <c r="F30" s="72">
        <v>308615</v>
      </c>
      <c r="G30" s="73"/>
      <c r="H30" s="73"/>
    </row>
    <row r="31" spans="1:8" x14ac:dyDescent="0.2">
      <c r="A31" s="69"/>
      <c r="B31" s="70"/>
      <c r="C31" s="71"/>
      <c r="D31" s="71"/>
      <c r="E31" s="71"/>
      <c r="F31" s="71"/>
      <c r="G31" s="74"/>
      <c r="H31" s="74"/>
    </row>
    <row r="32" spans="1:8" x14ac:dyDescent="0.2">
      <c r="A32" s="69"/>
      <c r="B32" s="70"/>
      <c r="C32" s="71"/>
      <c r="D32" s="71"/>
      <c r="E32" s="71"/>
      <c r="F32" s="71"/>
      <c r="G32" s="74"/>
      <c r="H32" s="74"/>
    </row>
    <row r="33" spans="1:8" s="68" customFormat="1" x14ac:dyDescent="0.2">
      <c r="A33" s="65"/>
      <c r="B33" s="66" t="s">
        <v>261</v>
      </c>
      <c r="C33" s="72"/>
      <c r="D33" s="72"/>
      <c r="E33" s="72"/>
      <c r="F33" s="72"/>
      <c r="G33" s="73"/>
      <c r="H33" s="73"/>
    </row>
    <row r="34" spans="1:8" s="68" customFormat="1" x14ac:dyDescent="0.2">
      <c r="A34" s="65" t="s">
        <v>245</v>
      </c>
      <c r="B34" s="66" t="s">
        <v>246</v>
      </c>
      <c r="C34" s="72">
        <v>41</v>
      </c>
      <c r="D34" s="72">
        <v>55218</v>
      </c>
      <c r="E34" s="72">
        <v>41</v>
      </c>
      <c r="F34" s="72">
        <v>55218</v>
      </c>
      <c r="G34" s="73"/>
      <c r="H34" s="73"/>
    </row>
    <row r="35" spans="1:8" x14ac:dyDescent="0.2">
      <c r="A35" s="69"/>
      <c r="B35" s="70" t="s">
        <v>262</v>
      </c>
      <c r="C35" s="71"/>
      <c r="D35" s="71"/>
      <c r="E35" s="71"/>
      <c r="F35" s="71"/>
      <c r="G35" s="74"/>
      <c r="H35" s="74"/>
    </row>
    <row r="36" spans="1:8" x14ac:dyDescent="0.2">
      <c r="A36" s="69"/>
      <c r="B36" s="70" t="s">
        <v>263</v>
      </c>
      <c r="C36" s="71">
        <v>36</v>
      </c>
      <c r="D36" s="71">
        <v>40000</v>
      </c>
      <c r="E36" s="71">
        <v>36</v>
      </c>
      <c r="F36" s="71">
        <v>40000</v>
      </c>
      <c r="G36" s="74"/>
      <c r="H36" s="74"/>
    </row>
    <row r="37" spans="1:8" s="68" customFormat="1" x14ac:dyDescent="0.2">
      <c r="A37" s="65" t="s">
        <v>264</v>
      </c>
      <c r="B37" s="66" t="s">
        <v>265</v>
      </c>
      <c r="C37" s="72">
        <v>11</v>
      </c>
      <c r="D37" s="72">
        <v>16392</v>
      </c>
      <c r="E37" s="72">
        <v>11</v>
      </c>
      <c r="F37" s="72">
        <v>16392</v>
      </c>
      <c r="G37" s="73"/>
      <c r="H37" s="73"/>
    </row>
    <row r="38" spans="1:8" s="68" customFormat="1" ht="24" x14ac:dyDescent="0.2">
      <c r="A38" s="65" t="s">
        <v>266</v>
      </c>
      <c r="B38" s="66" t="s">
        <v>258</v>
      </c>
      <c r="C38" s="72">
        <v>99</v>
      </c>
      <c r="D38" s="72">
        <v>123792</v>
      </c>
      <c r="E38" s="72">
        <v>99</v>
      </c>
      <c r="F38" s="72">
        <v>123792</v>
      </c>
      <c r="G38" s="73"/>
      <c r="H38" s="73"/>
    </row>
    <row r="39" spans="1:8" s="68" customFormat="1" x14ac:dyDescent="0.2">
      <c r="A39" s="65"/>
      <c r="B39" s="66"/>
      <c r="C39" s="72"/>
      <c r="D39" s="72"/>
      <c r="E39" s="72"/>
      <c r="F39" s="72"/>
      <c r="G39" s="73"/>
      <c r="H39" s="73"/>
    </row>
    <row r="40" spans="1:8" s="68" customFormat="1" ht="24" x14ac:dyDescent="0.2">
      <c r="A40" s="65" t="s">
        <v>257</v>
      </c>
      <c r="B40" s="66" t="s">
        <v>267</v>
      </c>
      <c r="C40" s="72">
        <v>280</v>
      </c>
      <c r="D40" s="72">
        <v>317817</v>
      </c>
      <c r="E40" s="72">
        <v>280</v>
      </c>
      <c r="F40" s="72">
        <v>317817</v>
      </c>
      <c r="G40" s="73"/>
      <c r="H40" s="73"/>
    </row>
    <row r="41" spans="1:8" x14ac:dyDescent="0.2">
      <c r="A41" s="69"/>
      <c r="B41" s="70"/>
      <c r="C41" s="71"/>
      <c r="D41" s="71"/>
      <c r="E41" s="71"/>
      <c r="F41" s="71"/>
      <c r="G41" s="74"/>
      <c r="H41" s="74"/>
    </row>
    <row r="42" spans="1:8" s="68" customFormat="1" ht="24" x14ac:dyDescent="0.2">
      <c r="A42" s="65" t="s">
        <v>259</v>
      </c>
      <c r="B42" s="66" t="s">
        <v>268</v>
      </c>
      <c r="C42" s="72">
        <f>SUM(C44,C48)</f>
        <v>111</v>
      </c>
      <c r="D42" s="72">
        <f>SUM(D44,D48)</f>
        <v>143372</v>
      </c>
      <c r="E42" s="72">
        <f>SUM(E44,E48)</f>
        <v>111</v>
      </c>
      <c r="F42" s="72">
        <f>SUM(F44,F48)</f>
        <v>143372</v>
      </c>
      <c r="G42" s="73"/>
      <c r="H42" s="73"/>
    </row>
    <row r="43" spans="1:8" x14ac:dyDescent="0.2">
      <c r="A43" s="69"/>
      <c r="B43" s="70"/>
      <c r="C43" s="71"/>
      <c r="D43" s="71"/>
      <c r="E43" s="71"/>
      <c r="F43" s="71"/>
      <c r="G43" s="74"/>
      <c r="H43" s="74"/>
    </row>
    <row r="44" spans="1:8" x14ac:dyDescent="0.2">
      <c r="A44" s="69">
        <v>1</v>
      </c>
      <c r="B44" s="70" t="s">
        <v>269</v>
      </c>
      <c r="C44" s="71">
        <f>SUM(C45,C46,C47)</f>
        <v>28</v>
      </c>
      <c r="D44" s="71">
        <f>SUM(D45,D46,D47)</f>
        <v>40499</v>
      </c>
      <c r="E44" s="71">
        <f>SUM(E45,E46,E47)</f>
        <v>28</v>
      </c>
      <c r="F44" s="71">
        <f>SUM(F45,F46,F47)</f>
        <v>40499</v>
      </c>
      <c r="G44" s="74"/>
      <c r="H44" s="74"/>
    </row>
    <row r="45" spans="1:8" x14ac:dyDescent="0.2">
      <c r="A45" s="69" t="s">
        <v>270</v>
      </c>
      <c r="B45" s="70" t="s">
        <v>271</v>
      </c>
      <c r="C45" s="71">
        <v>7</v>
      </c>
      <c r="D45" s="71">
        <v>8572</v>
      </c>
      <c r="E45" s="71">
        <v>7</v>
      </c>
      <c r="F45" s="71">
        <v>8572</v>
      </c>
      <c r="G45" s="74"/>
      <c r="H45" s="74"/>
    </row>
    <row r="46" spans="1:8" x14ac:dyDescent="0.2">
      <c r="A46" s="69" t="s">
        <v>272</v>
      </c>
      <c r="B46" s="70" t="s">
        <v>273</v>
      </c>
      <c r="C46" s="71">
        <v>18</v>
      </c>
      <c r="D46" s="71">
        <v>28235</v>
      </c>
      <c r="E46" s="71">
        <v>18</v>
      </c>
      <c r="F46" s="71">
        <v>28235</v>
      </c>
      <c r="G46" s="74"/>
      <c r="H46" s="74"/>
    </row>
    <row r="47" spans="1:8" x14ac:dyDescent="0.2">
      <c r="A47" s="69" t="s">
        <v>274</v>
      </c>
      <c r="B47" s="70" t="s">
        <v>275</v>
      </c>
      <c r="C47" s="71">
        <v>3</v>
      </c>
      <c r="D47" s="71">
        <v>3692</v>
      </c>
      <c r="E47" s="71">
        <v>3</v>
      </c>
      <c r="F47" s="71">
        <v>3692</v>
      </c>
      <c r="G47" s="74"/>
      <c r="H47" s="74"/>
    </row>
    <row r="48" spans="1:8" x14ac:dyDescent="0.2">
      <c r="A48" s="69">
        <v>2</v>
      </c>
      <c r="B48" s="70" t="s">
        <v>276</v>
      </c>
      <c r="C48" s="71">
        <f>SUM(C49:C52)</f>
        <v>83</v>
      </c>
      <c r="D48" s="71">
        <f>SUM(D49:D52)</f>
        <v>102873</v>
      </c>
      <c r="E48" s="71">
        <f>SUM(E49:E52)</f>
        <v>83</v>
      </c>
      <c r="F48" s="71">
        <f>SUM(F49:F52)</f>
        <v>102873</v>
      </c>
      <c r="G48" s="74"/>
      <c r="H48" s="74"/>
    </row>
    <row r="49" spans="1:8" x14ac:dyDescent="0.2">
      <c r="A49" s="69" t="s">
        <v>277</v>
      </c>
      <c r="B49" s="70" t="s">
        <v>278</v>
      </c>
      <c r="C49" s="71">
        <v>28</v>
      </c>
      <c r="D49" s="71">
        <v>33033</v>
      </c>
      <c r="E49" s="71">
        <v>28</v>
      </c>
      <c r="F49" s="71">
        <v>33033</v>
      </c>
      <c r="G49" s="74"/>
      <c r="H49" s="74"/>
    </row>
    <row r="50" spans="1:8" x14ac:dyDescent="0.2">
      <c r="A50" s="69" t="s">
        <v>279</v>
      </c>
      <c r="B50" s="70" t="s">
        <v>280</v>
      </c>
      <c r="C50" s="71">
        <v>18</v>
      </c>
      <c r="D50" s="71">
        <v>21813</v>
      </c>
      <c r="E50" s="71">
        <v>18</v>
      </c>
      <c r="F50" s="71">
        <v>21813</v>
      </c>
      <c r="G50" s="74"/>
      <c r="H50" s="74"/>
    </row>
    <row r="51" spans="1:8" x14ac:dyDescent="0.2">
      <c r="A51" s="69" t="s">
        <v>281</v>
      </c>
      <c r="B51" s="70" t="s">
        <v>282</v>
      </c>
      <c r="C51" s="71">
        <v>19</v>
      </c>
      <c r="D51" s="71">
        <v>25393</v>
      </c>
      <c r="E51" s="71">
        <v>19</v>
      </c>
      <c r="F51" s="71">
        <v>25393</v>
      </c>
      <c r="G51" s="74"/>
      <c r="H51" s="74"/>
    </row>
    <row r="52" spans="1:8" x14ac:dyDescent="0.2">
      <c r="A52" s="69" t="s">
        <v>283</v>
      </c>
      <c r="B52" s="70" t="s">
        <v>284</v>
      </c>
      <c r="C52" s="71">
        <v>18</v>
      </c>
      <c r="D52" s="71">
        <v>22634</v>
      </c>
      <c r="E52" s="71">
        <v>18</v>
      </c>
      <c r="F52" s="71">
        <v>22634</v>
      </c>
      <c r="G52" s="74"/>
      <c r="H52" s="74"/>
    </row>
    <row r="53" spans="1:8" x14ac:dyDescent="0.2">
      <c r="A53" s="69"/>
      <c r="B53" s="70"/>
      <c r="C53" s="71"/>
      <c r="D53" s="71"/>
      <c r="E53" s="71"/>
      <c r="F53" s="71"/>
      <c r="G53" s="74"/>
      <c r="H53" s="74"/>
    </row>
    <row r="54" spans="1:8" s="68" customFormat="1" x14ac:dyDescent="0.2">
      <c r="A54" s="65" t="s">
        <v>285</v>
      </c>
      <c r="B54" s="66" t="s">
        <v>286</v>
      </c>
      <c r="C54" s="72">
        <f>SUM(C55,C57)</f>
        <v>58</v>
      </c>
      <c r="D54" s="72">
        <f>SUM(D55,D57)</f>
        <v>82329</v>
      </c>
      <c r="E54" s="72">
        <f>SUM(E55,E57)</f>
        <v>58</v>
      </c>
      <c r="F54" s="72">
        <f>SUM(F55,F57)</f>
        <v>82329</v>
      </c>
      <c r="G54" s="73"/>
      <c r="H54" s="73"/>
    </row>
    <row r="55" spans="1:8" ht="24" x14ac:dyDescent="0.2">
      <c r="A55" s="69">
        <v>1</v>
      </c>
      <c r="B55" s="70" t="s">
        <v>287</v>
      </c>
      <c r="C55" s="71">
        <f>SUM(C56)</f>
        <v>7</v>
      </c>
      <c r="D55" s="71">
        <f>SUM(D56)</f>
        <v>9667</v>
      </c>
      <c r="E55" s="71">
        <f>SUM(E56)</f>
        <v>7</v>
      </c>
      <c r="F55" s="71">
        <f>SUM(F56)</f>
        <v>9667</v>
      </c>
      <c r="G55" s="74"/>
      <c r="H55" s="74"/>
    </row>
    <row r="56" spans="1:8" x14ac:dyDescent="0.2">
      <c r="A56" s="69" t="s">
        <v>270</v>
      </c>
      <c r="B56" s="70" t="s">
        <v>288</v>
      </c>
      <c r="C56" s="71">
        <v>7</v>
      </c>
      <c r="D56" s="71">
        <v>9667</v>
      </c>
      <c r="E56" s="71">
        <v>7</v>
      </c>
      <c r="F56" s="71">
        <v>9667</v>
      </c>
      <c r="G56" s="74"/>
      <c r="H56" s="74"/>
    </row>
    <row r="57" spans="1:8" x14ac:dyDescent="0.2">
      <c r="A57" s="69">
        <v>2</v>
      </c>
      <c r="B57" s="70" t="s">
        <v>289</v>
      </c>
      <c r="C57" s="71">
        <f>SUM(C58:C61)</f>
        <v>51</v>
      </c>
      <c r="D57" s="71">
        <f>SUM(D58:D61)</f>
        <v>72662</v>
      </c>
      <c r="E57" s="71">
        <f>SUM(E58:E61)</f>
        <v>51</v>
      </c>
      <c r="F57" s="71">
        <f>SUM(F58:F61)</f>
        <v>72662</v>
      </c>
      <c r="G57" s="74"/>
      <c r="H57" s="74"/>
    </row>
    <row r="58" spans="1:8" x14ac:dyDescent="0.2">
      <c r="A58" s="69" t="s">
        <v>277</v>
      </c>
      <c r="B58" s="70" t="s">
        <v>290</v>
      </c>
      <c r="C58" s="71">
        <v>7</v>
      </c>
      <c r="D58" s="71">
        <v>12412</v>
      </c>
      <c r="E58" s="71">
        <v>7</v>
      </c>
      <c r="F58" s="71">
        <v>12412</v>
      </c>
      <c r="G58" s="74"/>
      <c r="H58" s="74"/>
    </row>
    <row r="59" spans="1:8" x14ac:dyDescent="0.2">
      <c r="A59" s="69" t="s">
        <v>279</v>
      </c>
      <c r="B59" s="70" t="s">
        <v>291</v>
      </c>
      <c r="C59" s="71">
        <v>19</v>
      </c>
      <c r="D59" s="71">
        <v>26265</v>
      </c>
      <c r="E59" s="71">
        <v>19</v>
      </c>
      <c r="F59" s="71">
        <v>26265</v>
      </c>
      <c r="G59" s="74"/>
      <c r="H59" s="74"/>
    </row>
    <row r="60" spans="1:8" x14ac:dyDescent="0.2">
      <c r="A60" s="69" t="s">
        <v>281</v>
      </c>
      <c r="B60" s="70" t="s">
        <v>292</v>
      </c>
      <c r="C60" s="71">
        <v>7</v>
      </c>
      <c r="D60" s="71">
        <v>10725</v>
      </c>
      <c r="E60" s="71">
        <v>7</v>
      </c>
      <c r="F60" s="71">
        <v>10725</v>
      </c>
      <c r="G60" s="74"/>
      <c r="H60" s="74"/>
    </row>
    <row r="61" spans="1:8" x14ac:dyDescent="0.2">
      <c r="A61" s="69" t="s">
        <v>283</v>
      </c>
      <c r="B61" s="70" t="s">
        <v>293</v>
      </c>
      <c r="C61" s="71">
        <v>18</v>
      </c>
      <c r="D61" s="71">
        <v>23260</v>
      </c>
      <c r="E61" s="71">
        <v>18</v>
      </c>
      <c r="F61" s="71">
        <v>23260</v>
      </c>
      <c r="G61" s="74"/>
      <c r="H61" s="74"/>
    </row>
    <row r="62" spans="1:8" s="68" customFormat="1" ht="24" x14ac:dyDescent="0.2">
      <c r="A62" s="65"/>
      <c r="B62" s="66" t="s">
        <v>294</v>
      </c>
      <c r="C62" s="72"/>
      <c r="D62" s="72"/>
      <c r="E62" s="72"/>
      <c r="F62" s="72"/>
      <c r="G62" s="73"/>
      <c r="H62" s="73"/>
    </row>
    <row r="63" spans="1:8" s="68" customFormat="1" x14ac:dyDescent="0.2">
      <c r="A63" s="65" t="s">
        <v>245</v>
      </c>
      <c r="B63" s="66" t="s">
        <v>246</v>
      </c>
      <c r="C63" s="72">
        <v>56</v>
      </c>
      <c r="D63" s="72">
        <v>97123</v>
      </c>
      <c r="E63" s="72">
        <f>56-7</f>
        <v>49</v>
      </c>
      <c r="F63" s="72">
        <v>97123</v>
      </c>
      <c r="G63" s="73"/>
      <c r="H63" s="73"/>
    </row>
    <row r="64" spans="1:8" s="68" customFormat="1" x14ac:dyDescent="0.2">
      <c r="A64" s="65" t="s">
        <v>264</v>
      </c>
      <c r="B64" s="66" t="s">
        <v>265</v>
      </c>
      <c r="C64" s="72">
        <v>1</v>
      </c>
      <c r="D64" s="72">
        <v>2103</v>
      </c>
      <c r="E64" s="72">
        <v>1</v>
      </c>
      <c r="F64" s="72">
        <v>2103</v>
      </c>
      <c r="G64" s="73"/>
      <c r="H64" s="73"/>
    </row>
    <row r="65" spans="1:236" s="68" customFormat="1" ht="24" x14ac:dyDescent="0.2">
      <c r="A65" s="65" t="s">
        <v>295</v>
      </c>
      <c r="B65" s="66" t="s">
        <v>296</v>
      </c>
      <c r="C65" s="72">
        <v>10</v>
      </c>
      <c r="D65" s="72">
        <v>16219</v>
      </c>
      <c r="E65" s="72">
        <v>10</v>
      </c>
      <c r="F65" s="72">
        <v>16219</v>
      </c>
      <c r="G65" s="73"/>
      <c r="H65" s="73"/>
    </row>
    <row r="66" spans="1:236" s="68" customFormat="1" ht="24" x14ac:dyDescent="0.2">
      <c r="A66" s="65"/>
      <c r="B66" s="66" t="s">
        <v>297</v>
      </c>
      <c r="C66" s="72"/>
      <c r="D66" s="72"/>
      <c r="E66" s="72"/>
      <c r="F66" s="72"/>
      <c r="G66" s="73"/>
      <c r="H66" s="73"/>
    </row>
    <row r="67" spans="1:236" x14ac:dyDescent="0.2">
      <c r="A67" s="69">
        <v>1</v>
      </c>
      <c r="B67" s="70" t="s">
        <v>298</v>
      </c>
      <c r="C67" s="71">
        <v>3</v>
      </c>
      <c r="D67" s="71">
        <v>3553</v>
      </c>
      <c r="E67" s="71">
        <v>3</v>
      </c>
      <c r="F67" s="71">
        <v>3553</v>
      </c>
      <c r="G67" s="74"/>
      <c r="H67" s="74"/>
    </row>
    <row r="68" spans="1:236" x14ac:dyDescent="0.2">
      <c r="G68" s="74"/>
      <c r="H68" s="74"/>
    </row>
    <row r="69" spans="1:236" x14ac:dyDescent="0.2">
      <c r="G69" s="74"/>
      <c r="H69" s="74"/>
    </row>
    <row r="70" spans="1:236" x14ac:dyDescent="0.2">
      <c r="A70" s="54" t="s">
        <v>299</v>
      </c>
      <c r="G70" s="74"/>
      <c r="H70" s="74"/>
    </row>
    <row r="71" spans="1:236" x14ac:dyDescent="0.2">
      <c r="G71" s="74"/>
      <c r="H71" s="74"/>
    </row>
    <row r="72" spans="1:236" x14ac:dyDescent="0.2">
      <c r="G72" s="74"/>
      <c r="H72" s="74"/>
    </row>
    <row r="73" spans="1:236" s="76" customFormat="1" x14ac:dyDescent="0.2">
      <c r="A73" s="75"/>
      <c r="F73" s="77"/>
    </row>
    <row r="74" spans="1:236" s="76" customFormat="1" x14ac:dyDescent="0.2">
      <c r="A74" s="78"/>
      <c r="E74" s="78"/>
      <c r="F74" s="79"/>
    </row>
    <row r="75" spans="1:236" s="76" customFormat="1" x14ac:dyDescent="0.2">
      <c r="A75" s="78"/>
      <c r="E75" s="78"/>
      <c r="F75" s="79"/>
    </row>
    <row r="76" spans="1:236" s="76" customFormat="1" x14ac:dyDescent="0.2">
      <c r="F76" s="77"/>
    </row>
    <row r="77" spans="1:236" s="76" customFormat="1" x14ac:dyDescent="0.2">
      <c r="A77" s="76" t="s">
        <v>301</v>
      </c>
      <c r="E77" s="80"/>
      <c r="F77" s="81"/>
    </row>
    <row r="78" spans="1:236" s="76" customFormat="1" x14ac:dyDescent="0.2">
      <c r="A78" s="76" t="s">
        <v>302</v>
      </c>
      <c r="E78" s="82"/>
      <c r="F78" s="83"/>
    </row>
    <row r="79" spans="1:236" s="86" customFormat="1" x14ac:dyDescent="0.2">
      <c r="A79" s="76" t="s">
        <v>0</v>
      </c>
      <c r="B79" s="76"/>
      <c r="C79" s="76"/>
      <c r="D79" s="76"/>
      <c r="E79" s="84"/>
      <c r="F79" s="84"/>
      <c r="G79" s="85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6"/>
      <c r="CA79" s="76"/>
      <c r="CB79" s="76"/>
      <c r="CC79" s="76"/>
      <c r="CD79" s="76"/>
      <c r="CE79" s="76"/>
      <c r="CF79" s="76"/>
      <c r="CG79" s="76"/>
      <c r="CH79" s="76"/>
      <c r="CI79" s="76"/>
      <c r="CJ79" s="76"/>
      <c r="CK79" s="76"/>
      <c r="CL79" s="76"/>
      <c r="CM79" s="76"/>
      <c r="CN79" s="76"/>
      <c r="CO79" s="76"/>
      <c r="CP79" s="76"/>
      <c r="CQ79" s="76"/>
      <c r="CR79" s="76"/>
      <c r="CS79" s="76"/>
      <c r="CT79" s="76"/>
      <c r="CU79" s="76"/>
      <c r="CV79" s="76"/>
      <c r="CW79" s="76"/>
      <c r="CX79" s="76"/>
      <c r="CY79" s="76"/>
      <c r="CZ79" s="76"/>
      <c r="DA79" s="76"/>
      <c r="DB79" s="76"/>
      <c r="DC79" s="76"/>
      <c r="DD79" s="76"/>
      <c r="DE79" s="76"/>
      <c r="DF79" s="76"/>
      <c r="DG79" s="76"/>
      <c r="DH79" s="76"/>
      <c r="DI79" s="76"/>
      <c r="DJ79" s="76"/>
      <c r="DK79" s="76"/>
      <c r="DL79" s="76"/>
      <c r="DM79" s="76"/>
      <c r="DN79" s="76"/>
      <c r="DO79" s="76"/>
      <c r="DP79" s="76"/>
      <c r="DQ79" s="76"/>
      <c r="DR79" s="76"/>
      <c r="DS79" s="76"/>
      <c r="DT79" s="76"/>
      <c r="DU79" s="76"/>
      <c r="DV79" s="76"/>
      <c r="DW79" s="76"/>
      <c r="DX79" s="76"/>
      <c r="DY79" s="76"/>
      <c r="DZ79" s="76"/>
      <c r="EA79" s="76"/>
      <c r="EB79" s="76"/>
      <c r="EC79" s="76"/>
      <c r="ED79" s="76"/>
      <c r="EE79" s="76"/>
      <c r="EF79" s="76"/>
      <c r="EG79" s="76"/>
      <c r="EH79" s="76"/>
      <c r="EI79" s="76"/>
      <c r="EJ79" s="76"/>
      <c r="EK79" s="76"/>
      <c r="EL79" s="76"/>
      <c r="EM79" s="76"/>
      <c r="EN79" s="76"/>
      <c r="EO79" s="76"/>
      <c r="EP79" s="76"/>
      <c r="EQ79" s="76"/>
      <c r="ER79" s="76"/>
      <c r="ES79" s="76"/>
      <c r="ET79" s="76"/>
      <c r="EU79" s="76"/>
      <c r="EV79" s="76"/>
      <c r="EW79" s="76"/>
      <c r="EX79" s="76"/>
      <c r="EY79" s="76"/>
      <c r="EZ79" s="76"/>
      <c r="FA79" s="76"/>
      <c r="FB79" s="76"/>
      <c r="FC79" s="76"/>
      <c r="FD79" s="76"/>
      <c r="FE79" s="76"/>
      <c r="FF79" s="76"/>
      <c r="FG79" s="76"/>
      <c r="FH79" s="76"/>
      <c r="FI79" s="76"/>
      <c r="FJ79" s="76"/>
      <c r="FK79" s="76"/>
      <c r="FL79" s="76"/>
      <c r="FM79" s="76"/>
      <c r="FN79" s="76"/>
      <c r="FO79" s="76"/>
      <c r="FP79" s="76"/>
      <c r="FQ79" s="76"/>
      <c r="FR79" s="76"/>
      <c r="FS79" s="76"/>
      <c r="FT79" s="76"/>
      <c r="FU79" s="76"/>
      <c r="FV79" s="76"/>
      <c r="FW79" s="76"/>
      <c r="FX79" s="76"/>
      <c r="FY79" s="76"/>
      <c r="FZ79" s="76"/>
      <c r="GA79" s="76"/>
      <c r="GB79" s="76"/>
      <c r="GC79" s="76"/>
      <c r="GD79" s="76"/>
      <c r="GE79" s="76"/>
      <c r="GF79" s="76"/>
      <c r="GG79" s="76"/>
      <c r="GH79" s="76"/>
      <c r="GI79" s="76"/>
      <c r="GJ79" s="76"/>
      <c r="GK79" s="76"/>
      <c r="GL79" s="76"/>
      <c r="GM79" s="76"/>
      <c r="GN79" s="76"/>
      <c r="GO79" s="76"/>
      <c r="GP79" s="76"/>
      <c r="GQ79" s="76"/>
      <c r="GR79" s="76"/>
      <c r="GS79" s="76"/>
      <c r="GT79" s="76"/>
      <c r="GU79" s="76"/>
      <c r="GV79" s="76"/>
      <c r="GW79" s="76"/>
      <c r="GX79" s="76"/>
      <c r="GY79" s="76"/>
      <c r="GZ79" s="76"/>
      <c r="HA79" s="76"/>
      <c r="HB79" s="76"/>
      <c r="HC79" s="76"/>
      <c r="HD79" s="76"/>
      <c r="HE79" s="76"/>
      <c r="HF79" s="76"/>
      <c r="HG79" s="76"/>
      <c r="HH79" s="76"/>
      <c r="HI79" s="76"/>
      <c r="HJ79" s="76"/>
      <c r="HK79" s="76"/>
      <c r="HL79" s="76"/>
      <c r="HM79" s="76"/>
      <c r="HN79" s="76"/>
      <c r="HO79" s="76"/>
      <c r="HP79" s="76"/>
      <c r="HQ79" s="76"/>
      <c r="HR79" s="76"/>
      <c r="HS79" s="76"/>
      <c r="HT79" s="76"/>
      <c r="HU79" s="76"/>
      <c r="HV79" s="76"/>
      <c r="HW79" s="76"/>
      <c r="HX79" s="76"/>
      <c r="HY79" s="76"/>
      <c r="HZ79" s="76"/>
      <c r="IA79" s="76"/>
      <c r="IB79" s="76"/>
    </row>
    <row r="80" spans="1:236" s="76" customFormat="1" x14ac:dyDescent="0.2">
      <c r="A80" s="87"/>
      <c r="F80" s="77"/>
      <c r="G80" s="88"/>
    </row>
    <row r="81" spans="1:236" s="76" customFormat="1" x14ac:dyDescent="0.2">
      <c r="A81" s="89"/>
      <c r="F81" s="77"/>
    </row>
    <row r="82" spans="1:236" s="76" customFormat="1" x14ac:dyDescent="0.2">
      <c r="A82" s="89"/>
      <c r="F82" s="77"/>
    </row>
    <row r="83" spans="1:236" s="92" customFormat="1" x14ac:dyDescent="0.2">
      <c r="A83" s="90"/>
      <c r="B83" s="91"/>
      <c r="C83" s="82"/>
      <c r="D83" s="82"/>
      <c r="E83" s="82"/>
      <c r="F83" s="82"/>
    </row>
    <row r="84" spans="1:236" s="1" customFormat="1" x14ac:dyDescent="0.2">
      <c r="A84" s="90"/>
      <c r="B84" s="53"/>
      <c r="C84" s="80"/>
      <c r="D84" s="80"/>
      <c r="E84" s="80"/>
      <c r="F84" s="80"/>
    </row>
    <row r="85" spans="1:236" s="94" customFormat="1" x14ac:dyDescent="0.2">
      <c r="A85" s="90"/>
      <c r="B85" s="93"/>
    </row>
    <row r="86" spans="1:236" s="94" customFormat="1" x14ac:dyDescent="0.2">
      <c r="A86" s="95"/>
      <c r="B86" s="93"/>
    </row>
    <row r="87" spans="1:236" x14ac:dyDescent="0.2">
      <c r="A87" s="52"/>
    </row>
    <row r="88" spans="1:236" x14ac:dyDescent="0.2">
      <c r="A88" s="96"/>
    </row>
    <row r="89" spans="1:236" x14ac:dyDescent="0.2">
      <c r="A89" s="52"/>
    </row>
    <row r="90" spans="1:236" x14ac:dyDescent="0.2">
      <c r="A90" s="48"/>
    </row>
    <row r="91" spans="1:236" x14ac:dyDescent="0.2">
      <c r="A91" s="48"/>
    </row>
    <row r="92" spans="1:236" x14ac:dyDescent="0.2">
      <c r="A92" s="52"/>
    </row>
    <row r="93" spans="1:236" x14ac:dyDescent="0.2">
      <c r="A93" s="48"/>
    </row>
    <row r="94" spans="1:236" s="56" customFormat="1" x14ac:dyDescent="0.2">
      <c r="A94" s="48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  <c r="CG94" s="54"/>
      <c r="CH94" s="54"/>
      <c r="CI94" s="54"/>
      <c r="CJ94" s="54"/>
      <c r="CK94" s="54"/>
      <c r="CL94" s="54"/>
      <c r="CM94" s="54"/>
      <c r="CN94" s="54"/>
      <c r="CO94" s="54"/>
      <c r="CP94" s="54"/>
      <c r="CQ94" s="54"/>
      <c r="CR94" s="54"/>
      <c r="CS94" s="54"/>
      <c r="CT94" s="54"/>
      <c r="CU94" s="54"/>
      <c r="CV94" s="54"/>
      <c r="CW94" s="54"/>
      <c r="CX94" s="54"/>
      <c r="CY94" s="54"/>
      <c r="CZ94" s="54"/>
      <c r="DA94" s="54"/>
      <c r="DB94" s="54"/>
      <c r="DC94" s="54"/>
      <c r="DD94" s="54"/>
      <c r="DE94" s="54"/>
      <c r="DF94" s="54"/>
      <c r="DG94" s="54"/>
      <c r="DH94" s="54"/>
      <c r="DI94" s="54"/>
      <c r="DJ94" s="54"/>
      <c r="DK94" s="54"/>
      <c r="DL94" s="54"/>
      <c r="DM94" s="54"/>
      <c r="DN94" s="54"/>
      <c r="DO94" s="54"/>
      <c r="DP94" s="54"/>
      <c r="DQ94" s="54"/>
      <c r="DR94" s="54"/>
      <c r="DS94" s="54"/>
      <c r="DT94" s="54"/>
      <c r="DU94" s="54"/>
      <c r="DV94" s="54"/>
      <c r="DW94" s="54"/>
      <c r="DX94" s="54"/>
      <c r="DY94" s="54"/>
      <c r="DZ94" s="54"/>
      <c r="EA94" s="54"/>
      <c r="EB94" s="54"/>
      <c r="EC94" s="54"/>
      <c r="ED94" s="54"/>
      <c r="EE94" s="54"/>
      <c r="EF94" s="54"/>
      <c r="EG94" s="54"/>
      <c r="EH94" s="54"/>
      <c r="EI94" s="54"/>
      <c r="EJ94" s="54"/>
      <c r="EK94" s="54"/>
      <c r="EL94" s="54"/>
      <c r="EM94" s="54"/>
      <c r="EN94" s="54"/>
      <c r="EO94" s="54"/>
      <c r="EP94" s="54"/>
      <c r="EQ94" s="54"/>
      <c r="ER94" s="54"/>
      <c r="ES94" s="54"/>
      <c r="ET94" s="54"/>
      <c r="EU94" s="54"/>
      <c r="EV94" s="54"/>
      <c r="EW94" s="54"/>
      <c r="EX94" s="54"/>
      <c r="EY94" s="54"/>
      <c r="EZ94" s="54"/>
      <c r="FA94" s="54"/>
      <c r="FB94" s="54"/>
      <c r="FC94" s="54"/>
      <c r="FD94" s="54"/>
      <c r="FE94" s="54"/>
      <c r="FF94" s="54"/>
      <c r="FG94" s="54"/>
      <c r="FH94" s="54"/>
      <c r="FI94" s="54"/>
      <c r="FJ94" s="54"/>
      <c r="FK94" s="54"/>
      <c r="FL94" s="54"/>
      <c r="FM94" s="54"/>
      <c r="FN94" s="54"/>
      <c r="FO94" s="54"/>
      <c r="FP94" s="54"/>
      <c r="FQ94" s="54"/>
      <c r="FR94" s="54"/>
      <c r="FS94" s="54"/>
      <c r="FT94" s="54"/>
      <c r="FU94" s="54"/>
      <c r="FV94" s="54"/>
      <c r="FW94" s="54"/>
      <c r="FX94" s="54"/>
      <c r="FY94" s="54"/>
      <c r="FZ94" s="54"/>
      <c r="GA94" s="54"/>
      <c r="GB94" s="54"/>
      <c r="GC94" s="54"/>
      <c r="GD94" s="54"/>
      <c r="GE94" s="54"/>
      <c r="GF94" s="54"/>
      <c r="GG94" s="54"/>
      <c r="GH94" s="54"/>
      <c r="GI94" s="54"/>
      <c r="GJ94" s="54"/>
      <c r="GK94" s="54"/>
      <c r="GL94" s="54"/>
      <c r="GM94" s="54"/>
      <c r="GN94" s="54"/>
      <c r="GO94" s="54"/>
      <c r="GP94" s="54"/>
      <c r="GQ94" s="54"/>
      <c r="GR94" s="54"/>
      <c r="GS94" s="54"/>
      <c r="GT94" s="54"/>
      <c r="GU94" s="54"/>
      <c r="GV94" s="54"/>
      <c r="GW94" s="54"/>
      <c r="GX94" s="54"/>
      <c r="GY94" s="54"/>
      <c r="GZ94" s="54"/>
      <c r="HA94" s="54"/>
      <c r="HB94" s="54"/>
      <c r="HC94" s="54"/>
      <c r="HD94" s="54"/>
      <c r="HE94" s="54"/>
      <c r="HF94" s="54"/>
      <c r="HG94" s="54"/>
      <c r="HH94" s="54"/>
      <c r="HI94" s="54"/>
      <c r="HJ94" s="54"/>
      <c r="HK94" s="54"/>
      <c r="HL94" s="54"/>
      <c r="HM94" s="54"/>
      <c r="HN94" s="54"/>
      <c r="HO94" s="54"/>
      <c r="HP94" s="54"/>
      <c r="HQ94" s="54"/>
      <c r="HR94" s="54"/>
      <c r="HS94" s="54"/>
      <c r="HT94" s="54"/>
      <c r="HU94" s="54"/>
      <c r="HV94" s="54"/>
      <c r="HW94" s="54"/>
      <c r="HX94" s="54"/>
      <c r="HY94" s="54"/>
      <c r="HZ94" s="54"/>
      <c r="IA94" s="54"/>
      <c r="IB94" s="54"/>
    </row>
    <row r="95" spans="1:236" s="56" customFormat="1" x14ac:dyDescent="0.2">
      <c r="A95" s="52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  <c r="CG95" s="54"/>
      <c r="CH95" s="54"/>
      <c r="CI95" s="54"/>
      <c r="CJ95" s="54"/>
      <c r="CK95" s="54"/>
      <c r="CL95" s="54"/>
      <c r="CM95" s="54"/>
      <c r="CN95" s="54"/>
      <c r="CO95" s="54"/>
      <c r="CP95" s="54"/>
      <c r="CQ95" s="54"/>
      <c r="CR95" s="54"/>
      <c r="CS95" s="54"/>
      <c r="CT95" s="54"/>
      <c r="CU95" s="54"/>
      <c r="CV95" s="54"/>
      <c r="CW95" s="54"/>
      <c r="CX95" s="54"/>
      <c r="CY95" s="54"/>
      <c r="CZ95" s="54"/>
      <c r="DA95" s="54"/>
      <c r="DB95" s="54"/>
      <c r="DC95" s="54"/>
      <c r="DD95" s="54"/>
      <c r="DE95" s="54"/>
      <c r="DF95" s="54"/>
      <c r="DG95" s="54"/>
      <c r="DH95" s="54"/>
      <c r="DI95" s="54"/>
      <c r="DJ95" s="54"/>
      <c r="DK95" s="54"/>
      <c r="DL95" s="54"/>
      <c r="DM95" s="54"/>
      <c r="DN95" s="54"/>
      <c r="DO95" s="54"/>
      <c r="DP95" s="54"/>
      <c r="DQ95" s="54"/>
      <c r="DR95" s="54"/>
      <c r="DS95" s="54"/>
      <c r="DT95" s="54"/>
      <c r="DU95" s="54"/>
      <c r="DV95" s="54"/>
      <c r="DW95" s="54"/>
      <c r="DX95" s="54"/>
      <c r="DY95" s="54"/>
      <c r="DZ95" s="54"/>
      <c r="EA95" s="54"/>
      <c r="EB95" s="54"/>
      <c r="EC95" s="54"/>
      <c r="ED95" s="54"/>
      <c r="EE95" s="54"/>
      <c r="EF95" s="54"/>
      <c r="EG95" s="54"/>
      <c r="EH95" s="54"/>
      <c r="EI95" s="54"/>
      <c r="EJ95" s="54"/>
      <c r="EK95" s="54"/>
      <c r="EL95" s="54"/>
      <c r="EM95" s="54"/>
      <c r="EN95" s="54"/>
      <c r="EO95" s="54"/>
      <c r="EP95" s="54"/>
      <c r="EQ95" s="54"/>
      <c r="ER95" s="54"/>
      <c r="ES95" s="54"/>
      <c r="ET95" s="54"/>
      <c r="EU95" s="54"/>
      <c r="EV95" s="54"/>
      <c r="EW95" s="54"/>
      <c r="EX95" s="54"/>
      <c r="EY95" s="54"/>
      <c r="EZ95" s="54"/>
      <c r="FA95" s="54"/>
      <c r="FB95" s="54"/>
      <c r="FC95" s="54"/>
      <c r="FD95" s="54"/>
      <c r="FE95" s="54"/>
      <c r="FF95" s="54"/>
      <c r="FG95" s="54"/>
      <c r="FH95" s="54"/>
      <c r="FI95" s="54"/>
      <c r="FJ95" s="54"/>
      <c r="FK95" s="54"/>
      <c r="FL95" s="54"/>
      <c r="FM95" s="54"/>
      <c r="FN95" s="54"/>
      <c r="FO95" s="54"/>
      <c r="FP95" s="54"/>
      <c r="FQ95" s="54"/>
      <c r="FR95" s="54"/>
      <c r="FS95" s="54"/>
      <c r="FT95" s="54"/>
      <c r="FU95" s="54"/>
      <c r="FV95" s="54"/>
      <c r="FW95" s="54"/>
      <c r="FX95" s="54"/>
      <c r="FY95" s="54"/>
      <c r="FZ95" s="54"/>
      <c r="GA95" s="54"/>
      <c r="GB95" s="54"/>
      <c r="GC95" s="54"/>
      <c r="GD95" s="54"/>
      <c r="GE95" s="54"/>
      <c r="GF95" s="54"/>
      <c r="GG95" s="54"/>
      <c r="GH95" s="54"/>
      <c r="GI95" s="54"/>
      <c r="GJ95" s="54"/>
      <c r="GK95" s="54"/>
      <c r="GL95" s="54"/>
      <c r="GM95" s="54"/>
      <c r="GN95" s="54"/>
      <c r="GO95" s="54"/>
      <c r="GP95" s="54"/>
      <c r="GQ95" s="54"/>
      <c r="GR95" s="54"/>
      <c r="GS95" s="54"/>
      <c r="GT95" s="54"/>
      <c r="GU95" s="54"/>
      <c r="GV95" s="54"/>
      <c r="GW95" s="54"/>
      <c r="GX95" s="54"/>
      <c r="GY95" s="54"/>
      <c r="GZ95" s="54"/>
      <c r="HA95" s="54"/>
      <c r="HB95" s="54"/>
      <c r="HC95" s="54"/>
      <c r="HD95" s="54"/>
      <c r="HE95" s="54"/>
      <c r="HF95" s="54"/>
      <c r="HG95" s="54"/>
      <c r="HH95" s="54"/>
      <c r="HI95" s="54"/>
      <c r="HJ95" s="54"/>
      <c r="HK95" s="54"/>
      <c r="HL95" s="54"/>
      <c r="HM95" s="54"/>
      <c r="HN95" s="54"/>
      <c r="HO95" s="54"/>
      <c r="HP95" s="54"/>
      <c r="HQ95" s="54"/>
      <c r="HR95" s="54"/>
      <c r="HS95" s="54"/>
      <c r="HT95" s="54"/>
      <c r="HU95" s="54"/>
      <c r="HV95" s="54"/>
      <c r="HW95" s="54"/>
      <c r="HX95" s="54"/>
      <c r="HY95" s="54"/>
      <c r="HZ95" s="54"/>
      <c r="IA95" s="54"/>
      <c r="IB95" s="54"/>
    </row>
    <row r="96" spans="1:236" s="56" customFormat="1" x14ac:dyDescent="0.2">
      <c r="A96" s="48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  <c r="CG96" s="54"/>
      <c r="CH96" s="54"/>
      <c r="CI96" s="54"/>
      <c r="CJ96" s="54"/>
      <c r="CK96" s="54"/>
      <c r="CL96" s="54"/>
      <c r="CM96" s="54"/>
      <c r="CN96" s="54"/>
      <c r="CO96" s="54"/>
      <c r="CP96" s="54"/>
      <c r="CQ96" s="54"/>
      <c r="CR96" s="54"/>
      <c r="CS96" s="54"/>
      <c r="CT96" s="54"/>
      <c r="CU96" s="54"/>
      <c r="CV96" s="54"/>
      <c r="CW96" s="54"/>
      <c r="CX96" s="54"/>
      <c r="CY96" s="54"/>
      <c r="CZ96" s="54"/>
      <c r="DA96" s="54"/>
      <c r="DB96" s="54"/>
      <c r="DC96" s="54"/>
      <c r="DD96" s="54"/>
      <c r="DE96" s="54"/>
      <c r="DF96" s="54"/>
      <c r="DG96" s="54"/>
      <c r="DH96" s="54"/>
      <c r="DI96" s="54"/>
      <c r="DJ96" s="54"/>
      <c r="DK96" s="54"/>
      <c r="DL96" s="54"/>
      <c r="DM96" s="54"/>
      <c r="DN96" s="54"/>
      <c r="DO96" s="54"/>
      <c r="DP96" s="54"/>
      <c r="DQ96" s="54"/>
      <c r="DR96" s="54"/>
      <c r="DS96" s="54"/>
      <c r="DT96" s="54"/>
      <c r="DU96" s="54"/>
      <c r="DV96" s="54"/>
      <c r="DW96" s="54"/>
      <c r="DX96" s="54"/>
      <c r="DY96" s="54"/>
      <c r="DZ96" s="54"/>
      <c r="EA96" s="54"/>
      <c r="EB96" s="54"/>
      <c r="EC96" s="54"/>
      <c r="ED96" s="54"/>
      <c r="EE96" s="54"/>
      <c r="EF96" s="54"/>
      <c r="EG96" s="54"/>
      <c r="EH96" s="54"/>
      <c r="EI96" s="54"/>
      <c r="EJ96" s="54"/>
      <c r="EK96" s="54"/>
      <c r="EL96" s="54"/>
      <c r="EM96" s="54"/>
      <c r="EN96" s="54"/>
      <c r="EO96" s="54"/>
      <c r="EP96" s="54"/>
      <c r="EQ96" s="54"/>
      <c r="ER96" s="54"/>
      <c r="ES96" s="54"/>
      <c r="ET96" s="54"/>
      <c r="EU96" s="54"/>
      <c r="EV96" s="54"/>
      <c r="EW96" s="54"/>
      <c r="EX96" s="54"/>
      <c r="EY96" s="54"/>
      <c r="EZ96" s="54"/>
      <c r="FA96" s="54"/>
      <c r="FB96" s="54"/>
      <c r="FC96" s="54"/>
      <c r="FD96" s="54"/>
      <c r="FE96" s="54"/>
      <c r="FF96" s="54"/>
      <c r="FG96" s="54"/>
      <c r="FH96" s="54"/>
      <c r="FI96" s="54"/>
      <c r="FJ96" s="54"/>
      <c r="FK96" s="54"/>
      <c r="FL96" s="54"/>
      <c r="FM96" s="54"/>
      <c r="FN96" s="54"/>
      <c r="FO96" s="54"/>
      <c r="FP96" s="54"/>
      <c r="FQ96" s="54"/>
      <c r="FR96" s="54"/>
      <c r="FS96" s="54"/>
      <c r="FT96" s="54"/>
      <c r="FU96" s="54"/>
      <c r="FV96" s="54"/>
      <c r="FW96" s="54"/>
      <c r="FX96" s="54"/>
      <c r="FY96" s="54"/>
      <c r="FZ96" s="54"/>
      <c r="GA96" s="54"/>
      <c r="GB96" s="54"/>
      <c r="GC96" s="54"/>
      <c r="GD96" s="54"/>
      <c r="GE96" s="54"/>
      <c r="GF96" s="54"/>
      <c r="GG96" s="54"/>
      <c r="GH96" s="54"/>
      <c r="GI96" s="54"/>
      <c r="GJ96" s="54"/>
      <c r="GK96" s="54"/>
      <c r="GL96" s="54"/>
      <c r="GM96" s="54"/>
      <c r="GN96" s="54"/>
      <c r="GO96" s="54"/>
      <c r="GP96" s="54"/>
      <c r="GQ96" s="54"/>
      <c r="GR96" s="54"/>
      <c r="GS96" s="54"/>
      <c r="GT96" s="54"/>
      <c r="GU96" s="54"/>
      <c r="GV96" s="54"/>
      <c r="GW96" s="54"/>
      <c r="GX96" s="54"/>
      <c r="GY96" s="54"/>
      <c r="GZ96" s="54"/>
      <c r="HA96" s="54"/>
      <c r="HB96" s="54"/>
      <c r="HC96" s="54"/>
      <c r="HD96" s="54"/>
      <c r="HE96" s="54"/>
      <c r="HF96" s="54"/>
      <c r="HG96" s="54"/>
      <c r="HH96" s="54"/>
      <c r="HI96" s="54"/>
      <c r="HJ96" s="54"/>
      <c r="HK96" s="54"/>
      <c r="HL96" s="54"/>
      <c r="HM96" s="54"/>
      <c r="HN96" s="54"/>
      <c r="HO96" s="54"/>
      <c r="HP96" s="54"/>
      <c r="HQ96" s="54"/>
      <c r="HR96" s="54"/>
      <c r="HS96" s="54"/>
      <c r="HT96" s="54"/>
      <c r="HU96" s="54"/>
      <c r="HV96" s="54"/>
      <c r="HW96" s="54"/>
      <c r="HX96" s="54"/>
      <c r="HY96" s="54"/>
      <c r="HZ96" s="54"/>
      <c r="IA96" s="54"/>
      <c r="IB96" s="54"/>
    </row>
    <row r="98" spans="1:236" s="56" customFormat="1" x14ac:dyDescent="0.2">
      <c r="A98" s="96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  <c r="CG98" s="54"/>
      <c r="CH98" s="54"/>
      <c r="CI98" s="54"/>
      <c r="CJ98" s="54"/>
      <c r="CK98" s="54"/>
      <c r="CL98" s="54"/>
      <c r="CM98" s="54"/>
      <c r="CN98" s="54"/>
      <c r="CO98" s="54"/>
      <c r="CP98" s="54"/>
      <c r="CQ98" s="54"/>
      <c r="CR98" s="54"/>
      <c r="CS98" s="54"/>
      <c r="CT98" s="54"/>
      <c r="CU98" s="54"/>
      <c r="CV98" s="54"/>
      <c r="CW98" s="54"/>
      <c r="CX98" s="54"/>
      <c r="CY98" s="54"/>
      <c r="CZ98" s="54"/>
      <c r="DA98" s="54"/>
      <c r="DB98" s="54"/>
      <c r="DC98" s="54"/>
      <c r="DD98" s="54"/>
      <c r="DE98" s="54"/>
      <c r="DF98" s="54"/>
      <c r="DG98" s="54"/>
      <c r="DH98" s="54"/>
      <c r="DI98" s="54"/>
      <c r="DJ98" s="54"/>
      <c r="DK98" s="54"/>
      <c r="DL98" s="54"/>
      <c r="DM98" s="54"/>
      <c r="DN98" s="54"/>
      <c r="DO98" s="54"/>
      <c r="DP98" s="54"/>
      <c r="DQ98" s="54"/>
      <c r="DR98" s="54"/>
      <c r="DS98" s="54"/>
      <c r="DT98" s="54"/>
      <c r="DU98" s="54"/>
      <c r="DV98" s="54"/>
      <c r="DW98" s="54"/>
      <c r="DX98" s="54"/>
      <c r="DY98" s="54"/>
      <c r="DZ98" s="54"/>
      <c r="EA98" s="54"/>
      <c r="EB98" s="54"/>
      <c r="EC98" s="54"/>
      <c r="ED98" s="54"/>
      <c r="EE98" s="54"/>
      <c r="EF98" s="54"/>
      <c r="EG98" s="54"/>
      <c r="EH98" s="54"/>
      <c r="EI98" s="54"/>
      <c r="EJ98" s="54"/>
      <c r="EK98" s="54"/>
      <c r="EL98" s="54"/>
      <c r="EM98" s="54"/>
      <c r="EN98" s="54"/>
      <c r="EO98" s="54"/>
      <c r="EP98" s="54"/>
      <c r="EQ98" s="54"/>
      <c r="ER98" s="54"/>
      <c r="ES98" s="54"/>
      <c r="ET98" s="54"/>
      <c r="EU98" s="54"/>
      <c r="EV98" s="54"/>
      <c r="EW98" s="54"/>
      <c r="EX98" s="54"/>
      <c r="EY98" s="54"/>
      <c r="EZ98" s="54"/>
      <c r="FA98" s="54"/>
      <c r="FB98" s="54"/>
      <c r="FC98" s="54"/>
      <c r="FD98" s="54"/>
      <c r="FE98" s="54"/>
      <c r="FF98" s="54"/>
      <c r="FG98" s="54"/>
      <c r="FH98" s="54"/>
      <c r="FI98" s="54"/>
      <c r="FJ98" s="54"/>
      <c r="FK98" s="54"/>
      <c r="FL98" s="54"/>
      <c r="FM98" s="54"/>
      <c r="FN98" s="54"/>
      <c r="FO98" s="54"/>
      <c r="FP98" s="54"/>
      <c r="FQ98" s="54"/>
      <c r="FR98" s="54"/>
      <c r="FS98" s="54"/>
      <c r="FT98" s="54"/>
      <c r="FU98" s="54"/>
      <c r="FV98" s="54"/>
      <c r="FW98" s="54"/>
      <c r="FX98" s="54"/>
      <c r="FY98" s="54"/>
      <c r="FZ98" s="54"/>
      <c r="GA98" s="54"/>
      <c r="GB98" s="54"/>
      <c r="GC98" s="54"/>
      <c r="GD98" s="54"/>
      <c r="GE98" s="54"/>
      <c r="GF98" s="54"/>
      <c r="GG98" s="54"/>
      <c r="GH98" s="54"/>
      <c r="GI98" s="54"/>
      <c r="GJ98" s="54"/>
      <c r="GK98" s="54"/>
      <c r="GL98" s="54"/>
      <c r="GM98" s="54"/>
      <c r="GN98" s="54"/>
      <c r="GO98" s="54"/>
      <c r="GP98" s="54"/>
      <c r="GQ98" s="54"/>
      <c r="GR98" s="54"/>
      <c r="GS98" s="54"/>
      <c r="GT98" s="54"/>
      <c r="GU98" s="54"/>
      <c r="GV98" s="54"/>
      <c r="GW98" s="54"/>
      <c r="GX98" s="54"/>
      <c r="GY98" s="54"/>
      <c r="GZ98" s="54"/>
      <c r="HA98" s="54"/>
      <c r="HB98" s="54"/>
      <c r="HC98" s="54"/>
      <c r="HD98" s="54"/>
      <c r="HE98" s="54"/>
      <c r="HF98" s="54"/>
      <c r="HG98" s="54"/>
      <c r="HH98" s="54"/>
      <c r="HI98" s="54"/>
      <c r="HJ98" s="54"/>
      <c r="HK98" s="54"/>
      <c r="HL98" s="54"/>
      <c r="HM98" s="54"/>
      <c r="HN98" s="54"/>
      <c r="HO98" s="54"/>
      <c r="HP98" s="54"/>
      <c r="HQ98" s="54"/>
      <c r="HR98" s="54"/>
      <c r="HS98" s="54"/>
      <c r="HT98" s="54"/>
      <c r="HU98" s="54"/>
      <c r="HV98" s="54"/>
      <c r="HW98" s="54"/>
      <c r="HX98" s="54"/>
      <c r="HY98" s="54"/>
      <c r="HZ98" s="54"/>
      <c r="IA98" s="54"/>
      <c r="IB98" s="54"/>
    </row>
    <row r="99" spans="1:236" s="56" customFormat="1" x14ac:dyDescent="0.2">
      <c r="A99" s="96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  <c r="CG99" s="54"/>
      <c r="CH99" s="54"/>
      <c r="CI99" s="54"/>
      <c r="CJ99" s="54"/>
      <c r="CK99" s="54"/>
      <c r="CL99" s="54"/>
      <c r="CM99" s="54"/>
      <c r="CN99" s="54"/>
      <c r="CO99" s="54"/>
      <c r="CP99" s="54"/>
      <c r="CQ99" s="54"/>
      <c r="CR99" s="54"/>
      <c r="CS99" s="54"/>
      <c r="CT99" s="54"/>
      <c r="CU99" s="54"/>
      <c r="CV99" s="54"/>
      <c r="CW99" s="54"/>
      <c r="CX99" s="54"/>
      <c r="CY99" s="54"/>
      <c r="CZ99" s="54"/>
      <c r="DA99" s="54"/>
      <c r="DB99" s="54"/>
      <c r="DC99" s="54"/>
      <c r="DD99" s="54"/>
      <c r="DE99" s="54"/>
      <c r="DF99" s="54"/>
      <c r="DG99" s="54"/>
      <c r="DH99" s="54"/>
      <c r="DI99" s="54"/>
      <c r="DJ99" s="54"/>
      <c r="DK99" s="54"/>
      <c r="DL99" s="54"/>
      <c r="DM99" s="54"/>
      <c r="DN99" s="54"/>
      <c r="DO99" s="54"/>
      <c r="DP99" s="54"/>
      <c r="DQ99" s="54"/>
      <c r="DR99" s="54"/>
      <c r="DS99" s="54"/>
      <c r="DT99" s="54"/>
      <c r="DU99" s="54"/>
      <c r="DV99" s="54"/>
      <c r="DW99" s="54"/>
      <c r="DX99" s="54"/>
      <c r="DY99" s="54"/>
      <c r="DZ99" s="54"/>
      <c r="EA99" s="54"/>
      <c r="EB99" s="54"/>
      <c r="EC99" s="54"/>
      <c r="ED99" s="54"/>
      <c r="EE99" s="54"/>
      <c r="EF99" s="54"/>
      <c r="EG99" s="54"/>
      <c r="EH99" s="54"/>
      <c r="EI99" s="54"/>
      <c r="EJ99" s="54"/>
      <c r="EK99" s="54"/>
      <c r="EL99" s="54"/>
      <c r="EM99" s="54"/>
      <c r="EN99" s="54"/>
      <c r="EO99" s="54"/>
      <c r="EP99" s="54"/>
      <c r="EQ99" s="54"/>
      <c r="ER99" s="54"/>
      <c r="ES99" s="54"/>
      <c r="ET99" s="54"/>
      <c r="EU99" s="54"/>
      <c r="EV99" s="54"/>
      <c r="EW99" s="54"/>
      <c r="EX99" s="54"/>
      <c r="EY99" s="54"/>
      <c r="EZ99" s="54"/>
      <c r="FA99" s="54"/>
      <c r="FB99" s="54"/>
      <c r="FC99" s="54"/>
      <c r="FD99" s="54"/>
      <c r="FE99" s="54"/>
      <c r="FF99" s="54"/>
      <c r="FG99" s="54"/>
      <c r="FH99" s="54"/>
      <c r="FI99" s="54"/>
      <c r="FJ99" s="54"/>
      <c r="FK99" s="54"/>
      <c r="FL99" s="54"/>
      <c r="FM99" s="54"/>
      <c r="FN99" s="54"/>
      <c r="FO99" s="54"/>
      <c r="FP99" s="54"/>
      <c r="FQ99" s="54"/>
      <c r="FR99" s="54"/>
      <c r="FS99" s="54"/>
      <c r="FT99" s="54"/>
      <c r="FU99" s="54"/>
      <c r="FV99" s="54"/>
      <c r="FW99" s="54"/>
      <c r="FX99" s="54"/>
      <c r="FY99" s="54"/>
      <c r="FZ99" s="54"/>
      <c r="GA99" s="54"/>
      <c r="GB99" s="54"/>
      <c r="GC99" s="54"/>
      <c r="GD99" s="54"/>
      <c r="GE99" s="54"/>
      <c r="GF99" s="54"/>
      <c r="GG99" s="54"/>
      <c r="GH99" s="54"/>
      <c r="GI99" s="54"/>
      <c r="GJ99" s="54"/>
      <c r="GK99" s="54"/>
      <c r="GL99" s="54"/>
      <c r="GM99" s="54"/>
      <c r="GN99" s="54"/>
      <c r="GO99" s="54"/>
      <c r="GP99" s="54"/>
      <c r="GQ99" s="54"/>
      <c r="GR99" s="54"/>
      <c r="GS99" s="54"/>
      <c r="GT99" s="54"/>
      <c r="GU99" s="54"/>
      <c r="GV99" s="54"/>
      <c r="GW99" s="54"/>
      <c r="GX99" s="54"/>
      <c r="GY99" s="54"/>
      <c r="GZ99" s="54"/>
      <c r="HA99" s="54"/>
      <c r="HB99" s="54"/>
      <c r="HC99" s="54"/>
      <c r="HD99" s="54"/>
      <c r="HE99" s="54"/>
      <c r="HF99" s="54"/>
      <c r="HG99" s="54"/>
      <c r="HH99" s="54"/>
      <c r="HI99" s="54"/>
      <c r="HJ99" s="54"/>
      <c r="HK99" s="54"/>
      <c r="HL99" s="54"/>
      <c r="HM99" s="54"/>
      <c r="HN99" s="54"/>
      <c r="HO99" s="54"/>
      <c r="HP99" s="54"/>
      <c r="HQ99" s="54"/>
      <c r="HR99" s="54"/>
      <c r="HS99" s="54"/>
      <c r="HT99" s="54"/>
      <c r="HU99" s="54"/>
      <c r="HV99" s="54"/>
      <c r="HW99" s="54"/>
      <c r="HX99" s="54"/>
      <c r="HY99" s="54"/>
      <c r="HZ99" s="54"/>
      <c r="IA99" s="54"/>
      <c r="IB99" s="54"/>
    </row>
    <row r="100" spans="1:236" s="56" customFormat="1" x14ac:dyDescent="0.2">
      <c r="A100" s="96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  <c r="CG100" s="54"/>
      <c r="CH100" s="54"/>
      <c r="CI100" s="54"/>
      <c r="CJ100" s="54"/>
      <c r="CK100" s="54"/>
      <c r="CL100" s="54"/>
      <c r="CM100" s="54"/>
      <c r="CN100" s="54"/>
      <c r="CO100" s="54"/>
      <c r="CP100" s="54"/>
      <c r="CQ100" s="54"/>
      <c r="CR100" s="54"/>
      <c r="CS100" s="54"/>
      <c r="CT100" s="54"/>
      <c r="CU100" s="54"/>
      <c r="CV100" s="54"/>
      <c r="CW100" s="54"/>
      <c r="CX100" s="54"/>
      <c r="CY100" s="54"/>
      <c r="CZ100" s="54"/>
      <c r="DA100" s="54"/>
      <c r="DB100" s="54"/>
      <c r="DC100" s="54"/>
      <c r="DD100" s="54"/>
      <c r="DE100" s="54"/>
      <c r="DF100" s="54"/>
      <c r="DG100" s="54"/>
      <c r="DH100" s="54"/>
      <c r="DI100" s="54"/>
      <c r="DJ100" s="54"/>
      <c r="DK100" s="54"/>
      <c r="DL100" s="54"/>
      <c r="DM100" s="54"/>
      <c r="DN100" s="54"/>
      <c r="DO100" s="54"/>
      <c r="DP100" s="54"/>
      <c r="DQ100" s="54"/>
      <c r="DR100" s="54"/>
      <c r="DS100" s="54"/>
      <c r="DT100" s="54"/>
      <c r="DU100" s="54"/>
      <c r="DV100" s="54"/>
      <c r="DW100" s="54"/>
      <c r="DX100" s="54"/>
      <c r="DY100" s="54"/>
      <c r="DZ100" s="54"/>
      <c r="EA100" s="54"/>
      <c r="EB100" s="54"/>
      <c r="EC100" s="54"/>
      <c r="ED100" s="54"/>
      <c r="EE100" s="54"/>
      <c r="EF100" s="54"/>
      <c r="EG100" s="54"/>
      <c r="EH100" s="54"/>
      <c r="EI100" s="54"/>
      <c r="EJ100" s="54"/>
      <c r="EK100" s="54"/>
      <c r="EL100" s="54"/>
      <c r="EM100" s="54"/>
      <c r="EN100" s="54"/>
      <c r="EO100" s="54"/>
      <c r="EP100" s="54"/>
      <c r="EQ100" s="54"/>
      <c r="ER100" s="54"/>
      <c r="ES100" s="54"/>
      <c r="ET100" s="54"/>
      <c r="EU100" s="54"/>
      <c r="EV100" s="54"/>
      <c r="EW100" s="54"/>
      <c r="EX100" s="54"/>
      <c r="EY100" s="54"/>
      <c r="EZ100" s="54"/>
      <c r="FA100" s="54"/>
      <c r="FB100" s="54"/>
      <c r="FC100" s="54"/>
      <c r="FD100" s="54"/>
      <c r="FE100" s="54"/>
      <c r="FF100" s="54"/>
      <c r="FG100" s="54"/>
      <c r="FH100" s="54"/>
      <c r="FI100" s="54"/>
      <c r="FJ100" s="54"/>
      <c r="FK100" s="54"/>
      <c r="FL100" s="54"/>
      <c r="FM100" s="54"/>
      <c r="FN100" s="54"/>
      <c r="FO100" s="54"/>
      <c r="FP100" s="54"/>
      <c r="FQ100" s="54"/>
      <c r="FR100" s="54"/>
      <c r="FS100" s="54"/>
      <c r="FT100" s="54"/>
      <c r="FU100" s="54"/>
      <c r="FV100" s="54"/>
      <c r="FW100" s="54"/>
      <c r="FX100" s="54"/>
      <c r="FY100" s="54"/>
      <c r="FZ100" s="54"/>
      <c r="GA100" s="54"/>
      <c r="GB100" s="54"/>
      <c r="GC100" s="54"/>
      <c r="GD100" s="54"/>
      <c r="GE100" s="54"/>
      <c r="GF100" s="54"/>
      <c r="GG100" s="54"/>
      <c r="GH100" s="54"/>
      <c r="GI100" s="54"/>
      <c r="GJ100" s="54"/>
      <c r="GK100" s="54"/>
      <c r="GL100" s="54"/>
      <c r="GM100" s="54"/>
      <c r="GN100" s="54"/>
      <c r="GO100" s="54"/>
      <c r="GP100" s="54"/>
      <c r="GQ100" s="54"/>
      <c r="GR100" s="54"/>
      <c r="GS100" s="54"/>
      <c r="GT100" s="54"/>
      <c r="GU100" s="54"/>
      <c r="GV100" s="54"/>
      <c r="GW100" s="54"/>
      <c r="GX100" s="54"/>
      <c r="GY100" s="54"/>
      <c r="GZ100" s="54"/>
      <c r="HA100" s="54"/>
      <c r="HB100" s="54"/>
      <c r="HC100" s="54"/>
      <c r="HD100" s="54"/>
      <c r="HE100" s="54"/>
      <c r="HF100" s="54"/>
      <c r="HG100" s="54"/>
      <c r="HH100" s="54"/>
      <c r="HI100" s="54"/>
      <c r="HJ100" s="54"/>
      <c r="HK100" s="54"/>
      <c r="HL100" s="54"/>
      <c r="HM100" s="54"/>
      <c r="HN100" s="54"/>
      <c r="HO100" s="54"/>
      <c r="HP100" s="54"/>
      <c r="HQ100" s="54"/>
      <c r="HR100" s="54"/>
      <c r="HS100" s="54"/>
      <c r="HT100" s="54"/>
      <c r="HU100" s="54"/>
      <c r="HV100" s="54"/>
      <c r="HW100" s="54"/>
      <c r="HX100" s="54"/>
      <c r="HY100" s="54"/>
      <c r="HZ100" s="54"/>
      <c r="IA100" s="54"/>
      <c r="IB100" s="54"/>
    </row>
    <row r="101" spans="1:236" s="56" customFormat="1" x14ac:dyDescent="0.2">
      <c r="A101" s="96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  <c r="CG101" s="54"/>
      <c r="CH101" s="54"/>
      <c r="CI101" s="54"/>
      <c r="CJ101" s="54"/>
      <c r="CK101" s="54"/>
      <c r="CL101" s="54"/>
      <c r="CM101" s="54"/>
      <c r="CN101" s="54"/>
      <c r="CO101" s="54"/>
      <c r="CP101" s="54"/>
      <c r="CQ101" s="54"/>
      <c r="CR101" s="54"/>
      <c r="CS101" s="54"/>
      <c r="CT101" s="54"/>
      <c r="CU101" s="54"/>
      <c r="CV101" s="54"/>
      <c r="CW101" s="54"/>
      <c r="CX101" s="54"/>
      <c r="CY101" s="54"/>
      <c r="CZ101" s="54"/>
      <c r="DA101" s="54"/>
      <c r="DB101" s="54"/>
      <c r="DC101" s="54"/>
      <c r="DD101" s="54"/>
      <c r="DE101" s="54"/>
      <c r="DF101" s="54"/>
      <c r="DG101" s="54"/>
      <c r="DH101" s="54"/>
      <c r="DI101" s="54"/>
      <c r="DJ101" s="54"/>
      <c r="DK101" s="54"/>
      <c r="DL101" s="54"/>
      <c r="DM101" s="54"/>
      <c r="DN101" s="54"/>
      <c r="DO101" s="54"/>
      <c r="DP101" s="54"/>
      <c r="DQ101" s="54"/>
      <c r="DR101" s="54"/>
      <c r="DS101" s="54"/>
      <c r="DT101" s="54"/>
      <c r="DU101" s="54"/>
      <c r="DV101" s="54"/>
      <c r="DW101" s="54"/>
      <c r="DX101" s="54"/>
      <c r="DY101" s="54"/>
      <c r="DZ101" s="54"/>
      <c r="EA101" s="54"/>
      <c r="EB101" s="54"/>
      <c r="EC101" s="54"/>
      <c r="ED101" s="54"/>
      <c r="EE101" s="54"/>
      <c r="EF101" s="54"/>
      <c r="EG101" s="54"/>
      <c r="EH101" s="54"/>
      <c r="EI101" s="54"/>
      <c r="EJ101" s="54"/>
      <c r="EK101" s="54"/>
      <c r="EL101" s="54"/>
      <c r="EM101" s="54"/>
      <c r="EN101" s="54"/>
      <c r="EO101" s="54"/>
      <c r="EP101" s="54"/>
      <c r="EQ101" s="54"/>
      <c r="ER101" s="54"/>
      <c r="ES101" s="54"/>
      <c r="ET101" s="54"/>
      <c r="EU101" s="54"/>
      <c r="EV101" s="54"/>
      <c r="EW101" s="54"/>
      <c r="EX101" s="54"/>
      <c r="EY101" s="54"/>
      <c r="EZ101" s="54"/>
      <c r="FA101" s="54"/>
      <c r="FB101" s="54"/>
      <c r="FC101" s="54"/>
      <c r="FD101" s="54"/>
      <c r="FE101" s="54"/>
      <c r="FF101" s="54"/>
      <c r="FG101" s="54"/>
      <c r="FH101" s="54"/>
      <c r="FI101" s="54"/>
      <c r="FJ101" s="54"/>
      <c r="FK101" s="54"/>
      <c r="FL101" s="54"/>
      <c r="FM101" s="54"/>
      <c r="FN101" s="54"/>
      <c r="FO101" s="54"/>
      <c r="FP101" s="54"/>
      <c r="FQ101" s="54"/>
      <c r="FR101" s="54"/>
      <c r="FS101" s="54"/>
      <c r="FT101" s="54"/>
      <c r="FU101" s="54"/>
      <c r="FV101" s="54"/>
      <c r="FW101" s="54"/>
      <c r="FX101" s="54"/>
      <c r="FY101" s="54"/>
      <c r="FZ101" s="54"/>
      <c r="GA101" s="54"/>
      <c r="GB101" s="54"/>
      <c r="GC101" s="54"/>
      <c r="GD101" s="54"/>
      <c r="GE101" s="54"/>
      <c r="GF101" s="54"/>
      <c r="GG101" s="54"/>
      <c r="GH101" s="54"/>
      <c r="GI101" s="54"/>
      <c r="GJ101" s="54"/>
      <c r="GK101" s="54"/>
      <c r="GL101" s="54"/>
      <c r="GM101" s="54"/>
      <c r="GN101" s="54"/>
      <c r="GO101" s="54"/>
      <c r="GP101" s="54"/>
      <c r="GQ101" s="54"/>
      <c r="GR101" s="54"/>
      <c r="GS101" s="54"/>
      <c r="GT101" s="54"/>
      <c r="GU101" s="54"/>
      <c r="GV101" s="54"/>
      <c r="GW101" s="54"/>
      <c r="GX101" s="54"/>
      <c r="GY101" s="54"/>
      <c r="GZ101" s="54"/>
      <c r="HA101" s="54"/>
      <c r="HB101" s="54"/>
      <c r="HC101" s="54"/>
      <c r="HD101" s="54"/>
      <c r="HE101" s="54"/>
      <c r="HF101" s="54"/>
      <c r="HG101" s="54"/>
      <c r="HH101" s="54"/>
      <c r="HI101" s="54"/>
      <c r="HJ101" s="54"/>
      <c r="HK101" s="54"/>
      <c r="HL101" s="54"/>
      <c r="HM101" s="54"/>
      <c r="HN101" s="54"/>
      <c r="HO101" s="54"/>
      <c r="HP101" s="54"/>
      <c r="HQ101" s="54"/>
      <c r="HR101" s="54"/>
      <c r="HS101" s="54"/>
      <c r="HT101" s="54"/>
      <c r="HU101" s="54"/>
      <c r="HV101" s="54"/>
      <c r="HW101" s="54"/>
      <c r="HX101" s="54"/>
      <c r="HY101" s="54"/>
      <c r="HZ101" s="54"/>
      <c r="IA101" s="54"/>
      <c r="IB101" s="54"/>
    </row>
  </sheetData>
  <mergeCells count="5">
    <mergeCell ref="A3:F3"/>
    <mergeCell ref="A5:F5"/>
    <mergeCell ref="A6:F6"/>
    <mergeCell ref="C8:D8"/>
    <mergeCell ref="E8:F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1" fitToHeight="0" orientation="portrait" r:id="rId1"/>
  <headerFooter>
    <oddFooter>Стр. &amp;P</oddFooter>
  </headerFooter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3</vt:i4>
      </vt:variant>
    </vt:vector>
  </HeadingPairs>
  <TitlesOfParts>
    <vt:vector size="5" baseType="lpstr">
      <vt:lpstr>Pril1</vt:lpstr>
      <vt:lpstr>Pril2</vt:lpstr>
      <vt:lpstr>Pril2!Област_печат</vt:lpstr>
      <vt:lpstr>Pril1!Печат_заглавия</vt:lpstr>
      <vt:lpstr>Pril2!Печат_заглавия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Gavrailova</dc:creator>
  <cp:lastModifiedBy>Milena Filipova</cp:lastModifiedBy>
  <cp:lastPrinted>2024-04-26T07:27:34Z</cp:lastPrinted>
  <dcterms:created xsi:type="dcterms:W3CDTF">2024-04-10T08:36:20Z</dcterms:created>
  <dcterms:modified xsi:type="dcterms:W3CDTF">2024-04-30T11:09:10Z</dcterms:modified>
</cp:coreProperties>
</file>