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211" activeTab="1"/>
  </bookViews>
  <sheets>
    <sheet name="Pril 1" sheetId="1" r:id="rId1"/>
    <sheet name="Pril 2" sheetId="2" r:id="rId2"/>
    <sheet name="Pril 3" sheetId="3" r:id="rId3"/>
  </sheets>
  <definedNames>
    <definedName name="_xlnm._FilterDatabase" localSheetId="0" hidden="1">'Pril 1'!$A$1:$IV$172</definedName>
    <definedName name="_xlnm._FilterDatabase" localSheetId="1" hidden="1">'Pril 2'!$A$1:$IK$2186</definedName>
    <definedName name="_xlnm._FilterDatabase" localSheetId="2" hidden="1">'Pril 3'!$A$1:$IV$177</definedName>
    <definedName name="_xlnm.Print_Area" localSheetId="2">'Pril 3'!$A$1:$I$177</definedName>
    <definedName name="_xlnm.Print_Titles" localSheetId="0">'Pril 1'!$7:$7</definedName>
    <definedName name="_xlnm.Print_Titles" localSheetId="1">'Pril 2'!$7:$7</definedName>
    <definedName name="_xlnm.Print_Titles" localSheetId="2">'Pril 3'!$6:$6</definedName>
  </definedNames>
  <calcPr fullCalcOnLoad="1"/>
</workbook>
</file>

<file path=xl/comments3.xml><?xml version="1.0" encoding="utf-8"?>
<comments xmlns="http://schemas.openxmlformats.org/spreadsheetml/2006/main">
  <authors>
    <author>Krasimira Hristova</author>
  </authors>
  <commentList>
    <comment ref="A92" authorId="0">
      <text>
        <r>
          <rPr>
            <b/>
            <sz val="9"/>
            <rFont val="Segoe UI"/>
            <family val="2"/>
          </rPr>
          <t>Krasimira Hristova:</t>
        </r>
        <r>
          <rPr>
            <sz val="9"/>
            <rFont val="Segoe UI"/>
            <family val="2"/>
          </rPr>
          <t xml:space="preserve">
Пролет
</t>
        </r>
      </text>
    </comment>
  </commentList>
</comments>
</file>

<file path=xl/sharedStrings.xml><?xml version="1.0" encoding="utf-8"?>
<sst xmlns="http://schemas.openxmlformats.org/spreadsheetml/2006/main" count="3552" uniqueCount="645">
  <si>
    <t xml:space="preserve"> 1. Имущественни и др. данъци</t>
  </si>
  <si>
    <t>I.Имуществени данъци и неданъчни приходи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</si>
  <si>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</si>
  <si>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</si>
  <si>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</si>
  <si>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</si>
  <si>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</si>
  <si>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</si>
  <si>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</si>
  <si>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</si>
  <si>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</si>
  <si>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</si>
  <si>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</si>
  <si>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2400</t>
  </si>
  <si>
    <t>Приходи и доходи от собственост</t>
  </si>
  <si>
    <t>2406</t>
  </si>
  <si>
    <t>приходи от наеми на земя</t>
  </si>
  <si>
    <t>2700</t>
  </si>
  <si>
    <t>Общински такси</t>
  </si>
  <si>
    <t>2708</t>
  </si>
  <si>
    <t>за ползване на общежития и други по образованието</t>
  </si>
  <si>
    <t>3600</t>
  </si>
  <si>
    <t>Други приходи</t>
  </si>
  <si>
    <t>3601</t>
  </si>
  <si>
    <t>реализирани курсови разлики от валутни операции (нето) (+/-)</t>
  </si>
  <si>
    <t>3611</t>
  </si>
  <si>
    <t>получени застрахователни обезщетения за ДМА</t>
  </si>
  <si>
    <t>3619</t>
  </si>
  <si>
    <t>други неданъчни приходи</t>
  </si>
  <si>
    <t>3700</t>
  </si>
  <si>
    <t>Внесени ДДС и други данъци върху продажбите</t>
  </si>
  <si>
    <t>3702</t>
  </si>
  <si>
    <t>внесен данък върху приходите от стопанска дейност на бюджетните предприятия (-)</t>
  </si>
  <si>
    <t>4500</t>
  </si>
  <si>
    <t>Помощи и дарения от страната</t>
  </si>
  <si>
    <t>4501</t>
  </si>
  <si>
    <t>текущи помощи и дарения от страната</t>
  </si>
  <si>
    <t>4600</t>
  </si>
  <si>
    <t>Помощи и дарения от чужбина</t>
  </si>
  <si>
    <t>4610</t>
  </si>
  <si>
    <t>текущи помощи и дарения от Европейския съюз</t>
  </si>
  <si>
    <t>4670</t>
  </si>
  <si>
    <t>други текущи помощи и дарения от чужбина</t>
  </si>
  <si>
    <t>3100</t>
  </si>
  <si>
    <t>Трансфери между бюджета на бюджетната организация и ЦБ (нето)</t>
  </si>
  <si>
    <t>3111</t>
  </si>
  <si>
    <t>обща субсидия и други трансфери за държавни дейности от ЦБ за общини (+)</t>
  </si>
  <si>
    <t>3118</t>
  </si>
  <si>
    <t>получени от общини трансфери за други целеви разходи от ЦБ чрез  кодовете в СЕБРА 488 001 ххх-х</t>
  </si>
  <si>
    <t>3120</t>
  </si>
  <si>
    <t>възстановени трансфери за ЦБ (-)</t>
  </si>
  <si>
    <t>3128</t>
  </si>
  <si>
    <t>получени от общини трансфери за други целеви разходи от ЦБ чрез кодове в СЕБРА 488 002 ххх-х</t>
  </si>
  <si>
    <t>6100</t>
  </si>
  <si>
    <t>Трансфери между бюджети (нето)</t>
  </si>
  <si>
    <t>6101</t>
  </si>
  <si>
    <t>трансфери между бюджети - получени трансфери (+)</t>
  </si>
  <si>
    <t>6102</t>
  </si>
  <si>
    <t>трансфери между бюджети - предоставени трансфери (-)</t>
  </si>
  <si>
    <t>6105</t>
  </si>
  <si>
    <t>трансфери от МТСП по програми за осигуряване на заетост (+/-)</t>
  </si>
  <si>
    <t>6200</t>
  </si>
  <si>
    <t>Трансфери между бюджети и сметки за средствата от Европейския съюз (нето)</t>
  </si>
  <si>
    <t>6202</t>
  </si>
  <si>
    <t>предоставени трансфери (+/-)</t>
  </si>
  <si>
    <t>6400</t>
  </si>
  <si>
    <t xml:space="preserve">Трансфери от/за държавни предприятия и други лица, включени в консолидираната фискална програма </t>
  </si>
  <si>
    <t>6401</t>
  </si>
  <si>
    <t>получени трансфери (+)</t>
  </si>
  <si>
    <t>7600</t>
  </si>
  <si>
    <t>Временни безлихвени заеми между бюджети и сметки за средствата от Европейския съюз (нето)</t>
  </si>
  <si>
    <t>8800</t>
  </si>
  <si>
    <t>Събрани средства и извършени плащания за сметка на други бюджети, сметки и фондове - нето (+/-)</t>
  </si>
  <si>
    <t>8803</t>
  </si>
  <si>
    <t>събрани средства и извършени плащания от/за сметки за средствата от Европейския съюз (+/-)</t>
  </si>
  <si>
    <t>9500</t>
  </si>
  <si>
    <t>Депозити и средства по сметки - нето (+/-)     (този параграф се използва и за наличностите на ЦБ в БНБ)</t>
  </si>
  <si>
    <t>9501</t>
  </si>
  <si>
    <t>остатък в левове по сметки от предходния период (+)</t>
  </si>
  <si>
    <t>9502</t>
  </si>
  <si>
    <t>остатък в левова равностойност по валутни сметки от предходния период (+)</t>
  </si>
  <si>
    <t>9507</t>
  </si>
  <si>
    <t>наличност в левове по сметки в края на периода (-)</t>
  </si>
  <si>
    <t>9508</t>
  </si>
  <si>
    <t>наличност в левова равностойност по валутни сметки в края на периода (-)</t>
  </si>
  <si>
    <t xml:space="preserve">Общо  приходи от Държавни Дейности </t>
  </si>
  <si>
    <t>0100</t>
  </si>
  <si>
    <t>Данък върху доходите на физически лица</t>
  </si>
  <si>
    <t>0103</t>
  </si>
  <si>
    <t>патентен данък и данък върху таксиметров превоз на пътници</t>
  </si>
  <si>
    <t>0113</t>
  </si>
  <si>
    <t>в т.ч.данък върху таксиметров превоз на пътници</t>
  </si>
  <si>
    <t>1300</t>
  </si>
  <si>
    <t>Имуществени и други местни данъци</t>
  </si>
  <si>
    <t>1301</t>
  </si>
  <si>
    <t>данък върху недвижими имоти</t>
  </si>
  <si>
    <t>1303</t>
  </si>
  <si>
    <t>данък върху превозните средства</t>
  </si>
  <si>
    <t>1304</t>
  </si>
  <si>
    <t>данък при придобиване на имущество по дарения и възмезден начин</t>
  </si>
  <si>
    <t>1308</t>
  </si>
  <si>
    <t>туристически данък</t>
  </si>
  <si>
    <t>2000</t>
  </si>
  <si>
    <t>Други данъци</t>
  </si>
  <si>
    <t>2404</t>
  </si>
  <si>
    <t>нетни приходи от продажби на услуги, стоки и продукция</t>
  </si>
  <si>
    <t>2405</t>
  </si>
  <si>
    <t>приходи от наеми на имущество</t>
  </si>
  <si>
    <t>2408</t>
  </si>
  <si>
    <t>приходи от лихви по текущи банкови сметки</t>
  </si>
  <si>
    <t>2409</t>
  </si>
  <si>
    <t>приходи от лихви по срочни депозити</t>
  </si>
  <si>
    <t>2702</t>
  </si>
  <si>
    <t>за ползване на детски кухни</t>
  </si>
  <si>
    <t>2704</t>
  </si>
  <si>
    <t>за ползване на домашен социален патронаж и други общински социални услуги</t>
  </si>
  <si>
    <t>2707</t>
  </si>
  <si>
    <t>за битови отпадъци</t>
  </si>
  <si>
    <t>2710</t>
  </si>
  <si>
    <t>за технически услуги</t>
  </si>
  <si>
    <t>2711</t>
  </si>
  <si>
    <t>за административни услуги</t>
  </si>
  <si>
    <t>2715</t>
  </si>
  <si>
    <t>за откупуване на гробни места</t>
  </si>
  <si>
    <t>2717</t>
  </si>
  <si>
    <t>за притежаване на куче</t>
  </si>
  <si>
    <t>2729</t>
  </si>
  <si>
    <t>други общински такси</t>
  </si>
  <si>
    <t>2800</t>
  </si>
  <si>
    <t>Глоби, санкции и наказателни лихви</t>
  </si>
  <si>
    <t>2802</t>
  </si>
  <si>
    <t>глоби, санкции, неустойки, наказателни лихви, обезщетения и начети</t>
  </si>
  <si>
    <t>2809</t>
  </si>
  <si>
    <t>наказателни лихви за данъци, мита и осигурителни вноски</t>
  </si>
  <si>
    <t>3701</t>
  </si>
  <si>
    <t>внесен ДДС (-)</t>
  </si>
  <si>
    <t>4000</t>
  </si>
  <si>
    <t>Постъпления от продажба на нефинансови активи</t>
  </si>
  <si>
    <t>4022</t>
  </si>
  <si>
    <t>постъпления от продажба на сгради</t>
  </si>
  <si>
    <t>4030</t>
  </si>
  <si>
    <t>постъпления от продажба на нематериални дълготрайни активи</t>
  </si>
  <si>
    <t>4040</t>
  </si>
  <si>
    <t>постъпления от продажба на земя</t>
  </si>
  <si>
    <t>4100</t>
  </si>
  <si>
    <t>Приходи от концесии</t>
  </si>
  <si>
    <t>4503</t>
  </si>
  <si>
    <t>капиталови помощи и дарения от страната</t>
  </si>
  <si>
    <t>3112</t>
  </si>
  <si>
    <t>обща изравнителна субсидия и други трансфери за местни дейности от ЦБ за общини (+)</t>
  </si>
  <si>
    <t>8300</t>
  </si>
  <si>
    <t>Заеми от банки и други лица в страната - нето (+/-)</t>
  </si>
  <si>
    <t>8311</t>
  </si>
  <si>
    <t>получени краткосрочни заеми от банки в страната (+)</t>
  </si>
  <si>
    <t>8312</t>
  </si>
  <si>
    <t>получени дългосрочни заеми от банки в страната (+)</t>
  </si>
  <si>
    <t>8322</t>
  </si>
  <si>
    <t>погашения по дългосрочни заеми от банки в страната (-)</t>
  </si>
  <si>
    <t>8372</t>
  </si>
  <si>
    <t>получени дългосрочни заеми от други лица в страната (+)</t>
  </si>
  <si>
    <t>8375</t>
  </si>
  <si>
    <t xml:space="preserve"> - В Т.Ч. дългосрочни заеми от „Регионален фонд за градско развитие“ АД (РФГР)  (+)</t>
  </si>
  <si>
    <t>8382</t>
  </si>
  <si>
    <t>погашения по дългосрочни заеми от други лица в страната (-)</t>
  </si>
  <si>
    <t>8389</t>
  </si>
  <si>
    <t xml:space="preserve"> - В Т.Ч. дългосрочни заеми от ФОНД ЗА ОРГАНИТЕ НА МЕСТНО САМОУПРАВЛЕНИЕ - " ФЛАГ " ЕАД (-)
</t>
  </si>
  <si>
    <t>9300</t>
  </si>
  <si>
    <t>Друго финансиране - нето(+/-)</t>
  </si>
  <si>
    <t>9310</t>
  </si>
  <si>
    <t>чужди средства от други лица (небюджетни предприятия и физически лица) (+/-)</t>
  </si>
  <si>
    <t>9503</t>
  </si>
  <si>
    <t>остатък в левове по депозити от предходния период (+)</t>
  </si>
  <si>
    <t>9505</t>
  </si>
  <si>
    <t>остатък в касата в  левове от предходния период (+)</t>
  </si>
  <si>
    <t>9509</t>
  </si>
  <si>
    <t>наличност в левове по депозити в края на периода (-)</t>
  </si>
  <si>
    <t xml:space="preserve">Общо  приходи от Местни Дейности </t>
  </si>
  <si>
    <t xml:space="preserve">Отчет на приходите по бюджета на Община Велико Търново </t>
  </si>
  <si>
    <t>Приложение 1</t>
  </si>
  <si>
    <t>ДЪРЖАВНИ ДЕЙНОСТИ</t>
  </si>
  <si>
    <t>Име на параграф</t>
  </si>
  <si>
    <t>Код на параграф</t>
  </si>
  <si>
    <t>към 30.06.2023 година</t>
  </si>
  <si>
    <t>Тримесечен отчет към 30.06.2023</t>
  </si>
  <si>
    <t>МЕСТНИ ДЕЙНОСТИ</t>
  </si>
  <si>
    <t>ОБЩО ПРИХОДИ ПО БЮДЖЕТА:</t>
  </si>
  <si>
    <t>инж. Д. Панов</t>
  </si>
  <si>
    <t>Кмет на Община Велико Търново</t>
  </si>
  <si>
    <t>Съгласувал,</t>
  </si>
  <si>
    <t>Сн. Данева - Иванова</t>
  </si>
  <si>
    <t>Зам. - кмет "Финанси"</t>
  </si>
  <si>
    <t>М. Маринов</t>
  </si>
  <si>
    <t>Директор дирекция "Бюджет и финанси"</t>
  </si>
  <si>
    <t>Д. Данчева</t>
  </si>
  <si>
    <t>Главен счетоводител</t>
  </si>
  <si>
    <t>Изготвил,</t>
  </si>
  <si>
    <t>З. Попгеоргиева, ст.експерт Дирекция БФ</t>
  </si>
  <si>
    <t>Приложение 2</t>
  </si>
  <si>
    <t xml:space="preserve">Отчет на разходите по бюджета на Община Велико Търново </t>
  </si>
  <si>
    <t>РАЗХОДИ ЗА ДЪРЖАВНИ ДЕЙНОСТИ</t>
  </si>
  <si>
    <t>I. Функция Общи държавни служби</t>
  </si>
  <si>
    <t>Група А) Изпълнителни и законодателни органи</t>
  </si>
  <si>
    <t>117 Държавни и общински служби и дейности по изборите</t>
  </si>
  <si>
    <t>Разходи</t>
  </si>
  <si>
    <t>Отчет към 30.06.2023 г.</t>
  </si>
  <si>
    <t>Заплати и възнаграждения за персонала, нает по трудови и служебни правоотношения</t>
  </si>
  <si>
    <t>заплати и възнаграждения на персонала нает по трудови правоотношения</t>
  </si>
  <si>
    <t>Други възнаграждения и плащания за персонала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</si>
  <si>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</si>
  <si>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</si>
  <si>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Задължителни осигурителни вноски от работодатели</t>
  </si>
  <si>
    <t>осигурителни вноски от работодатели за Държавното обществено осигуряване (ДОО)</t>
  </si>
  <si>
    <t>здравноосигурителни вноски от работодатели</t>
  </si>
  <si>
    <t>вноски за допълнително задължително осигуряване от работодатели</t>
  </si>
  <si>
    <t>Издръжка</t>
  </si>
  <si>
    <t>храна</t>
  </si>
  <si>
    <t>материали</t>
  </si>
  <si>
    <t>вода, горива и енергия</t>
  </si>
  <si>
    <t>разходи за външни услуги</t>
  </si>
  <si>
    <t>текущ ремонт</t>
  </si>
  <si>
    <t>командировки в страната</t>
  </si>
  <si>
    <t>0101</t>
  </si>
  <si>
    <t>0200</t>
  </si>
  <si>
    <t>0201</t>
  </si>
  <si>
    <t>0202</t>
  </si>
  <si>
    <t>0500</t>
  </si>
  <si>
    <t>0551</t>
  </si>
  <si>
    <t>0560</t>
  </si>
  <si>
    <t>0580</t>
  </si>
  <si>
    <t>1000</t>
  </si>
  <si>
    <t>1011</t>
  </si>
  <si>
    <t>1015</t>
  </si>
  <si>
    <t>1016</t>
  </si>
  <si>
    <t>1020</t>
  </si>
  <si>
    <t>1030</t>
  </si>
  <si>
    <t>1051</t>
  </si>
  <si>
    <t>Всичко - Разходи:</t>
  </si>
  <si>
    <t>Всичко - 117 Държавни и общински служби и дейности по изборите:</t>
  </si>
  <si>
    <t>122 Общинска администрация</t>
  </si>
  <si>
    <t>заплати и възнаграждения на персонала нает по служебни правоотношения</t>
  </si>
  <si>
    <t>изплатени суми от СБКО, за облекло и други на персонала, с характер на възнаграждение</t>
  </si>
  <si>
    <t>обезщетения за персонала, с характер на възнаграждение</t>
  </si>
  <si>
    <t>други плащания и възнаграждения</t>
  </si>
  <si>
    <t>0102</t>
  </si>
  <si>
    <t>0205</t>
  </si>
  <si>
    <t>0208</t>
  </si>
  <si>
    <t>0209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</si>
  <si>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</si>
  <si>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</si>
  <si>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</si>
  <si>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</si>
  <si>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</si>
  <si>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</si>
  <si>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други разходи, некласифицирани в другите параграфи и подпараграфи</t>
  </si>
  <si>
    <t>1098</t>
  </si>
  <si>
    <t>Всичко - 239 Други дейности по вътрешната сигурност:</t>
  </si>
  <si>
    <t>Всичко - Група Б) Полиция, вътрешен ред и сигурност:</t>
  </si>
  <si>
    <t>Капиталови разходи</t>
  </si>
  <si>
    <t>Основен ремонт на дълготрайни материални активи</t>
  </si>
  <si>
    <t>5100</t>
  </si>
  <si>
    <t>Придобиване на дълготрайни материални активи</t>
  </si>
  <si>
    <t>5200</t>
  </si>
  <si>
    <t>придобиване на друго оборудване, машини и съоръжения</t>
  </si>
  <si>
    <t>5203</t>
  </si>
  <si>
    <t>Всичко - Капиталови разходи:</t>
  </si>
  <si>
    <t>Група Д) Защита на населението, управление и дейности при стихийни бедствия и аварии</t>
  </si>
  <si>
    <t>282 Отбранително-мобилизационна подготовка, поддържане на запаси и мощности</t>
  </si>
  <si>
    <t>постелен инвентар и облекло</t>
  </si>
  <si>
    <t>1013</t>
  </si>
  <si>
    <t>разходи за застраховки</t>
  </si>
  <si>
    <t>1062</t>
  </si>
  <si>
    <t>Всичко - 282 Отбранително-мобилизационна подготовка, поддържане на запаси и мощности:</t>
  </si>
  <si>
    <t>283 Превантивна дейност за намаляване на вредните последствия от бедствия и аварии</t>
  </si>
  <si>
    <t>Всичко - 283 Превантивна дейност за намаляване на вредните последствия от бедствия и аварии:</t>
  </si>
  <si>
    <t>284 Ликвидиране на последици от стихийни бедствия и производствени аварии</t>
  </si>
  <si>
    <t>Всичко - 284 Ликвидиране на последици от стихийни бедствия и производствени аварии:</t>
  </si>
  <si>
    <t>Всичко - Група Д) Защита на населението, управление и дейности при стихийни бедствия и аварии:</t>
  </si>
  <si>
    <t>Всичко - II. Функция Отбрана и сигурност:</t>
  </si>
  <si>
    <t>III. Функция Образование</t>
  </si>
  <si>
    <t/>
  </si>
  <si>
    <t>311 Детски градини</t>
  </si>
  <si>
    <t>осигурителни вноски от работодатели за Учителския пенсионен фонд (УчПФ)</t>
  </si>
  <si>
    <t>0552</t>
  </si>
  <si>
    <t>учебни и научно-изследователски разходи и книги за библиотеките</t>
  </si>
  <si>
    <t>1014</t>
  </si>
  <si>
    <t>разходи за договорни санкции и неустойки, съдебни обезщетения и разноски</t>
  </si>
  <si>
    <t>1092</t>
  </si>
  <si>
    <t>Платени данъци, такси и административни санкции</t>
  </si>
  <si>
    <t>1900</t>
  </si>
  <si>
    <t>платени държавни данъци, такси, наказателни лихви и административни санкции</t>
  </si>
  <si>
    <t>1901</t>
  </si>
  <si>
    <t>платени общински данъци, такси, наказателни лихви и административни санкции</t>
  </si>
  <si>
    <t>1981</t>
  </si>
  <si>
    <t>придобиване на стопански инвентар</t>
  </si>
  <si>
    <t>5205</t>
  </si>
  <si>
    <t>Всичко - 311 Детски градини:</t>
  </si>
  <si>
    <t>318 Подготвителна група в училище</t>
  </si>
  <si>
    <t>Всичко - 318 Подготвителна група в училище:</t>
  </si>
  <si>
    <t>322 Неспециализирани училища, без професионални гимназии</t>
  </si>
  <si>
    <t>медикаменти</t>
  </si>
  <si>
    <t>1012</t>
  </si>
  <si>
    <t>краткосрочни командировки в чужбина</t>
  </si>
  <si>
    <t>1052</t>
  </si>
  <si>
    <t>други разходи за СБКО (тук се отчитат разходите за СБКО, неотчетени по други позиции на ЕБК)</t>
  </si>
  <si>
    <t>1091</t>
  </si>
  <si>
    <t>Стипендии</t>
  </si>
  <si>
    <t>Текущи трансфери, обезщетения и помощи за домакинствата</t>
  </si>
  <si>
    <t>4200</t>
  </si>
  <si>
    <t>други текущи трансфери за домакинствата</t>
  </si>
  <si>
    <t>4219</t>
  </si>
  <si>
    <t>Субсидии</t>
  </si>
  <si>
    <t xml:space="preserve">Субсидии и други текущи трансфери за нефинансови предприятия </t>
  </si>
  <si>
    <t>4300</t>
  </si>
  <si>
    <t>за текуща дейност</t>
  </si>
  <si>
    <t>4301</t>
  </si>
  <si>
    <t>Всичко - Субсидии:</t>
  </si>
  <si>
    <t>придобиване на компютри и хардуер</t>
  </si>
  <si>
    <t>5201</t>
  </si>
  <si>
    <t>Придобиване на нематериални дълготрайни активи</t>
  </si>
  <si>
    <t>5300</t>
  </si>
  <si>
    <t>придобиване на програмни продукти и лицензи за програмни продукти</t>
  </si>
  <si>
    <t>5301</t>
  </si>
  <si>
    <t>Всичко - 322 Неспециализирани училища, без професионални гимназии:</t>
  </si>
  <si>
    <t>324 Спортни училища</t>
  </si>
  <si>
    <t>Всичко - 324 Спортни училища:</t>
  </si>
  <si>
    <t>326 Професионални гимназии и паралелки за професионална подготовка</t>
  </si>
  <si>
    <t>Всичко - 326 Професионални гимназии и паралелки за професионална подготовка:</t>
  </si>
  <si>
    <t>332 Общежития</t>
  </si>
  <si>
    <t>Всичко - 332 Общежития:</t>
  </si>
  <si>
    <t>337 Център за подкрепа за личностно развитие</t>
  </si>
  <si>
    <t>Всичко - 337 Център за подкрепа за личностно развитие:</t>
  </si>
  <si>
    <t>338 Ресурсно подпомагане</t>
  </si>
  <si>
    <t>Всичко - 338 Ресурсно подпомагане:</t>
  </si>
  <si>
    <t>389 Други дейности по образованието</t>
  </si>
  <si>
    <t>Всичко - 389 Други дейности по образованието:</t>
  </si>
  <si>
    <t>Всичко - :</t>
  </si>
  <si>
    <t>Всичко - III. Функция Образование:</t>
  </si>
  <si>
    <t>IV. Функция Здравеопазване</t>
  </si>
  <si>
    <t>431 Детски ясли, детски кухни и яслени групи в детска градина</t>
  </si>
  <si>
    <t>Всичко - 431 Детски ясли, детски кухни и яслени групи в детска градина:</t>
  </si>
  <si>
    <t>437 Здравен кабинет в детски градини и училища</t>
  </si>
  <si>
    <t>Всичко - 437 Здравен кабинет в детски градини и училища:</t>
  </si>
  <si>
    <t>469 Други дейности по здравеопазването</t>
  </si>
  <si>
    <t>Всичко - 469 Други дейности по здравеопазването:</t>
  </si>
  <si>
    <t>Всичко - IV. Функция Здравеопазване:</t>
  </si>
  <si>
    <t>V. Функция Социално осигуряване, подпомагане и грижи</t>
  </si>
  <si>
    <t>Група В) Програми, дейности и служби по социалното осигуряване, подпомагане и заетостта</t>
  </si>
  <si>
    <t>526 Центрове за обществена подкрепа</t>
  </si>
  <si>
    <t>Всичко - 526 Центрове за обществена подкрепа:</t>
  </si>
  <si>
    <t>529 Кризисен център</t>
  </si>
  <si>
    <t>обезщетения и помощи по социалното подпомагане</t>
  </si>
  <si>
    <t>4202</t>
  </si>
  <si>
    <t>Всичко - 529 Кризисен център:</t>
  </si>
  <si>
    <t>530 Център за настаняване от семеен тип</t>
  </si>
  <si>
    <t>Всичко - 530 Център за настаняване от семеен тип:</t>
  </si>
  <si>
    <t>532 Програми за временна заетост</t>
  </si>
  <si>
    <t>Всичко - 532 Програми за временна заетост:</t>
  </si>
  <si>
    <t>534 Наблюдавани жилища</t>
  </si>
  <si>
    <t>Всичко - 534 Наблюдавани жилища:</t>
  </si>
  <si>
    <t>535 Преходни жилища</t>
  </si>
  <si>
    <t>Всичко - 535 Преходни жилища:</t>
  </si>
  <si>
    <t>538 Програми за закрила на детето</t>
  </si>
  <si>
    <t>Всичко - 538 Програми за закрила на детето:</t>
  </si>
  <si>
    <t>540 Домове за стари хора</t>
  </si>
  <si>
    <t>Всичко - 540 Домове за стари хора:</t>
  </si>
  <si>
    <t>541 Домове за пълнолетни лица с увреждания</t>
  </si>
  <si>
    <t>Всичко - 541 Домове за пълнолетни лица с увреждания:</t>
  </si>
  <si>
    <t>548 Дневни центрове за стари хора</t>
  </si>
  <si>
    <t>Всичко - 548 Дневни центрове за стари хора:</t>
  </si>
  <si>
    <t>550 Центрове за социална рехабилитация и интеграция</t>
  </si>
  <si>
    <t>Всичко - 550 Центрове за социална рехабилитация и интеграция:</t>
  </si>
  <si>
    <t>551 Дневни центрове за лица с увреждания</t>
  </si>
  <si>
    <t>Всичко - 551 Дневни центрове за лица с увреждания:</t>
  </si>
  <si>
    <t>554 Защитени жилища</t>
  </si>
  <si>
    <t>Всичко - 554 Защитени жилища:</t>
  </si>
  <si>
    <t>561 Асистентска подкрепа</t>
  </si>
  <si>
    <t>Всичко - 561 Асистентска подкрепа:</t>
  </si>
  <si>
    <t>562 Асистенти за лична помощ</t>
  </si>
  <si>
    <t>Всичко - 562 Асистенти за лична помощ:</t>
  </si>
  <si>
    <t>589 Други служби и дейности по социалното осигуряване, подпомагане и заетостта</t>
  </si>
  <si>
    <t>придобиване на транспортни средства</t>
  </si>
  <si>
    <t>5204</t>
  </si>
  <si>
    <t>Всичко - 589 Други служби и дейности по социалното осигуряване, подпомагане и заетостта:</t>
  </si>
  <si>
    <t>Всичко - Група В) Програми, дейности и служби по социалното осигуряване, подпомагане и заетостта:</t>
  </si>
  <si>
    <t>Всичко - V. Функция Социално осигуряване, подпомагане и грижи: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</si>
  <si>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</si>
  <si>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</si>
  <si>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</si>
  <si>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Всичко - 713 Спорт за всички:</t>
  </si>
  <si>
    <t>Всичко - Група Б) Физическа култура и спорт:</t>
  </si>
  <si>
    <t>Група В) Култура</t>
  </si>
  <si>
    <t>738 Читалища</t>
  </si>
  <si>
    <t>Субсидии и други текущи трансфери за юридически лица с нестопанска цел</t>
  </si>
  <si>
    <t>Всичко - 738 Читалища:</t>
  </si>
  <si>
    <t>739 Музеи, худ. галерии, паметници на културата и етногр. комплекси с национален и регионален харакер</t>
  </si>
  <si>
    <t>други финансови услуги</t>
  </si>
  <si>
    <t>1069</t>
  </si>
  <si>
    <t>Разходи за членски внос и участие в нетърговски организации и дейности</t>
  </si>
  <si>
    <t>Всичко - 739 Музеи, худ. галерии, паметници на културата и етногр. комплекси с национален и регионален харакер:</t>
  </si>
  <si>
    <t>751 Библиотеки с национален и регионален характер</t>
  </si>
  <si>
    <t>Всичко - 751 Библиотеки с национален и регионален характер:</t>
  </si>
  <si>
    <t>759 Други дейности по културата</t>
  </si>
  <si>
    <t>придобиване на други ДМА</t>
  </si>
  <si>
    <t>5219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</si>
  <si>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</si>
  <si>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</si>
  <si>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</si>
  <si>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>VIII. Функция Икономически дейности и услуги</t>
  </si>
  <si>
    <t>Група В) Транспорт и съобщения</t>
  </si>
  <si>
    <t>849 Други дейности по транспорта,пътищата,пощите и далекосъобщенията</t>
  </si>
  <si>
    <t>Всичко - 849 Други дейности по транспорта,пътищата,пощите и далекосъобщенията:</t>
  </si>
  <si>
    <t>Всичко - Група В) Транспорт и съобщения:</t>
  </si>
  <si>
    <t>Група Е) Други дейности по икономиката</t>
  </si>
  <si>
    <t>898 Други дейности по икономиката</t>
  </si>
  <si>
    <t>Всичко - 898 Други дейности по икономиката:</t>
  </si>
  <si>
    <t>Всичко - Група Е) Други дейности по икономиката:</t>
  </si>
  <si>
    <t>Всичко - VIII. Функция Икономически дейности и услуги:</t>
  </si>
  <si>
    <t>ВСИЧКО РАЗХОДИ ЗА ДЪРЖАВНИ ДЕЙНОСТИ:</t>
  </si>
  <si>
    <t>РАЗХОДИ ЗА МЕСТНИ ДЕЙНОСТИ</t>
  </si>
  <si>
    <t>обезщетения и помощи по решение на общинския съвет</t>
  </si>
  <si>
    <t>4214</t>
  </si>
  <si>
    <t xml:space="preserve">123 Общински съвети </t>
  </si>
  <si>
    <t>Всичко - 123 Общински съвети :</t>
  </si>
  <si>
    <t>336 Столове</t>
  </si>
  <si>
    <t>Всичко - 336 Столове:</t>
  </si>
  <si>
    <t>369 Други дейности за младежта</t>
  </si>
  <si>
    <t>Всичко - 369 Други дейности за младежта:</t>
  </si>
  <si>
    <t>524 Домашен социален патронаж</t>
  </si>
  <si>
    <t>Всичко - 524 Домашен социален патронаж:</t>
  </si>
  <si>
    <t>525 Клубове на пенсионера, инвалида и др.</t>
  </si>
  <si>
    <t>Всичко - 525 Клубове на пенсионера, инвалида и др.: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</si>
  <si>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</si>
  <si>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</si>
  <si>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</si>
  <si>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изграждане на инфраструктурни обекти</t>
  </si>
  <si>
    <t>5206</t>
  </si>
  <si>
    <t>Всичко - 603 Водоснабдяване и канализация: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</si>
  <si>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</si>
  <si>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</si>
  <si>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</si>
  <si>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</si>
  <si>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619 Други дейности по жилищното строителство, благоустройството и регионалното развитие</t>
  </si>
  <si>
    <t>Всичко - 619 Други дейности по жилищното строителство, благоустройството и регионалното развитие: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</si>
  <si>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</si>
  <si>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</si>
  <si>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621 Управление, контрол и регулиране на дейностите по опазване на околната среда</t>
  </si>
  <si>
    <t>Всичко - 621 Управление, контрол и регулиране на дейностите по опазване на околната среда:</t>
  </si>
  <si>
    <t>622 Озеленяване</t>
  </si>
  <si>
    <t>Всичко - 622 Озеленяване:</t>
  </si>
  <si>
    <t>623 Чистота</t>
  </si>
  <si>
    <t>Всичко - 623 Чистота:</t>
  </si>
  <si>
    <t>624 Геозащита</t>
  </si>
  <si>
    <t>629 Други дейности по опазване на околната среда</t>
  </si>
  <si>
    <t>Всичко - 629 Други дейности по опазване на околната среда: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</si>
  <si>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</si>
  <si>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</si>
  <si>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Група А) Почивно дело</t>
  </si>
  <si>
    <t>701 Дейности по почивното дело и социалния отдих</t>
  </si>
  <si>
    <t>Всичко - 701 Дейности по почивното дело и социалния отдих:</t>
  </si>
  <si>
    <t>Всичко - Група А) Почивно дело:</t>
  </si>
  <si>
    <t>714 Спортни бази за спорт за всички</t>
  </si>
  <si>
    <t>Всичко - 714 Спортни бази за спорт за всички:</t>
  </si>
  <si>
    <t>735 Театри</t>
  </si>
  <si>
    <t>Всичко - 735 Театри:</t>
  </si>
  <si>
    <t>737 Оркестри и ансамбли</t>
  </si>
  <si>
    <t>Всичко - 737 Оркестри и ансамбли:</t>
  </si>
  <si>
    <t>741 Радиотранслационни възли</t>
  </si>
  <si>
    <t>Всичко - 741 Радиотранслационни възли:</t>
  </si>
  <si>
    <t>745 Обредни домове и зали</t>
  </si>
  <si>
    <t>Всичко - 745 Обредни домове и зали:</t>
  </si>
  <si>
    <t>Група Б) Селско стопанство, горско стопанство, лов и риболов</t>
  </si>
  <si>
    <t>829 Други дейности по селско и горско стопанство, лов и риболов</t>
  </si>
  <si>
    <t>Всичко - 829 Други дейности по селско и горско стопанство, лов и риболов:</t>
  </si>
  <si>
    <t>Всичко - Група Б) Селско стопанство, горско стопанство, лов и риболов:</t>
  </si>
  <si>
    <t>831 Управление,контрол и регулиране на дейностите по транспорта и пътищата</t>
  </si>
  <si>
    <t>Всичко - 831 Управление,контрол и регулиране на дейностите по транспорта и пътищата:</t>
  </si>
  <si>
    <t>832 Служби и дейности по поддържане, ремонт и изграждане на пътищата</t>
  </si>
  <si>
    <t>Всичко - 832 Служби и дейности по поддържане, ремонт и изграждане на пътищата:</t>
  </si>
  <si>
    <t>866 Общински пазари и тържища</t>
  </si>
  <si>
    <t>Всичко - 866 Общински пазари и тържища:</t>
  </si>
  <si>
    <t>875 Органи и дейности по приватизация</t>
  </si>
  <si>
    <t>Всичко - 875 Органи и дейности по приватизация:</t>
  </si>
  <si>
    <t>878 Приюти за безстопанствени животни</t>
  </si>
  <si>
    <t>Всичко - 878 Приюти за безстопанствени животни:</t>
  </si>
  <si>
    <t>такса ангажимент по заеми</t>
  </si>
  <si>
    <t>1063</t>
  </si>
  <si>
    <t>IX. Функция Разходи некласифицирани в другите функции</t>
  </si>
  <si>
    <t>910 Разходи за лихви</t>
  </si>
  <si>
    <t>Други</t>
  </si>
  <si>
    <t>Разходи за лихви по заеми от страната</t>
  </si>
  <si>
    <t>2200</t>
  </si>
  <si>
    <t>Разходи за лихви по заеми от банки в страната</t>
  </si>
  <si>
    <t>2221</t>
  </si>
  <si>
    <t>Разходи за лихви по други заеми от страната</t>
  </si>
  <si>
    <t>2224</t>
  </si>
  <si>
    <t>Всичко - Други:</t>
  </si>
  <si>
    <t>Всичко - 910 Разходи за лихви:</t>
  </si>
  <si>
    <t>997 Други разходи некласифицирани по другите функции</t>
  </si>
  <si>
    <t>Всичко - 997 Други разходи некласифицирани по другите функции:</t>
  </si>
  <si>
    <t>Всичко - IX. Функция Разходи некласифицирани в другите функции:</t>
  </si>
  <si>
    <t>ВСИЧКО РАЗХОДИ ЗА МЕСТНИ ДЕЙНОСТИ:</t>
  </si>
  <si>
    <t>ДОФИНАНСИРАНЕ</t>
  </si>
  <si>
    <t>придобиване на сгради</t>
  </si>
  <si>
    <t>5202</t>
  </si>
  <si>
    <t>придобиване на други нематериални дълготрайни активи</t>
  </si>
  <si>
    <t>5309</t>
  </si>
  <si>
    <t>ВСИЧКО ДОФИНАНСИРАНЕ:</t>
  </si>
  <si>
    <t>ОБЩО РАЗХОДИ:</t>
  </si>
  <si>
    <t>З.Попгеоргиева, ст.експерт Дирекция БФ</t>
  </si>
  <si>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</si>
  <si>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</si>
  <si>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</si>
  <si>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</si>
  <si>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</si>
  <si>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</si>
  <si>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</si>
  <si>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</si>
  <si>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</si>
  <si>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</si>
  <si>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ВСИЧКО РАЗХОДИ: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</si>
  <si>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</si>
  <si>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</si>
  <si>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</si>
  <si>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Ветринци</t>
  </si>
  <si>
    <t>Функция 02 Отбрана и сигурност</t>
  </si>
  <si>
    <t>Сензор за ниво на вода на моста над р. "Янтра" в ЖК "Чолаковци"</t>
  </si>
  <si>
    <t>Възстановяване на улици в с. Ново село - водостоци, ПМС 92/17.04.2015 г.</t>
  </si>
  <si>
    <t>Реконструкция на водосток между с. Шемшево и нов мост над р. Янтра - проектиране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</si>
  <si>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</si>
  <si>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</si>
  <si>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</si>
  <si>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Основен ремонт на спортна площадка ОУ "Св. Патриарх Евтимий", гр. В. Търново ПМС 269/07.09.2022 г.</t>
  </si>
  <si>
    <t>Основен ремонт на спортна площадка ОУ "П.Р.Славейков", гр. В. Търново ПМС 269/07.09.2022 г.</t>
  </si>
  <si>
    <t>Енергийна ефективност ОУ "П.Р.Славейков", гр. В. Търново - собствено участие 315 044 лв. и            НДЕФ - 647 052 лв.</t>
  </si>
  <si>
    <t>Енергийна ефективност сграда ПЕГ "Проф. д-р Асен Златаров"</t>
  </si>
  <si>
    <t>Функция 04 Здравеопазване</t>
  </si>
  <si>
    <t>ДЯ "Щастливо детство" - ремонт покрив</t>
  </si>
  <si>
    <t>Функция 05  Социално осигур., подпомагане и грижи</t>
  </si>
  <si>
    <t>Функция 06 Жилищно строителство, Б К С и опазване  околната среда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</si>
  <si>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</si>
  <si>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Строителство и реконструкция на ВиК инфраструктура в гр. Велико Търново по подобекти: Подобект 2: " Строителство и реконструкция на водопроводни и канализационни колектори по  ул. "Теодосий Търновски", ул. "Димитър Найденов", ул. "Сливница" -  гр. В. Търново; Подобект 3: "Строителство и реконструкция на уличен водопровод по ул."Ксилифорска", гр. Велико Търново" /РМС №711/30.09.2022 г./</t>
  </si>
  <si>
    <t>Основен ремонт тротоари на ул."Цар Тодор Светослав"/при поликлиниката/, гр. В. Търново</t>
  </si>
  <si>
    <t>Функция 07 Почивно дело, култура, религиоз. дейности</t>
  </si>
  <si>
    <t>Сграфито пана - реставрация</t>
  </si>
  <si>
    <t>Вътрешен интериор, декори, стенописи, арки  по проект "Разширение на Мултимедиен посетителски център "Царевград Търнов" по ОП „Региони в растеж“ 2014-2020г., №BG16RFOP001-1.009-0007 /код 98/</t>
  </si>
  <si>
    <t>Функция 08 Икономически дейности и услуги</t>
  </si>
  <si>
    <t>Общински път VTR 1042  “/път I -4/ жп гара Велико Търново – ВТУ – ж.к. „Св. гора“ - / I -4/",в участъка от км. 0+030 до км 2+463.90“</t>
  </si>
  <si>
    <t xml:space="preserve">Изграждане на кръгово кръстовище между  ул. "Беляковскo шосе", бул. "България", ул. "Полтава", ул."Освобождение", ул. "Краков" по проект Интегриран градски транспорт на гр. Велико Търново по ОП „Региони в растеж“ 2014-2020г. BG16RFOP001 - 1.009-0005-C01 /код 98/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</si>
  <si>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5200  ПРИДОБИВАНЕ НА ДМА</t>
  </si>
  <si>
    <t>5201 Придобиване на компютри и хардуер</t>
  </si>
  <si>
    <t>Компютри и хардуер</t>
  </si>
  <si>
    <t>Компютри, лаптоп и проектор по проект BG05SFPR002-2.002-0097-C01 „Укрепване на общинския капацитет в Община Велико Търново“,  Процедура BG05SFPR002-2.002 „Укрепване на общинския капацитет“,  финансирана от Европейски социален фонд плюс, чрез Програма „Развитие на човешките ресурси“ 2021-2027 /код 98/</t>
  </si>
  <si>
    <t>5202 Придобиване на сгради</t>
  </si>
  <si>
    <t>5203 Придобиване на др. оборудване машини и съоръжения</t>
  </si>
  <si>
    <t>Изграждане на фотоволтаична централа на покрива на административната сграда на Община Велико Търново</t>
  </si>
  <si>
    <t>Община Велико Търново - система за контрол на достъп и работно време</t>
  </si>
  <si>
    <t>Климатици за нуждите на общинска администрация и кметствата</t>
  </si>
  <si>
    <t>5204 Придобиване на транспортни средства</t>
  </si>
  <si>
    <t>5205  Придобиване на стопански инвентар</t>
  </si>
  <si>
    <t>Водоструйка за нуждите на Общинска администрация</t>
  </si>
  <si>
    <t>Системи за видеонаблюдение с. Русаля по Програма "Инициативи на местните общности" от 30% продажба на общинско имущество</t>
  </si>
  <si>
    <t>5206 Инфраструктурни обекти</t>
  </si>
  <si>
    <t>Широкоформатен дисплей и стойка ОУ "Димитър Благоев" , гр. Велико Търново</t>
  </si>
  <si>
    <t>Компютърни конфигурации СУ "Ем. Станев", гр. Велико Търново</t>
  </si>
  <si>
    <t>Компютърни конфигурации  и лаптопи СУ "Ем. Станев", гр. Велико Търново</t>
  </si>
  <si>
    <t>Информационни екрани СУ "Вела Благоева", гр. Велико Търново по проект „Живей в кръговрата! Разреши проблема!“, № BG  ENVIORNMENT - 3.00.1-006</t>
  </si>
  <si>
    <t>ДГ „Ален мак“, гр. Велико Търново -лаптоп "Звездно небе" по проект "Подкрепа за приобщаващо образование" №BG05M2OP001-3.018-0001 /код 98/</t>
  </si>
  <si>
    <t>Изграждане на ДГ в кв. "Картала", гр. В. Търново</t>
  </si>
  <si>
    <t>ДГ "Шарения замък" - тематичен детски кът за игра</t>
  </si>
  <si>
    <t>Система за видеонаблюдение ПМГ "В. Друмев", гр. Велико Търново</t>
  </si>
  <si>
    <t>Оборудване на сграда на ПМГ "В. Друмев" за осигуряване на едносменен режим на обучение</t>
  </si>
  <si>
    <t>ДГ "Св. Св. Кирил и Методий", гр. В. Търново - съоръжения за детска площадка</t>
  </si>
  <si>
    <t>Озвучителна апаратура  - СУ "Вела Благоева", гр. Велико Търново</t>
  </si>
  <si>
    <t>Мобилна волейболна стойка - ОУ "Св. Патриарх Евтимий", гр. Велико Търново</t>
  </si>
  <si>
    <t>Канален миксер за управление с таблет - ОУ "Св. Патриарх Евтимий", гр. Велико Търново</t>
  </si>
  <si>
    <t>Баскетболни табла- ОУ "П.Р. Славейков", гр. Велико Търново</t>
  </si>
  <si>
    <t>Образователен стенд за професионално обучение в СУ "Вл. Комаров", гр. Велико Търново</t>
  </si>
  <si>
    <t>Музикален звънец Биз -                                                   ПМГ Васил Друмев град Велико Търново</t>
  </si>
  <si>
    <t>Кухненско оборудване за детските градини на територията на Община Велико Търново</t>
  </si>
  <si>
    <t>Шкаф мивка с 2 корита  - ДГ "Райна Княгиня" град Велико Търново</t>
  </si>
  <si>
    <t>Шкаф мивка нераждаема стомана  - ДГ "Пламъче" град Дебелец</t>
  </si>
  <si>
    <t>Мебели за обзавеждане детски градини</t>
  </si>
  <si>
    <t>Двугнездова мивка с плот от хром-никелова ламарина - ДГ "Първи юни" град Велико Търново</t>
  </si>
  <si>
    <t>ОУ „Бачо Киро“, гр. Велико Търново - музикални инструменти</t>
  </si>
  <si>
    <t>5219 Придобиване на други ДМА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</si>
  <si>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</t>
  </si>
  <si>
    <t>Заснемане, проектиране, остойностяване и изграждане на пожароизвестителна система за Детските ясли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</si>
  <si>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 - асансьорна уредба и елеваторна платформа</t>
  </si>
  <si>
    <t>Климатици на Детските ясли</t>
  </si>
  <si>
    <t>Бойлер  със серпентина 2 бр. ДЯ Мечо Пух</t>
  </si>
  <si>
    <t>ДЯ "Щастливо детство", ДЯ "Пролет", ДЯ "Слънце, ДЯ "Зорница" - професионални сушилни</t>
  </si>
  <si>
    <t>ДЯ Зорница - закупуване на електрическа пекарна с 2 фурни и печка с 4 котлона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</si>
  <si>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</si>
  <si>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</si>
  <si>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Проектор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</si>
  <si>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Климатични системи за нуждите на Кризисен център, с. Балван</t>
  </si>
  <si>
    <t>Дом за стари хора гр. В Търново - Климатици</t>
  </si>
  <si>
    <t>Заснемане, проектиране,остойностяване и изграждане на пожароизвестителна система на  Дом за пълнолетни лица с увреждания , с. Церова Кория</t>
  </si>
  <si>
    <t>ЦНСТ ул. "Цветарска" 14 - дигитален тахограф</t>
  </si>
  <si>
    <t>Закупуване на лек автомобил за Домашен социален патронаж - Фонд "Социална закрила" към МТСП</t>
  </si>
  <si>
    <t>Дом за пълнолетни лица с увреждания  с. Церова Кория - Закупуване на високооборотна перална машина</t>
  </si>
  <si>
    <t>Дом за пълнолетни лица с увреждания с. Церова Кория - закупуване на печка с 6 плочи</t>
  </si>
  <si>
    <t>Професионални зеленчукорезачка и картофобелачка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</si>
  <si>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</si>
  <si>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Комбиниран багер - товарач, ОП Зелени Системи</t>
  </si>
  <si>
    <t>Косачка Кметство с. Шемшево</t>
  </si>
  <si>
    <t>Изграждане на детска площадка на ул. "Д. Буйнозов", гр. В. Търново</t>
  </si>
  <si>
    <t xml:space="preserve">Изграждане на нова улична осветителна мрежа </t>
  </si>
  <si>
    <t>Строителство и реконструкция на ВиК инфраструктура в гр. Велико Търново по подобекти: Подобект 1: "Строителство и реконструкция на канализационен колектор, напорен тръбопровод по ул. Опълченска, гр. Велико Търново" /РМС №711/30.09.2022 г./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</si>
  <si>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</si>
  <si>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</si>
  <si>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</si>
  <si>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</si>
  <si>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подземна тръбна мрежа, гр. В. Търново</t>
  </si>
  <si>
    <t>Площадка с люлки Кметство с. Ресен</t>
  </si>
  <si>
    <t>Площадка движение и пътна безопасност Кметство с. Ресен</t>
  </si>
  <si>
    <t>Ел. захранване на регионално депо за строителни отпадъци, с. Шереметя</t>
  </si>
  <si>
    <t>Лаптоп, компютър и скенер за нуждите на ХГ "Борис Денев"</t>
  </si>
  <si>
    <t>Компютърна конфигурация за нуждите на РБ "П. Р. Славейков"</t>
  </si>
  <si>
    <t>Специализирано хардуерно оборудване за виртуална и добавена реалност на ММПЦ "ЦаревградТърнов", гр. В. Търново</t>
  </si>
  <si>
    <t>Компютри и хардуер за нуждите на ДКС "В. Левски"</t>
  </si>
  <si>
    <t>РБ "П. Р. Славейков" - цветна копирна машина</t>
  </si>
  <si>
    <t>РБ "П. Р. Славейков" - призма за роботизиран скенер</t>
  </si>
  <si>
    <t>Восъчни фигури по проект "Разширение на Мултимедиен посетителски център "Царевград Търнов" по ОП „Региони в растеж“ 2014-2020г., №BG16RFOP001-1.009-0007 /код 98/</t>
  </si>
  <si>
    <t>Изграждане на асфалтов пъмп трак в УПИ XI-3779, кв. 237, гр. Велико Търново</t>
  </si>
  <si>
    <t>Скулптурен възпоменателен венец пред паметника на Васил Левски, Дирекция КТМД</t>
  </si>
  <si>
    <t xml:space="preserve">Изграждане на трафопост за захранване на буферен паркинг "Френхисар" </t>
  </si>
  <si>
    <t>Изграждане на буферен паркинг "Френхисар"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</si>
  <si>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</si>
  <si>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</si>
  <si>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</si>
  <si>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Уеб-базирана система за управление на електронни и информационни услуги и анализ на данни</t>
  </si>
  <si>
    <t>Лицензи за образователен стенд за професионално обучение в СУ "Вл. Комаров", гр. Велико Търново</t>
  </si>
  <si>
    <t>Програмен продукт - СУ "Емилиян Станев", гр. Велико Търново</t>
  </si>
  <si>
    <t>РБ "П. Р. Славейков" - офис пакети</t>
  </si>
  <si>
    <t>5309- Придобиване на други НМДА</t>
  </si>
  <si>
    <t>Добавена реалност към стенописни сцени в ММПЦ "ЦаревградТърнов", гр. В. Търново</t>
  </si>
  <si>
    <t>Георги Камарашев</t>
  </si>
  <si>
    <t>Зам. - кмет "Строителство и устройство на територията "</t>
  </si>
  <si>
    <t>инж. Динко Кечев</t>
  </si>
  <si>
    <t>Директор дирекция СУТ</t>
  </si>
  <si>
    <t>П. Христов</t>
  </si>
  <si>
    <t>Началник отдел ИТО</t>
  </si>
  <si>
    <t>отчет 30.06.2023</t>
  </si>
  <si>
    <t>Приложение 3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</si>
</sst>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1" fillId="25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9" fillId="0" borderId="0" xfId="59" applyNumberFormat="1" applyFont="1" applyAlignment="1">
      <alignment horizontal="right"/>
      <protection/>
    </xf>
    <xf numFmtId="0" fontId="2" fillId="0" borderId="10" xfId="59" applyFont="1" applyBorder="1" applyAlignment="1">
      <alignment wrapText="1"/>
      <protection/>
    </xf>
    <xf numFmtId="3" fontId="2" fillId="0" borderId="10" xfId="60" applyNumberFormat="1" applyFont="1" applyFill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left"/>
      <protection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" fillId="0" borderId="12" xfId="33" applyFont="1" applyBorder="1" applyAlignment="1">
      <alignment horizontal="left" wrapText="1"/>
      <protection/>
    </xf>
    <xf numFmtId="0" fontId="4" fillId="0" borderId="12" xfId="33" applyFont="1" applyBorder="1" applyAlignment="1">
      <alignment horizontal="left"/>
      <protection/>
    </xf>
    <xf numFmtId="0" fontId="49" fillId="0" borderId="12" xfId="0" applyFont="1" applyBorder="1" applyAlignment="1">
      <alignment/>
    </xf>
    <xf numFmtId="0" fontId="49" fillId="0" borderId="12" xfId="0" applyFont="1" applyFill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49" fillId="0" borderId="13" xfId="0" applyFont="1" applyBorder="1" applyAlignment="1">
      <alignment/>
    </xf>
    <xf numFmtId="0" fontId="4" fillId="0" borderId="0" xfId="33" applyFont="1" applyBorder="1" applyAlignment="1">
      <alignment horizontal="left"/>
      <protection/>
    </xf>
    <xf numFmtId="0" fontId="50" fillId="0" borderId="0" xfId="0" applyFont="1" applyAlignment="1">
      <alignment/>
    </xf>
    <xf numFmtId="3" fontId="50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12" xfId="33" applyNumberFormat="1" applyFont="1" applyBorder="1" applyAlignment="1">
      <alignment horizontal="left" wrapText="1" shrinkToFit="1"/>
      <protection/>
    </xf>
    <xf numFmtId="49" fontId="2" fillId="0" borderId="15" xfId="33" applyNumberFormat="1" applyFont="1" applyBorder="1" applyAlignment="1">
      <alignment horizontal="left" wrapText="1" shrinkToFit="1"/>
      <protection/>
    </xf>
    <xf numFmtId="49" fontId="2" fillId="0" borderId="10" xfId="59" applyNumberFormat="1" applyFont="1" applyBorder="1" applyAlignment="1">
      <alignment horizontal="left" wrapText="1" shrinkToFit="1"/>
      <protection/>
    </xf>
    <xf numFmtId="49" fontId="49" fillId="0" borderId="10" xfId="0" applyNumberFormat="1" applyFont="1" applyBorder="1" applyAlignment="1">
      <alignment horizontal="left" wrapText="1" shrinkToFit="1"/>
    </xf>
    <xf numFmtId="49" fontId="49" fillId="0" borderId="11" xfId="0" applyNumberFormat="1" applyFont="1" applyBorder="1" applyAlignment="1">
      <alignment horizontal="left" wrapText="1" shrinkToFit="1"/>
    </xf>
    <xf numFmtId="49" fontId="49" fillId="0" borderId="12" xfId="0" applyNumberFormat="1" applyFont="1" applyBorder="1" applyAlignment="1">
      <alignment horizontal="left" wrapText="1" shrinkToFit="1"/>
    </xf>
    <xf numFmtId="49" fontId="49" fillId="0" borderId="12" xfId="0" applyNumberFormat="1" applyFont="1" applyFill="1" applyBorder="1" applyAlignment="1">
      <alignment horizontal="left" wrapText="1" shrinkToFit="1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" fillId="0" borderId="12" xfId="33" applyFont="1" applyBorder="1" applyAlignment="1">
      <alignment horizontal="center"/>
      <protection/>
    </xf>
    <xf numFmtId="0" fontId="49" fillId="0" borderId="12" xfId="0" applyFont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" fillId="0" borderId="16" xfId="33" applyFont="1" applyBorder="1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49" fontId="50" fillId="0" borderId="14" xfId="0" applyNumberFormat="1" applyFont="1" applyBorder="1" applyAlignment="1">
      <alignment horizontal="center" wrapText="1"/>
    </xf>
    <xf numFmtId="0" fontId="50" fillId="0" borderId="10" xfId="59" applyFont="1" applyBorder="1" applyAlignment="1">
      <alignment horizontal="center" wrapText="1"/>
      <protection/>
    </xf>
    <xf numFmtId="0" fontId="50" fillId="0" borderId="0" xfId="59" applyFont="1">
      <alignment/>
      <protection/>
    </xf>
    <xf numFmtId="3" fontId="2" fillId="0" borderId="15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50" fillId="0" borderId="10" xfId="59" applyFont="1" applyBorder="1" applyAlignment="1">
      <alignment wrapText="1"/>
      <protection/>
    </xf>
    <xf numFmtId="3" fontId="50" fillId="0" borderId="10" xfId="59" applyNumberFormat="1" applyFont="1" applyBorder="1" applyAlignment="1">
      <alignment wrapText="1"/>
      <protection/>
    </xf>
    <xf numFmtId="3" fontId="2" fillId="0" borderId="10" xfId="60" applyNumberFormat="1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wrapText="1"/>
      <protection/>
    </xf>
    <xf numFmtId="3" fontId="2" fillId="0" borderId="10" xfId="60" applyNumberFormat="1" applyFont="1" applyFill="1" applyBorder="1" applyAlignment="1">
      <alignment horizontal="right" vertical="center" wrapText="1"/>
      <protection/>
    </xf>
    <xf numFmtId="0" fontId="4" fillId="0" borderId="0" xfId="60" applyFont="1" applyFill="1" applyAlignment="1">
      <alignment horizontal="center" vertical="center"/>
      <protection/>
    </xf>
    <xf numFmtId="3" fontId="4" fillId="0" borderId="0" xfId="60" applyNumberFormat="1" applyFont="1" applyFill="1" applyAlignment="1">
      <alignment horizontal="center" vertical="center"/>
      <protection/>
    </xf>
    <xf numFmtId="0" fontId="4" fillId="0" borderId="0" xfId="60" applyFont="1" applyFill="1" applyAlignment="1">
      <alignment horizontal="center"/>
      <protection/>
    </xf>
    <xf numFmtId="3" fontId="0" fillId="0" borderId="0" xfId="0" applyNumberFormat="1" applyAlignment="1">
      <alignment/>
    </xf>
    <xf numFmtId="3" fontId="49" fillId="0" borderId="10" xfId="0" applyNumberFormat="1" applyFont="1" applyBorder="1" applyAlignment="1">
      <alignment/>
    </xf>
    <xf numFmtId="3" fontId="49" fillId="0" borderId="11" xfId="0" applyNumberFormat="1" applyFont="1" applyBorder="1" applyAlignment="1">
      <alignment/>
    </xf>
    <xf numFmtId="3" fontId="4" fillId="0" borderId="12" xfId="33" applyNumberFormat="1" applyFont="1" applyBorder="1" applyAlignment="1">
      <alignment horizontal="right"/>
      <protection/>
    </xf>
    <xf numFmtId="3" fontId="2" fillId="0" borderId="12" xfId="33" applyNumberFormat="1" applyFont="1" applyBorder="1" applyAlignment="1">
      <alignment horizontal="right"/>
      <protection/>
    </xf>
    <xf numFmtId="3" fontId="49" fillId="0" borderId="12" xfId="0" applyNumberFormat="1" applyFont="1" applyBorder="1" applyAlignment="1">
      <alignment/>
    </xf>
    <xf numFmtId="3" fontId="2" fillId="0" borderId="10" xfId="59" applyNumberFormat="1" applyFont="1" applyBorder="1" applyAlignment="1">
      <alignment wrapText="1"/>
      <protection/>
    </xf>
    <xf numFmtId="0" fontId="50" fillId="0" borderId="0" xfId="59" applyFont="1" applyFill="1" applyAlignment="1">
      <alignment horizontal="left" wrapText="1"/>
      <protection/>
    </xf>
    <xf numFmtId="3" fontId="50" fillId="0" borderId="0" xfId="59" applyNumberFormat="1" applyFont="1" applyFill="1" applyAlignment="1">
      <alignment horizontal="center"/>
      <protection/>
    </xf>
    <xf numFmtId="3" fontId="50" fillId="0" borderId="0" xfId="59" applyNumberFormat="1" applyFont="1" applyFill="1" applyAlignment="1">
      <alignment/>
      <protection/>
    </xf>
    <xf numFmtId="0" fontId="50" fillId="0" borderId="0" xfId="0" applyFont="1" applyFill="1" applyAlignment="1">
      <alignment horizontal="left"/>
    </xf>
    <xf numFmtId="0" fontId="50" fillId="0" borderId="0" xfId="59" applyFont="1" applyFill="1" applyAlignment="1">
      <alignment horizontal="center" wrapText="1"/>
      <protection/>
    </xf>
    <xf numFmtId="3" fontId="49" fillId="0" borderId="0" xfId="59" applyNumberFormat="1" applyFont="1" applyFill="1" applyAlignment="1">
      <alignment horizontal="right"/>
      <protection/>
    </xf>
    <xf numFmtId="0" fontId="49" fillId="0" borderId="0" xfId="59" applyFont="1" applyFill="1" applyAlignment="1">
      <alignment horizontal="centerContinuous"/>
      <protection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indent="7"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10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left" vertical="center" indent="7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right" vertical="center" wrapText="1"/>
    </xf>
    <xf numFmtId="3" fontId="49" fillId="0" borderId="0" xfId="59" applyNumberFormat="1" applyFont="1" applyFill="1" applyAlignment="1">
      <alignment horizontal="centerContinuous"/>
      <protection/>
    </xf>
    <xf numFmtId="3" fontId="52" fillId="0" borderId="10" xfId="0" applyNumberFormat="1" applyFont="1" applyBorder="1" applyAlignment="1">
      <alignment/>
    </xf>
    <xf numFmtId="3" fontId="51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Fill="1" applyBorder="1" applyAlignment="1">
      <alignment wrapText="1"/>
    </xf>
    <xf numFmtId="0" fontId="2" fillId="0" borderId="15" xfId="33" applyFont="1" applyBorder="1" applyAlignment="1">
      <alignment horizontal="left" wrapText="1"/>
      <protection/>
    </xf>
    <xf numFmtId="0" fontId="4" fillId="0" borderId="0" xfId="60" applyFont="1" applyFill="1" applyAlignment="1">
      <alignment horizontal="center" vertical="center" wrapText="1"/>
      <protection/>
    </xf>
    <xf numFmtId="0" fontId="4" fillId="0" borderId="0" xfId="60" applyFont="1" applyFill="1" applyAlignment="1">
      <alignment wrapText="1"/>
      <protection/>
    </xf>
    <xf numFmtId="0" fontId="6" fillId="0" borderId="0" xfId="61" applyFont="1" applyFill="1" applyAlignment="1">
      <alignment wrapText="1"/>
      <protection/>
    </xf>
    <xf numFmtId="0" fontId="7" fillId="0" borderId="0" xfId="61" applyFont="1" applyFill="1" applyAlignment="1">
      <alignment wrapText="1"/>
      <protection/>
    </xf>
    <xf numFmtId="0" fontId="8" fillId="0" borderId="0" xfId="61" applyFont="1" applyFill="1" applyAlignment="1">
      <alignment wrapText="1"/>
      <protection/>
    </xf>
    <xf numFmtId="0" fontId="8" fillId="0" borderId="0" xfId="60" applyFont="1" applyFill="1" applyAlignment="1">
      <alignment wrapText="1"/>
      <protection/>
    </xf>
    <xf numFmtId="0" fontId="7" fillId="0" borderId="0" xfId="60" applyFont="1" applyFill="1" applyAlignment="1">
      <alignment wrapText="1"/>
      <protection/>
    </xf>
    <xf numFmtId="0" fontId="0" fillId="0" borderId="0" xfId="0" applyAlignment="1">
      <alignment wrapText="1"/>
    </xf>
    <xf numFmtId="0" fontId="49" fillId="0" borderId="0" xfId="59" applyFont="1" applyFill="1" applyAlignment="1">
      <alignment horizontal="center" wrapText="1"/>
      <protection/>
    </xf>
    <xf numFmtId="0" fontId="51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49" fillId="0" borderId="0" xfId="59" applyFont="1" applyAlignment="1">
      <alignment horizontal="center"/>
      <protection/>
    </xf>
    <xf numFmtId="49" fontId="2" fillId="0" borderId="10" xfId="60" applyNumberFormat="1" applyFont="1" applyFill="1" applyBorder="1" applyAlignment="1">
      <alignment horizontal="center" vertical="center" wrapText="1" shrinkToFit="1"/>
      <protection/>
    </xf>
    <xf numFmtId="0" fontId="0" fillId="0" borderId="0" xfId="0" applyFont="1" applyAlignment="1">
      <alignment horizontal="center"/>
    </xf>
    <xf numFmtId="0" fontId="8" fillId="0" borderId="0" xfId="63" applyFont="1" applyFill="1" applyBorder="1" applyAlignment="1">
      <alignment wrapText="1"/>
      <protection/>
    </xf>
    <xf numFmtId="0" fontId="8" fillId="0" borderId="0" xfId="62" applyFont="1" applyFill="1" applyAlignment="1">
      <alignment/>
      <protection/>
    </xf>
    <xf numFmtId="0" fontId="8" fillId="0" borderId="0" xfId="62" applyFont="1" applyFill="1" applyAlignment="1">
      <alignment wrapText="1"/>
      <protection/>
    </xf>
    <xf numFmtId="0" fontId="8" fillId="0" borderId="0" xfId="62" applyFont="1" applyFill="1">
      <alignment/>
      <protection/>
    </xf>
    <xf numFmtId="0" fontId="8" fillId="0" borderId="0" xfId="62" applyFont="1" applyFill="1" applyBorder="1" applyAlignment="1">
      <alignment wrapText="1"/>
      <protection/>
    </xf>
    <xf numFmtId="0" fontId="8" fillId="0" borderId="0" xfId="62" applyFont="1" applyFill="1" applyBorder="1">
      <alignment/>
      <protection/>
    </xf>
    <xf numFmtId="0" fontId="28" fillId="0" borderId="0" xfId="62" applyFont="1" applyFill="1" applyBorder="1">
      <alignment/>
      <protection/>
    </xf>
    <xf numFmtId="0" fontId="6" fillId="0" borderId="0" xfId="62" applyFont="1" applyFill="1" applyBorder="1" applyAlignment="1">
      <alignment horizontal="centerContinuous"/>
      <protection/>
    </xf>
    <xf numFmtId="0" fontId="6" fillId="0" borderId="0" xfId="62" applyFont="1" applyFill="1">
      <alignment/>
      <protection/>
    </xf>
    <xf numFmtId="0" fontId="6" fillId="0" borderId="0" xfId="62" applyNumberFormat="1" applyFont="1" applyFill="1" applyBorder="1" applyAlignment="1">
      <alignment horizontal="centerContinuous"/>
      <protection/>
    </xf>
    <xf numFmtId="0" fontId="6" fillId="0" borderId="0" xfId="62" applyNumberFormat="1" applyFont="1" applyFill="1" applyBorder="1" applyAlignment="1">
      <alignment horizontal="left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wrapText="1"/>
      <protection/>
    </xf>
    <xf numFmtId="3" fontId="6" fillId="0" borderId="10" xfId="62" applyNumberFormat="1" applyFont="1" applyFill="1" applyBorder="1" applyAlignment="1">
      <alignment horizontal="center" wrapText="1"/>
      <protection/>
    </xf>
    <xf numFmtId="3" fontId="6" fillId="0" borderId="17" xfId="63" applyNumberFormat="1" applyFont="1" applyFill="1" applyBorder="1" applyAlignment="1">
      <alignment horizontal="center" wrapText="1"/>
      <protection/>
    </xf>
    <xf numFmtId="3" fontId="6" fillId="0" borderId="17" xfId="63" applyNumberFormat="1" applyFont="1" applyFill="1" applyBorder="1">
      <alignment/>
      <protection/>
    </xf>
    <xf numFmtId="3" fontId="6" fillId="0" borderId="0" xfId="62" applyNumberFormat="1" applyFont="1" applyFill="1" applyBorder="1">
      <alignment/>
      <protection/>
    </xf>
    <xf numFmtId="0" fontId="6" fillId="0" borderId="0" xfId="62" applyFont="1" applyFill="1" applyBorder="1">
      <alignment/>
      <protection/>
    </xf>
    <xf numFmtId="0" fontId="6" fillId="0" borderId="10" xfId="63" applyFont="1" applyFill="1" applyBorder="1" applyAlignment="1">
      <alignment wrapText="1"/>
      <protection/>
    </xf>
    <xf numFmtId="3" fontId="6" fillId="0" borderId="10" xfId="63" applyNumberFormat="1" applyFont="1" applyFill="1" applyBorder="1">
      <alignment/>
      <protection/>
    </xf>
    <xf numFmtId="3" fontId="6" fillId="0" borderId="10" xfId="63" applyNumberFormat="1" applyFont="1" applyFill="1" applyBorder="1" applyAlignment="1">
      <alignment/>
      <protection/>
    </xf>
    <xf numFmtId="0" fontId="8" fillId="0" borderId="10" xfId="62" applyFont="1" applyFill="1" applyBorder="1" applyAlignment="1">
      <alignment wrapText="1"/>
      <protection/>
    </xf>
    <xf numFmtId="3" fontId="8" fillId="0" borderId="10" xfId="63" applyNumberFormat="1" applyFont="1" applyFill="1" applyBorder="1" applyAlignment="1">
      <alignment/>
      <protection/>
    </xf>
    <xf numFmtId="0" fontId="6" fillId="0" borderId="10" xfId="62" applyFont="1" applyFill="1" applyBorder="1" applyAlignment="1">
      <alignment wrapText="1"/>
      <protection/>
    </xf>
    <xf numFmtId="0" fontId="8" fillId="0" borderId="10" xfId="63" applyFont="1" applyFill="1" applyBorder="1" applyAlignment="1">
      <alignment wrapText="1"/>
      <protection/>
    </xf>
    <xf numFmtId="3" fontId="8" fillId="0" borderId="10" xfId="63" applyNumberFormat="1" applyFont="1" applyFill="1" applyBorder="1">
      <alignment/>
      <protection/>
    </xf>
    <xf numFmtId="0" fontId="8" fillId="0" borderId="10" xfId="34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horizontal="left" wrapText="1"/>
      <protection/>
    </xf>
    <xf numFmtId="0" fontId="8" fillId="0" borderId="10" xfId="58" applyFont="1" applyFill="1" applyBorder="1" applyAlignment="1">
      <alignment horizontal="left" wrapText="1"/>
      <protection/>
    </xf>
    <xf numFmtId="0" fontId="8" fillId="0" borderId="10" xfId="58" applyFont="1" applyFill="1" applyBorder="1" applyAlignment="1">
      <alignment wrapText="1"/>
      <protection/>
    </xf>
    <xf numFmtId="3" fontId="8" fillId="0" borderId="10" xfId="63" applyNumberFormat="1" applyFont="1" applyFill="1" applyBorder="1" applyAlignment="1">
      <alignment horizontal="right"/>
      <protection/>
    </xf>
    <xf numFmtId="0" fontId="8" fillId="0" borderId="10" xfId="0" applyFont="1" applyFill="1" applyBorder="1" applyAlignment="1">
      <alignment wrapText="1"/>
    </xf>
    <xf numFmtId="0" fontId="8" fillId="0" borderId="18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34" applyFont="1" applyFill="1" applyBorder="1" applyAlignment="1">
      <alignment vertical="center" wrapText="1"/>
      <protection/>
    </xf>
    <xf numFmtId="0" fontId="8" fillId="0" borderId="0" xfId="59" applyFont="1" applyFill="1" applyAlignment="1">
      <alignment/>
      <protection/>
    </xf>
    <xf numFmtId="0" fontId="6" fillId="0" borderId="0" xfId="59" applyFont="1" applyFill="1" applyAlignment="1">
      <alignment/>
      <protection/>
    </xf>
    <xf numFmtId="0" fontId="7" fillId="0" borderId="0" xfId="59" applyFont="1" applyFill="1" applyAlignment="1">
      <alignment/>
      <protection/>
    </xf>
    <xf numFmtId="0" fontId="6" fillId="0" borderId="0" xfId="59" applyFont="1" applyFill="1" applyBorder="1" applyAlignment="1">
      <alignment/>
      <protection/>
    </xf>
    <xf numFmtId="0" fontId="7" fillId="0" borderId="0" xfId="62" applyFont="1" applyFill="1" applyAlignment="1">
      <alignment/>
      <protection/>
    </xf>
    <xf numFmtId="0" fontId="6" fillId="0" borderId="0" xfId="62" applyFont="1" applyFill="1" applyAlignment="1">
      <alignment horizontal="right"/>
      <protection/>
    </xf>
    <xf numFmtId="0" fontId="4" fillId="0" borderId="12" xfId="33" applyFont="1" applyBorder="1" applyAlignment="1">
      <alignment horizontal="lef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3 2" xfId="59"/>
    <cellStyle name="Нормален 5" xfId="60"/>
    <cellStyle name="Нормален 7" xfId="61"/>
    <cellStyle name="Нормален_ИП-2011г-начална 2" xfId="62"/>
    <cellStyle name="Нормален_Лист1 2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2"/>
  <sheetViews>
    <sheetView zoomScalePageLayoutView="0" workbookViewId="0" topLeftCell="A133">
      <selection activeCell="C15" sqref="C15"/>
    </sheetView>
  </sheetViews>
  <sheetFormatPr defaultColWidth="9.140625" defaultRowHeight="15"/>
  <cols>
    <col min="1" max="1" width="66.57421875" style="106" customWidth="1"/>
    <col min="2" max="2" width="14.421875" style="0" customWidth="1"/>
    <col min="3" max="3" width="16.140625" style="0" customWidth="1"/>
    <col min="6" max="6" width="9.8515625" style="0" bestFit="1" customWidth="1"/>
  </cols>
  <sheetData>
    <row r="1" spans="1:3" ht="15.75">
      <c r="A1" s="93"/>
      <c r="B1" s="15"/>
      <c r="C1" s="2" t="s">
        <v>178</v>
      </c>
    </row>
    <row r="2" spans="1:3" ht="15.75">
      <c r="A2" s="93"/>
      <c r="B2" s="15"/>
      <c r="C2" s="15"/>
    </row>
    <row r="3" spans="1:3" ht="15.75" customHeight="1">
      <c r="A3" s="110" t="s">
        <v>177</v>
      </c>
      <c r="B3" s="110"/>
      <c r="C3" s="110"/>
    </row>
    <row r="4" spans="1:3" ht="15.75" customHeight="1">
      <c r="A4" s="110" t="s">
        <v>182</v>
      </c>
      <c r="B4" s="110"/>
      <c r="C4" s="110"/>
    </row>
    <row r="5" spans="1:3" ht="15.75">
      <c r="A5" s="93"/>
      <c r="B5" s="15"/>
      <c r="C5" s="15"/>
    </row>
    <row r="6" spans="1:3" ht="15.75">
      <c r="A6" s="93"/>
      <c r="B6" s="15"/>
      <c r="C6" s="15"/>
    </row>
    <row r="7" spans="1:3" s="112" customFormat="1" ht="47.25">
      <c r="A7" s="111" t="s">
        <v>180</v>
      </c>
      <c r="B7" s="4" t="s">
        <v>181</v>
      </c>
      <c r="C7" s="4" t="s">
        <v>183</v>
      </c>
    </row>
    <row r="8" spans="1:3" s="1" customFormat="1" ht="15.75">
      <c r="A8" s="20" t="s">
        <v>179</v>
      </c>
      <c r="B8" s="33"/>
      <c r="C8" s="16"/>
    </row>
    <row r="9" spans="1:3" ht="15.75">
      <c r="A9" s="21" t="s">
        <v>1</v>
      </c>
      <c r="B9" s="25"/>
      <c r="C9" s="47"/>
    </row>
    <row r="10" spans="1:3" ht="15.75">
      <c r="A10" s="22" t="s">
        <v>0</v>
      </c>
      <c r="B10" s="26"/>
      <c r="C10" s="48"/>
    </row>
    <row r="11" spans="1:3" ht="15.75">
      <c r="A11" s="18"/>
      <c r="B11" s="27"/>
      <c r="C11" s="49"/>
    </row>
    <row r="12" spans="1:3" ht="15.75">
      <c r="A12" s="23" t="s">
        <v>2</v>
      </c>
      <c r="B12" s="28"/>
      <c r="C12" s="50"/>
    </row>
    <row r="13" spans="1:7" ht="15.75">
      <c r="A13" s="23" t="s">
        <v>3</v>
      </c>
      <c r="B13" s="28"/>
      <c r="C13" s="51"/>
      <c r="F13" s="17"/>
      <c r="G13" s="17"/>
    </row>
    <row r="14" spans="1:7" ht="15.75">
      <c r="A14" s="18" t="s">
        <v>14</v>
      </c>
      <c r="B14" s="27" t="s">
        <v>13</v>
      </c>
      <c r="C14" s="49">
        <v>9000</v>
      </c>
      <c r="F14" s="17"/>
      <c r="G14" s="5"/>
    </row>
    <row r="15" spans="1:7" ht="15.75">
      <c r="A15" s="18" t="s">
        <v>16</v>
      </c>
      <c r="B15" s="27" t="s">
        <v>15</v>
      </c>
      <c r="C15" s="49">
        <v>9000</v>
      </c>
      <c r="F15" s="17"/>
      <c r="G15" s="5"/>
    </row>
    <row r="16" spans="1:7" ht="15.75">
      <c r="A16" s="18" t="s">
        <v>18</v>
      </c>
      <c r="B16" s="27" t="s">
        <v>17</v>
      </c>
      <c r="C16" s="49">
        <v>22668</v>
      </c>
      <c r="F16" s="17"/>
      <c r="G16" s="5"/>
    </row>
    <row r="17" spans="1:7" ht="15.75">
      <c r="A17" s="18" t="s">
        <v>20</v>
      </c>
      <c r="B17" s="27" t="s">
        <v>19</v>
      </c>
      <c r="C17" s="49">
        <v>22668</v>
      </c>
      <c r="F17" s="17"/>
      <c r="G17" s="5"/>
    </row>
    <row r="18" spans="1:7" ht="15.75">
      <c r="A18" s="18" t="s">
        <v>22</v>
      </c>
      <c r="B18" s="27" t="s">
        <v>21</v>
      </c>
      <c r="C18" s="49">
        <v>998</v>
      </c>
      <c r="F18" s="17"/>
      <c r="G18" s="5"/>
    </row>
    <row r="19" spans="1:7" ht="15.75">
      <c r="A19" s="18" t="s">
        <v>24</v>
      </c>
      <c r="B19" s="27" t="s">
        <v>23</v>
      </c>
      <c r="C19" s="49">
        <v>-172</v>
      </c>
      <c r="F19" s="17"/>
      <c r="G19" s="5"/>
    </row>
    <row r="20" spans="1:7" ht="15.75">
      <c r="A20" s="18" t="s">
        <v>26</v>
      </c>
      <c r="B20" s="27" t="s">
        <v>25</v>
      </c>
      <c r="C20" s="49">
        <v>1049</v>
      </c>
      <c r="F20" s="17"/>
      <c r="G20" s="5"/>
    </row>
    <row r="21" spans="1:7" ht="15.75">
      <c r="A21" s="18" t="s">
        <v>28</v>
      </c>
      <c r="B21" s="27" t="s">
        <v>27</v>
      </c>
      <c r="C21" s="49">
        <v>121</v>
      </c>
      <c r="F21" s="17"/>
      <c r="G21" s="5"/>
    </row>
    <row r="22" spans="1:7" ht="15.75">
      <c r="A22" s="18" t="s">
        <v>30</v>
      </c>
      <c r="B22" s="27" t="s">
        <v>29</v>
      </c>
      <c r="C22" s="49">
        <v>-1368</v>
      </c>
      <c r="F22" s="17"/>
      <c r="G22" s="5"/>
    </row>
    <row r="23" spans="1:7" ht="31.5">
      <c r="A23" s="18" t="s">
        <v>32</v>
      </c>
      <c r="B23" s="27" t="s">
        <v>31</v>
      </c>
      <c r="C23" s="49">
        <v>-1368</v>
      </c>
      <c r="F23" s="17"/>
      <c r="G23" s="5"/>
    </row>
    <row r="24" spans="1:7" ht="15.75">
      <c r="A24" s="18" t="s">
        <v>34</v>
      </c>
      <c r="B24" s="27" t="s">
        <v>33</v>
      </c>
      <c r="C24" s="49">
        <v>14411</v>
      </c>
      <c r="F24" s="17"/>
      <c r="G24" s="5"/>
    </row>
    <row r="25" spans="1:7" ht="15.75">
      <c r="A25" s="18" t="s">
        <v>36</v>
      </c>
      <c r="B25" s="27" t="s">
        <v>35</v>
      </c>
      <c r="C25" s="49">
        <v>14411</v>
      </c>
      <c r="F25" s="17"/>
      <c r="G25" s="5"/>
    </row>
    <row r="26" spans="1:7" ht="15.75">
      <c r="A26" s="18" t="s">
        <v>38</v>
      </c>
      <c r="B26" s="27" t="s">
        <v>37</v>
      </c>
      <c r="C26" s="49">
        <v>40307</v>
      </c>
      <c r="F26" s="17"/>
      <c r="G26" s="5"/>
    </row>
    <row r="27" spans="1:7" ht="15.75">
      <c r="A27" s="18" t="s">
        <v>40</v>
      </c>
      <c r="B27" s="27" t="s">
        <v>39</v>
      </c>
      <c r="C27" s="49">
        <v>39117</v>
      </c>
      <c r="F27" s="17"/>
      <c r="G27" s="5"/>
    </row>
    <row r="28" spans="1:7" ht="15.75">
      <c r="A28" s="18" t="s">
        <v>42</v>
      </c>
      <c r="B28" s="27" t="s">
        <v>41</v>
      </c>
      <c r="C28" s="49">
        <v>1190</v>
      </c>
      <c r="F28" s="17"/>
      <c r="G28" s="5"/>
    </row>
    <row r="29" spans="1:7" ht="15.75">
      <c r="A29" s="24" t="s">
        <v>4</v>
      </c>
      <c r="B29" s="29"/>
      <c r="C29" s="50">
        <f>C14+C16+C18+C22+C24+C26</f>
        <v>86016</v>
      </c>
      <c r="F29" s="17"/>
      <c r="G29" s="17"/>
    </row>
    <row r="30" spans="1:7" ht="15.75">
      <c r="A30" s="19" t="s">
        <v>5</v>
      </c>
      <c r="B30" s="27"/>
      <c r="C30" s="12">
        <f>C12+C29</f>
        <v>86016</v>
      </c>
      <c r="F30" s="17"/>
      <c r="G30" s="17"/>
    </row>
    <row r="31" spans="1:7" ht="15.75">
      <c r="A31" s="21" t="s">
        <v>6</v>
      </c>
      <c r="B31" s="30"/>
      <c r="C31" s="47"/>
      <c r="F31" s="17"/>
      <c r="G31" s="17"/>
    </row>
    <row r="32" spans="1:7" ht="31.5">
      <c r="A32" s="18" t="s">
        <v>44</v>
      </c>
      <c r="B32" s="31" t="s">
        <v>43</v>
      </c>
      <c r="C32" s="49">
        <v>45625759</v>
      </c>
      <c r="F32" s="5"/>
      <c r="G32" s="17"/>
    </row>
    <row r="33" spans="1:7" ht="31.5">
      <c r="A33" s="18" t="s">
        <v>46</v>
      </c>
      <c r="B33" s="31" t="s">
        <v>45</v>
      </c>
      <c r="C33" s="49">
        <v>44335746</v>
      </c>
      <c r="F33" s="5"/>
      <c r="G33" s="17"/>
    </row>
    <row r="34" spans="1:7" ht="30.75" customHeight="1">
      <c r="A34" s="18" t="s">
        <v>48</v>
      </c>
      <c r="B34" s="31" t="s">
        <v>47</v>
      </c>
      <c r="C34" s="49">
        <v>514889</v>
      </c>
      <c r="F34" s="5"/>
      <c r="G34" s="17"/>
    </row>
    <row r="35" spans="1:7" ht="15.75">
      <c r="A35" s="18" t="s">
        <v>50</v>
      </c>
      <c r="B35" s="31" t="s">
        <v>49</v>
      </c>
      <c r="C35" s="49">
        <v>-8559</v>
      </c>
      <c r="F35" s="5"/>
      <c r="G35" s="17"/>
    </row>
    <row r="36" spans="1:7" ht="31.5">
      <c r="A36" s="18" t="s">
        <v>52</v>
      </c>
      <c r="B36" s="31" t="s">
        <v>51</v>
      </c>
      <c r="C36" s="49">
        <v>783683</v>
      </c>
      <c r="F36" s="5"/>
      <c r="G36" s="17"/>
    </row>
    <row r="37" spans="1:7" ht="15.75">
      <c r="A37" s="18" t="s">
        <v>54</v>
      </c>
      <c r="B37" s="31" t="s">
        <v>53</v>
      </c>
      <c r="C37" s="49">
        <v>2012432</v>
      </c>
      <c r="F37" s="5"/>
      <c r="G37" s="17"/>
    </row>
    <row r="38" spans="1:7" ht="15.75">
      <c r="A38" s="18" t="s">
        <v>56</v>
      </c>
      <c r="B38" s="31" t="s">
        <v>55</v>
      </c>
      <c r="C38" s="49">
        <v>2226839</v>
      </c>
      <c r="F38" s="5"/>
      <c r="G38" s="17"/>
    </row>
    <row r="39" spans="1:7" ht="15.75">
      <c r="A39" s="18" t="s">
        <v>58</v>
      </c>
      <c r="B39" s="31" t="s">
        <v>57</v>
      </c>
      <c r="C39" s="49">
        <v>-224280</v>
      </c>
      <c r="F39" s="5"/>
      <c r="G39" s="17"/>
    </row>
    <row r="40" spans="1:7" ht="15.75">
      <c r="A40" s="18" t="s">
        <v>60</v>
      </c>
      <c r="B40" s="31" t="s">
        <v>59</v>
      </c>
      <c r="C40" s="49">
        <v>9873</v>
      </c>
      <c r="F40" s="5"/>
      <c r="G40" s="17"/>
    </row>
    <row r="41" spans="1:7" ht="31.5">
      <c r="A41" s="18" t="s">
        <v>62</v>
      </c>
      <c r="B41" s="31" t="s">
        <v>61</v>
      </c>
      <c r="C41" s="49">
        <v>-16517</v>
      </c>
      <c r="F41" s="5"/>
      <c r="G41" s="17"/>
    </row>
    <row r="42" spans="1:7" ht="15.75">
      <c r="A42" s="18" t="s">
        <v>64</v>
      </c>
      <c r="B42" s="31" t="s">
        <v>63</v>
      </c>
      <c r="C42" s="49">
        <v>-16517</v>
      </c>
      <c r="F42" s="5"/>
      <c r="G42" s="17"/>
    </row>
    <row r="43" spans="1:7" ht="31.5">
      <c r="A43" s="18" t="s">
        <v>66</v>
      </c>
      <c r="B43" s="31" t="s">
        <v>65</v>
      </c>
      <c r="C43" s="49">
        <v>3727</v>
      </c>
      <c r="F43" s="5"/>
      <c r="G43" s="17"/>
    </row>
    <row r="44" spans="1:7" ht="15.75">
      <c r="A44" s="18" t="s">
        <v>68</v>
      </c>
      <c r="B44" s="31" t="s">
        <v>67</v>
      </c>
      <c r="C44" s="49">
        <v>3727</v>
      </c>
      <c r="F44" s="5"/>
      <c r="G44" s="17"/>
    </row>
    <row r="45" spans="1:7" ht="15.75">
      <c r="A45" s="21" t="s">
        <v>7</v>
      </c>
      <c r="B45" s="25"/>
      <c r="C45" s="50">
        <f>C32+C37+C41+C43</f>
        <v>47625401</v>
      </c>
      <c r="F45" s="17"/>
      <c r="G45" s="17"/>
    </row>
    <row r="46" spans="1:3" ht="15.75">
      <c r="A46" s="23" t="s">
        <v>8</v>
      </c>
      <c r="B46" s="25"/>
      <c r="C46" s="47"/>
    </row>
    <row r="47" spans="1:3" ht="31.5">
      <c r="A47" s="18" t="s">
        <v>70</v>
      </c>
      <c r="B47" s="27" t="s">
        <v>69</v>
      </c>
      <c r="C47" s="49">
        <v>22641</v>
      </c>
    </row>
    <row r="48" spans="1:3" ht="15.75">
      <c r="A48" s="21" t="s">
        <v>9</v>
      </c>
      <c r="B48" s="25"/>
      <c r="C48" s="50">
        <v>22641</v>
      </c>
    </row>
    <row r="49" spans="1:6" ht="15.75">
      <c r="A49" s="21" t="s">
        <v>10</v>
      </c>
      <c r="B49" s="25"/>
      <c r="C49" s="12">
        <f>C30+C45+C48</f>
        <v>47734058</v>
      </c>
      <c r="F49" s="46"/>
    </row>
    <row r="50" spans="1:3" ht="15.75">
      <c r="A50" s="21" t="s">
        <v>11</v>
      </c>
      <c r="B50" s="25"/>
      <c r="C50" s="47"/>
    </row>
    <row r="51" spans="1:3" ht="31.5">
      <c r="A51" s="18" t="s">
        <v>72</v>
      </c>
      <c r="B51" s="27" t="s">
        <v>71</v>
      </c>
      <c r="C51" s="49">
        <v>20953</v>
      </c>
    </row>
    <row r="52" spans="1:3" ht="31.5">
      <c r="A52" s="18" t="s">
        <v>74</v>
      </c>
      <c r="B52" s="27" t="s">
        <v>73</v>
      </c>
      <c r="C52" s="49">
        <v>20953</v>
      </c>
    </row>
    <row r="53" spans="1:3" ht="31.5">
      <c r="A53" s="18" t="s">
        <v>76</v>
      </c>
      <c r="B53" s="27" t="s">
        <v>75</v>
      </c>
      <c r="C53" s="49">
        <v>-7609190</v>
      </c>
    </row>
    <row r="54" spans="1:3" ht="15.75">
      <c r="A54" s="18" t="s">
        <v>78</v>
      </c>
      <c r="B54" s="27" t="s">
        <v>77</v>
      </c>
      <c r="C54" s="49">
        <v>9440223</v>
      </c>
    </row>
    <row r="55" spans="1:3" ht="31.5">
      <c r="A55" s="18" t="s">
        <v>80</v>
      </c>
      <c r="B55" s="27" t="s">
        <v>79</v>
      </c>
      <c r="C55" s="49">
        <v>35274</v>
      </c>
    </row>
    <row r="56" spans="1:3" ht="15.75">
      <c r="A56" s="18" t="s">
        <v>82</v>
      </c>
      <c r="B56" s="27" t="s">
        <v>81</v>
      </c>
      <c r="C56" s="49">
        <v>-17073258</v>
      </c>
    </row>
    <row r="57" spans="1:3" ht="31.5">
      <c r="A57" s="18" t="s">
        <v>84</v>
      </c>
      <c r="B57" s="27" t="s">
        <v>83</v>
      </c>
      <c r="C57" s="49">
        <v>-11429</v>
      </c>
    </row>
    <row r="58" spans="1:3" ht="15.75">
      <c r="A58" s="21" t="s">
        <v>12</v>
      </c>
      <c r="B58" s="32"/>
      <c r="C58" s="50">
        <f>C51+C53</f>
        <v>-7588237</v>
      </c>
    </row>
    <row r="59" spans="1:3" ht="15.75">
      <c r="A59" s="21" t="s">
        <v>85</v>
      </c>
      <c r="B59" s="25"/>
      <c r="C59" s="36">
        <f>C49+C58</f>
        <v>40145821</v>
      </c>
    </row>
    <row r="60" spans="1:3" ht="15.75">
      <c r="A60" s="21"/>
      <c r="B60" s="25"/>
      <c r="C60" s="37"/>
    </row>
    <row r="61" spans="1:256" ht="15.75">
      <c r="A61" s="3" t="s">
        <v>184</v>
      </c>
      <c r="B61" s="34"/>
      <c r="C61" s="52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</row>
    <row r="62" spans="1:256" ht="15.75">
      <c r="A62" s="3"/>
      <c r="B62" s="34"/>
      <c r="C62" s="52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</row>
    <row r="63" spans="1:3" ht="15.75">
      <c r="A63" s="94" t="s">
        <v>1</v>
      </c>
      <c r="B63" s="6"/>
      <c r="C63" s="47"/>
    </row>
    <row r="64" spans="1:3" ht="15.75">
      <c r="A64" s="95" t="s">
        <v>0</v>
      </c>
      <c r="B64" s="7"/>
      <c r="C64" s="48"/>
    </row>
    <row r="65" spans="1:3" ht="15.75">
      <c r="A65" s="8" t="s">
        <v>87</v>
      </c>
      <c r="B65" s="27" t="s">
        <v>86</v>
      </c>
      <c r="C65" s="49">
        <v>117102</v>
      </c>
    </row>
    <row r="66" spans="1:3" ht="15.75">
      <c r="A66" s="8" t="s">
        <v>89</v>
      </c>
      <c r="B66" s="27" t="s">
        <v>88</v>
      </c>
      <c r="C66" s="49">
        <v>117102</v>
      </c>
    </row>
    <row r="67" spans="1:3" ht="15.75">
      <c r="A67" s="8" t="s">
        <v>91</v>
      </c>
      <c r="B67" s="27" t="s">
        <v>90</v>
      </c>
      <c r="C67" s="49">
        <v>43283</v>
      </c>
    </row>
    <row r="68" spans="1:3" ht="15.75">
      <c r="A68" s="8" t="s">
        <v>93</v>
      </c>
      <c r="B68" s="27" t="s">
        <v>92</v>
      </c>
      <c r="C68" s="49">
        <v>11055121</v>
      </c>
    </row>
    <row r="69" spans="1:3" ht="15.75">
      <c r="A69" s="8" t="s">
        <v>95</v>
      </c>
      <c r="B69" s="27" t="s">
        <v>94</v>
      </c>
      <c r="C69" s="49">
        <v>4745266</v>
      </c>
    </row>
    <row r="70" spans="1:3" ht="15.75">
      <c r="A70" s="8" t="s">
        <v>97</v>
      </c>
      <c r="B70" s="27" t="s">
        <v>96</v>
      </c>
      <c r="C70" s="49">
        <v>3408918</v>
      </c>
    </row>
    <row r="71" spans="1:3" ht="31.5">
      <c r="A71" s="8" t="s">
        <v>99</v>
      </c>
      <c r="B71" s="27" t="s">
        <v>98</v>
      </c>
      <c r="C71" s="49">
        <v>2811200</v>
      </c>
    </row>
    <row r="72" spans="1:3" ht="15.75">
      <c r="A72" s="8" t="s">
        <v>101</v>
      </c>
      <c r="B72" s="27" t="s">
        <v>100</v>
      </c>
      <c r="C72" s="49">
        <v>89737</v>
      </c>
    </row>
    <row r="73" spans="1:3" ht="15.75">
      <c r="A73" s="8" t="s">
        <v>103</v>
      </c>
      <c r="B73" s="27" t="s">
        <v>102</v>
      </c>
      <c r="C73" s="49">
        <v>54</v>
      </c>
    </row>
    <row r="74" spans="1:3" ht="15.75">
      <c r="A74" s="96" t="s">
        <v>2</v>
      </c>
      <c r="B74" s="10"/>
      <c r="C74" s="50">
        <f>C65+C68+C73</f>
        <v>11172277</v>
      </c>
    </row>
    <row r="75" spans="1:3" ht="15.75">
      <c r="A75" s="96" t="s">
        <v>3</v>
      </c>
      <c r="B75" s="10"/>
      <c r="C75" s="51"/>
    </row>
    <row r="76" spans="1:3" ht="15.75">
      <c r="A76" s="8" t="s">
        <v>14</v>
      </c>
      <c r="B76" s="27" t="s">
        <v>13</v>
      </c>
      <c r="C76" s="49">
        <v>2949143</v>
      </c>
    </row>
    <row r="77" spans="1:3" ht="15.75">
      <c r="A77" s="8" t="s">
        <v>105</v>
      </c>
      <c r="B77" s="27" t="s">
        <v>104</v>
      </c>
      <c r="C77" s="49">
        <v>1558869</v>
      </c>
    </row>
    <row r="78" spans="1:3" ht="15.75">
      <c r="A78" s="8" t="s">
        <v>107</v>
      </c>
      <c r="B78" s="27" t="s">
        <v>106</v>
      </c>
      <c r="C78" s="49">
        <v>1029360</v>
      </c>
    </row>
    <row r="79" spans="1:3" ht="15.75">
      <c r="A79" s="8" t="s">
        <v>16</v>
      </c>
      <c r="B79" s="27" t="s">
        <v>15</v>
      </c>
      <c r="C79" s="49">
        <v>359882</v>
      </c>
    </row>
    <row r="80" spans="1:3" ht="15.75">
      <c r="A80" s="8" t="s">
        <v>109</v>
      </c>
      <c r="B80" s="27" t="s">
        <v>108</v>
      </c>
      <c r="C80" s="49">
        <v>1011</v>
      </c>
    </row>
    <row r="81" spans="1:3" ht="15.75">
      <c r="A81" s="8" t="s">
        <v>111</v>
      </c>
      <c r="B81" s="27" t="s">
        <v>110</v>
      </c>
      <c r="C81" s="49">
        <v>21</v>
      </c>
    </row>
    <row r="82" spans="1:3" ht="15.75">
      <c r="A82" s="8" t="s">
        <v>18</v>
      </c>
      <c r="B82" s="27" t="s">
        <v>17</v>
      </c>
      <c r="C82" s="49">
        <v>7587650</v>
      </c>
    </row>
    <row r="83" spans="1:3" ht="15.75">
      <c r="A83" s="8" t="s">
        <v>113</v>
      </c>
      <c r="B83" s="27" t="s">
        <v>112</v>
      </c>
      <c r="C83" s="49">
        <v>46740</v>
      </c>
    </row>
    <row r="84" spans="1:3" ht="31.5">
      <c r="A84" s="8" t="s">
        <v>115</v>
      </c>
      <c r="B84" s="27" t="s">
        <v>114</v>
      </c>
      <c r="C84" s="49">
        <v>213598</v>
      </c>
    </row>
    <row r="85" spans="1:3" ht="15.75">
      <c r="A85" s="8" t="s">
        <v>117</v>
      </c>
      <c r="B85" s="27" t="s">
        <v>116</v>
      </c>
      <c r="C85" s="49">
        <v>6957401</v>
      </c>
    </row>
    <row r="86" spans="1:3" ht="15.75">
      <c r="A86" s="8" t="s">
        <v>20</v>
      </c>
      <c r="B86" s="27" t="s">
        <v>19</v>
      </c>
      <c r="C86" s="49">
        <v>650</v>
      </c>
    </row>
    <row r="87" spans="1:3" ht="15.75">
      <c r="A87" s="8" t="s">
        <v>119</v>
      </c>
      <c r="B87" s="27" t="s">
        <v>118</v>
      </c>
      <c r="C87" s="49">
        <v>209425</v>
      </c>
    </row>
    <row r="88" spans="1:3" ht="15.75">
      <c r="A88" s="8" t="s">
        <v>121</v>
      </c>
      <c r="B88" s="27" t="s">
        <v>120</v>
      </c>
      <c r="C88" s="49">
        <v>124857</v>
      </c>
    </row>
    <row r="89" spans="1:3" ht="15.75">
      <c r="A89" s="8" t="s">
        <v>123</v>
      </c>
      <c r="B89" s="27" t="s">
        <v>122</v>
      </c>
      <c r="C89" s="49">
        <v>8261</v>
      </c>
    </row>
    <row r="90" spans="1:3" ht="15.75">
      <c r="A90" s="8" t="s">
        <v>125</v>
      </c>
      <c r="B90" s="27" t="s">
        <v>124</v>
      </c>
      <c r="C90" s="49">
        <v>5559</v>
      </c>
    </row>
    <row r="91" spans="1:3" ht="15.75">
      <c r="A91" s="8" t="s">
        <v>127</v>
      </c>
      <c r="B91" s="27" t="s">
        <v>126</v>
      </c>
      <c r="C91" s="49">
        <v>21159</v>
      </c>
    </row>
    <row r="92" spans="1:3" ht="15.75">
      <c r="A92" s="8" t="s">
        <v>129</v>
      </c>
      <c r="B92" s="27" t="s">
        <v>128</v>
      </c>
      <c r="C92" s="49">
        <v>300625</v>
      </c>
    </row>
    <row r="93" spans="1:3" ht="31.5">
      <c r="A93" s="8" t="s">
        <v>131</v>
      </c>
      <c r="B93" s="27" t="s">
        <v>130</v>
      </c>
      <c r="C93" s="49">
        <v>18265</v>
      </c>
    </row>
    <row r="94" spans="1:3" ht="15.75">
      <c r="A94" s="8" t="s">
        <v>133</v>
      </c>
      <c r="B94" s="27" t="s">
        <v>132</v>
      </c>
      <c r="C94" s="49">
        <v>282360</v>
      </c>
    </row>
    <row r="95" spans="1:3" ht="15.75">
      <c r="A95" s="8" t="s">
        <v>22</v>
      </c>
      <c r="B95" s="27" t="s">
        <v>21</v>
      </c>
      <c r="C95" s="49">
        <v>24172</v>
      </c>
    </row>
    <row r="96" spans="1:3" ht="15.75">
      <c r="A96" s="8" t="s">
        <v>24</v>
      </c>
      <c r="B96" s="27" t="s">
        <v>23</v>
      </c>
      <c r="C96" s="49">
        <v>-34</v>
      </c>
    </row>
    <row r="97" spans="1:3" ht="15.75">
      <c r="A97" s="8" t="s">
        <v>26</v>
      </c>
      <c r="B97" s="27" t="s">
        <v>25</v>
      </c>
      <c r="C97" s="49">
        <v>784</v>
      </c>
    </row>
    <row r="98" spans="1:3" ht="15.75">
      <c r="A98" s="8" t="s">
        <v>28</v>
      </c>
      <c r="B98" s="27" t="s">
        <v>27</v>
      </c>
      <c r="C98" s="49">
        <v>23422</v>
      </c>
    </row>
    <row r="99" spans="1:3" ht="15.75">
      <c r="A99" s="8" t="s">
        <v>30</v>
      </c>
      <c r="B99" s="27" t="s">
        <v>29</v>
      </c>
      <c r="C99" s="49">
        <v>-204996</v>
      </c>
    </row>
    <row r="100" spans="1:3" ht="15.75">
      <c r="A100" s="8" t="s">
        <v>135</v>
      </c>
      <c r="B100" s="27" t="s">
        <v>134</v>
      </c>
      <c r="C100" s="49">
        <v>-13479</v>
      </c>
    </row>
    <row r="101" spans="1:3" ht="31.5">
      <c r="A101" s="8" t="s">
        <v>32</v>
      </c>
      <c r="B101" s="27" t="s">
        <v>31</v>
      </c>
      <c r="C101" s="49">
        <v>-191517</v>
      </c>
    </row>
    <row r="102" spans="1:3" ht="15.75">
      <c r="A102" s="8" t="s">
        <v>137</v>
      </c>
      <c r="B102" s="27" t="s">
        <v>136</v>
      </c>
      <c r="C102" s="49">
        <v>577156</v>
      </c>
    </row>
    <row r="103" spans="1:3" ht="15.75">
      <c r="A103" s="8" t="s">
        <v>139</v>
      </c>
      <c r="B103" s="27" t="s">
        <v>138</v>
      </c>
      <c r="C103" s="49">
        <v>227780</v>
      </c>
    </row>
    <row r="104" spans="1:3" ht="15.75">
      <c r="A104" s="8" t="s">
        <v>141</v>
      </c>
      <c r="B104" s="27" t="s">
        <v>140</v>
      </c>
      <c r="C104" s="49">
        <v>25068</v>
      </c>
    </row>
    <row r="105" spans="1:3" ht="15.75">
      <c r="A105" s="8" t="s">
        <v>143</v>
      </c>
      <c r="B105" s="27" t="s">
        <v>142</v>
      </c>
      <c r="C105" s="49">
        <v>324308</v>
      </c>
    </row>
    <row r="106" spans="1:3" ht="15.75">
      <c r="A106" s="8" t="s">
        <v>145</v>
      </c>
      <c r="B106" s="27" t="s">
        <v>144</v>
      </c>
      <c r="C106" s="49">
        <v>82448</v>
      </c>
    </row>
    <row r="107" spans="1:3" ht="15.75">
      <c r="A107" s="8" t="s">
        <v>34</v>
      </c>
      <c r="B107" s="27" t="s">
        <v>33</v>
      </c>
      <c r="C107" s="49">
        <v>162977</v>
      </c>
    </row>
    <row r="108" spans="1:3" ht="15.75">
      <c r="A108" s="8" t="s">
        <v>36</v>
      </c>
      <c r="B108" s="27" t="s">
        <v>35</v>
      </c>
      <c r="C108" s="49">
        <v>26191</v>
      </c>
    </row>
    <row r="109" spans="1:3" ht="15.75">
      <c r="A109" s="8" t="s">
        <v>147</v>
      </c>
      <c r="B109" s="27" t="s">
        <v>146</v>
      </c>
      <c r="C109" s="49">
        <v>136786</v>
      </c>
    </row>
    <row r="110" spans="1:3" ht="15.75">
      <c r="A110" s="8" t="s">
        <v>38</v>
      </c>
      <c r="B110" s="27" t="s">
        <v>37</v>
      </c>
      <c r="C110" s="49">
        <v>-7564</v>
      </c>
    </row>
    <row r="111" spans="1:3" ht="15.75">
      <c r="A111" s="8" t="s">
        <v>40</v>
      </c>
      <c r="B111" s="27" t="s">
        <v>39</v>
      </c>
      <c r="C111" s="49">
        <v>-7564</v>
      </c>
    </row>
    <row r="112" spans="1:3" ht="15.75">
      <c r="A112" s="97" t="s">
        <v>4</v>
      </c>
      <c r="B112" s="11"/>
      <c r="C112" s="50">
        <f>C76+C82+C92+C95+C99+C102+C106+C107+C110</f>
        <v>11471611</v>
      </c>
    </row>
    <row r="113" spans="1:3" ht="15.75">
      <c r="A113" s="98" t="s">
        <v>5</v>
      </c>
      <c r="B113" s="9"/>
      <c r="C113" s="12">
        <f>C74+C112</f>
        <v>22643888</v>
      </c>
    </row>
    <row r="114" spans="1:3" ht="15.75">
      <c r="A114" s="94" t="s">
        <v>6</v>
      </c>
      <c r="B114" s="13"/>
      <c r="C114" s="47"/>
    </row>
    <row r="115" spans="1:3" ht="31.5">
      <c r="A115" s="8" t="s">
        <v>44</v>
      </c>
      <c r="B115" s="27" t="s">
        <v>43</v>
      </c>
      <c r="C115" s="49">
        <v>2223644</v>
      </c>
    </row>
    <row r="116" spans="1:3" ht="31.5">
      <c r="A116" s="8" t="s">
        <v>149</v>
      </c>
      <c r="B116" s="27" t="s">
        <v>148</v>
      </c>
      <c r="C116" s="49">
        <v>2125299</v>
      </c>
    </row>
    <row r="117" spans="1:3" ht="31.5">
      <c r="A117" s="8" t="s">
        <v>48</v>
      </c>
      <c r="B117" s="27" t="s">
        <v>47</v>
      </c>
      <c r="C117" s="49">
        <v>99692</v>
      </c>
    </row>
    <row r="118" spans="1:3" ht="15.75">
      <c r="A118" s="8" t="s">
        <v>50</v>
      </c>
      <c r="B118" s="27" t="s">
        <v>49</v>
      </c>
      <c r="C118" s="49">
        <v>-1347</v>
      </c>
    </row>
    <row r="119" spans="1:3" ht="15.75">
      <c r="A119" s="8" t="s">
        <v>54</v>
      </c>
      <c r="B119" s="27" t="s">
        <v>53</v>
      </c>
      <c r="C119" s="49">
        <v>1564</v>
      </c>
    </row>
    <row r="120" spans="1:3" ht="15.75">
      <c r="A120" s="8" t="s">
        <v>56</v>
      </c>
      <c r="B120" s="27" t="s">
        <v>55</v>
      </c>
      <c r="C120" s="49">
        <v>3564</v>
      </c>
    </row>
    <row r="121" spans="1:3" ht="15.75">
      <c r="A121" s="8" t="s">
        <v>58</v>
      </c>
      <c r="B121" s="27" t="s">
        <v>57</v>
      </c>
      <c r="C121" s="49">
        <v>-2000</v>
      </c>
    </row>
    <row r="122" spans="1:3" ht="31.5">
      <c r="A122" s="8" t="s">
        <v>62</v>
      </c>
      <c r="B122" s="27" t="s">
        <v>61</v>
      </c>
      <c r="C122" s="49">
        <v>-708464</v>
      </c>
    </row>
    <row r="123" spans="1:3" ht="15.75">
      <c r="A123" s="8" t="s">
        <v>64</v>
      </c>
      <c r="B123" s="27" t="s">
        <v>63</v>
      </c>
      <c r="C123" s="49">
        <v>-708464</v>
      </c>
    </row>
    <row r="124" spans="1:3" ht="31.5">
      <c r="A124" s="8" t="s">
        <v>66</v>
      </c>
      <c r="B124" s="27" t="s">
        <v>65</v>
      </c>
      <c r="C124" s="49">
        <v>37452</v>
      </c>
    </row>
    <row r="125" spans="1:3" ht="15.75">
      <c r="A125" s="8" t="s">
        <v>68</v>
      </c>
      <c r="B125" s="27" t="s">
        <v>67</v>
      </c>
      <c r="C125" s="49">
        <v>37452</v>
      </c>
    </row>
    <row r="126" spans="1:3" ht="15.75">
      <c r="A126" s="94" t="s">
        <v>7</v>
      </c>
      <c r="B126" s="6"/>
      <c r="C126" s="50">
        <f>C115+C119+C122+C124</f>
        <v>1554196</v>
      </c>
    </row>
    <row r="127" spans="1:3" ht="15.75">
      <c r="A127" s="96" t="s">
        <v>8</v>
      </c>
      <c r="B127" s="6"/>
      <c r="C127" s="47"/>
    </row>
    <row r="128" spans="1:3" ht="31.5">
      <c r="A128" s="8" t="s">
        <v>70</v>
      </c>
      <c r="B128" s="27" t="s">
        <v>69</v>
      </c>
      <c r="C128" s="49">
        <v>-1141587</v>
      </c>
    </row>
    <row r="129" spans="1:3" ht="15.75">
      <c r="A129" s="94" t="s">
        <v>9</v>
      </c>
      <c r="B129" s="6"/>
      <c r="C129" s="50">
        <v>-1141587</v>
      </c>
    </row>
    <row r="130" spans="1:3" ht="15.75">
      <c r="A130" s="94" t="s">
        <v>10</v>
      </c>
      <c r="B130" s="6"/>
      <c r="C130" s="12">
        <f>C113+C126+C129</f>
        <v>23056497</v>
      </c>
    </row>
    <row r="131" spans="1:3" ht="15.75">
      <c r="A131" s="94" t="s">
        <v>11</v>
      </c>
      <c r="B131" s="6"/>
      <c r="C131" s="47"/>
    </row>
    <row r="132" spans="1:3" ht="15.75">
      <c r="A132" s="8" t="s">
        <v>151</v>
      </c>
      <c r="B132" s="27" t="s">
        <v>150</v>
      </c>
      <c r="C132" s="49">
        <f>+C140+C142+C144</f>
        <v>-2611165</v>
      </c>
    </row>
    <row r="133" spans="1:3" ht="15.75">
      <c r="A133" s="8" t="s">
        <v>153</v>
      </c>
      <c r="B133" s="27" t="s">
        <v>152</v>
      </c>
      <c r="C133" s="49">
        <v>828416</v>
      </c>
    </row>
    <row r="134" spans="1:3" ht="15.75">
      <c r="A134" s="8" t="s">
        <v>155</v>
      </c>
      <c r="B134" s="27" t="s">
        <v>154</v>
      </c>
      <c r="C134" s="49">
        <v>226216</v>
      </c>
    </row>
    <row r="135" spans="1:3" ht="15.75">
      <c r="A135" s="8" t="s">
        <v>157</v>
      </c>
      <c r="B135" s="27" t="s">
        <v>156</v>
      </c>
      <c r="C135" s="49">
        <v>-3044</v>
      </c>
    </row>
    <row r="136" spans="1:3" ht="15.75">
      <c r="A136" s="8" t="s">
        <v>159</v>
      </c>
      <c r="B136" s="27" t="s">
        <v>158</v>
      </c>
      <c r="C136" s="49">
        <v>325529</v>
      </c>
    </row>
    <row r="137" spans="1:3" ht="31.5">
      <c r="A137" s="8" t="s">
        <v>161</v>
      </c>
      <c r="B137" s="27" t="s">
        <v>160</v>
      </c>
      <c r="C137" s="49">
        <v>325529</v>
      </c>
    </row>
    <row r="138" spans="1:3" ht="15.75">
      <c r="A138" s="8" t="s">
        <v>163</v>
      </c>
      <c r="B138" s="27" t="s">
        <v>162</v>
      </c>
      <c r="C138" s="49">
        <v>-91380</v>
      </c>
    </row>
    <row r="139" spans="1:3" ht="33.75" customHeight="1">
      <c r="A139" s="155" t="s">
        <v>165</v>
      </c>
      <c r="B139" s="27" t="s">
        <v>164</v>
      </c>
      <c r="C139" s="49">
        <v>-87000</v>
      </c>
    </row>
    <row r="140" spans="1:3" ht="31.5">
      <c r="A140" s="8" t="s">
        <v>72</v>
      </c>
      <c r="B140" s="27" t="s">
        <v>71</v>
      </c>
      <c r="C140" s="49">
        <v>202143</v>
      </c>
    </row>
    <row r="141" spans="1:3" ht="31.5">
      <c r="A141" s="8" t="s">
        <v>74</v>
      </c>
      <c r="B141" s="27" t="s">
        <v>73</v>
      </c>
      <c r="C141" s="49">
        <v>202143</v>
      </c>
    </row>
    <row r="142" spans="1:3" ht="15.75">
      <c r="A142" s="8" t="s">
        <v>167</v>
      </c>
      <c r="B142" s="27" t="s">
        <v>166</v>
      </c>
      <c r="C142" s="49">
        <v>5732</v>
      </c>
    </row>
    <row r="143" spans="1:3" ht="31.5">
      <c r="A143" s="8" t="s">
        <v>169</v>
      </c>
      <c r="B143" s="27" t="s">
        <v>168</v>
      </c>
      <c r="C143" s="49">
        <v>5732</v>
      </c>
    </row>
    <row r="144" spans="1:3" ht="31.5">
      <c r="A144" s="8" t="s">
        <v>76</v>
      </c>
      <c r="B144" s="27" t="s">
        <v>75</v>
      </c>
      <c r="C144" s="49">
        <v>-2819040</v>
      </c>
    </row>
    <row r="145" spans="1:3" ht="15.75">
      <c r="A145" s="8" t="s">
        <v>78</v>
      </c>
      <c r="B145" s="27" t="s">
        <v>77</v>
      </c>
      <c r="C145" s="49">
        <v>12667884</v>
      </c>
    </row>
    <row r="146" spans="1:3" ht="31.5">
      <c r="A146" s="8" t="s">
        <v>80</v>
      </c>
      <c r="B146" s="27" t="s">
        <v>79</v>
      </c>
      <c r="C146" s="49">
        <v>46720</v>
      </c>
    </row>
    <row r="147" spans="1:3" ht="15.75">
      <c r="A147" s="8" t="s">
        <v>171</v>
      </c>
      <c r="B147" s="27" t="s">
        <v>170</v>
      </c>
      <c r="C147" s="49">
        <v>819551</v>
      </c>
    </row>
    <row r="148" spans="1:3" ht="15.75">
      <c r="A148" s="8" t="s">
        <v>173</v>
      </c>
      <c r="B148" s="27" t="s">
        <v>172</v>
      </c>
      <c r="C148" s="49">
        <v>6520</v>
      </c>
    </row>
    <row r="149" spans="1:3" ht="15.75">
      <c r="A149" s="8" t="s">
        <v>82</v>
      </c>
      <c r="B149" s="27" t="s">
        <v>81</v>
      </c>
      <c r="C149" s="49">
        <v>-15193971</v>
      </c>
    </row>
    <row r="150" spans="1:3" ht="31.5">
      <c r="A150" s="8" t="s">
        <v>84</v>
      </c>
      <c r="B150" s="27" t="s">
        <v>83</v>
      </c>
      <c r="C150" s="49">
        <v>-340506</v>
      </c>
    </row>
    <row r="151" spans="1:3" ht="15.75">
      <c r="A151" s="8" t="s">
        <v>175</v>
      </c>
      <c r="B151" s="27" t="s">
        <v>174</v>
      </c>
      <c r="C151" s="49">
        <v>-825238</v>
      </c>
    </row>
    <row r="152" spans="1:3" ht="15.75">
      <c r="A152" s="94" t="s">
        <v>12</v>
      </c>
      <c r="B152" s="14"/>
      <c r="C152" s="50">
        <v>-1325428</v>
      </c>
    </row>
    <row r="153" spans="1:3" ht="15.75">
      <c r="A153" s="94" t="s">
        <v>176</v>
      </c>
      <c r="B153" s="6"/>
      <c r="C153" s="12">
        <f>C130+C152</f>
        <v>21731069</v>
      </c>
    </row>
    <row r="154" spans="1:3" ht="15.75">
      <c r="A154" s="38"/>
      <c r="B154" s="34"/>
      <c r="C154" s="39"/>
    </row>
    <row r="155" spans="1:3" ht="15.75">
      <c r="A155" s="40" t="s">
        <v>185</v>
      </c>
      <c r="B155" s="41"/>
      <c r="C155" s="42">
        <f>C59+C153</f>
        <v>61876890</v>
      </c>
    </row>
    <row r="156" spans="1:3" ht="15.75">
      <c r="A156" s="99"/>
      <c r="B156" s="43"/>
      <c r="C156" s="44"/>
    </row>
    <row r="157" spans="1:3" ht="15.75">
      <c r="A157" s="100"/>
      <c r="B157" s="43"/>
      <c r="C157" s="44"/>
    </row>
    <row r="158" spans="1:3" ht="15.75">
      <c r="A158" s="101" t="s">
        <v>186</v>
      </c>
      <c r="B158" s="45"/>
      <c r="C158" s="43"/>
    </row>
    <row r="159" spans="1:3" ht="15.75">
      <c r="A159" s="102" t="s">
        <v>187</v>
      </c>
      <c r="B159" s="45"/>
      <c r="C159" s="43"/>
    </row>
    <row r="160" spans="1:3" ht="15.75">
      <c r="A160" s="101"/>
      <c r="B160" s="45"/>
      <c r="C160" s="43"/>
    </row>
    <row r="161" spans="1:3" ht="15.75">
      <c r="A161" s="103" t="s">
        <v>188</v>
      </c>
      <c r="B161" s="45"/>
      <c r="C161" s="43"/>
    </row>
    <row r="162" spans="1:3" ht="15.75">
      <c r="A162" s="101" t="s">
        <v>189</v>
      </c>
      <c r="B162" s="45"/>
      <c r="C162" s="43"/>
    </row>
    <row r="163" spans="1:3" ht="15.75">
      <c r="A163" s="102" t="s">
        <v>190</v>
      </c>
      <c r="B163" s="45"/>
      <c r="C163" s="43"/>
    </row>
    <row r="164" spans="1:3" ht="15.75">
      <c r="A164" s="103"/>
      <c r="B164" s="45"/>
      <c r="C164" s="43"/>
    </row>
    <row r="165" spans="1:3" ht="15.75">
      <c r="A165" s="101" t="s">
        <v>191</v>
      </c>
      <c r="B165" s="45"/>
      <c r="C165" s="43"/>
    </row>
    <row r="166" spans="1:3" ht="15.75">
      <c r="A166" s="102" t="s">
        <v>192</v>
      </c>
      <c r="B166" s="45"/>
      <c r="C166" s="43"/>
    </row>
    <row r="167" spans="1:3" ht="15.75">
      <c r="A167" s="101"/>
      <c r="B167" s="45"/>
      <c r="C167" s="43"/>
    </row>
    <row r="168" spans="1:3" ht="15.75">
      <c r="A168" s="101" t="s">
        <v>193</v>
      </c>
      <c r="B168" s="45"/>
      <c r="C168" s="43"/>
    </row>
    <row r="169" spans="1:3" ht="15.75">
      <c r="A169" s="102" t="s">
        <v>194</v>
      </c>
      <c r="B169" s="45"/>
      <c r="C169" s="43"/>
    </row>
    <row r="170" spans="1:3" ht="15.75">
      <c r="A170" s="102"/>
      <c r="B170" s="45"/>
      <c r="C170" s="43"/>
    </row>
    <row r="171" spans="1:3" ht="15.75">
      <c r="A171" s="104" t="s">
        <v>195</v>
      </c>
      <c r="B171" s="45"/>
      <c r="C171" s="43"/>
    </row>
    <row r="172" spans="1:3" ht="15.75">
      <c r="A172" s="105" t="s">
        <v>196</v>
      </c>
      <c r="B172" s="45"/>
      <c r="C172" s="43"/>
    </row>
  </sheetData>
  <sheetProtection/>
  <autoFilter ref="A1:IV172"/>
  <mergeCells count="2"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K2125"/>
  <sheetViews>
    <sheetView tabSelected="1" zoomScalePageLayoutView="0" workbookViewId="0" topLeftCell="A2098">
      <selection activeCell="A2098" sqref="A2098"/>
    </sheetView>
  </sheetViews>
  <sheetFormatPr defaultColWidth="9.140625" defaultRowHeight="15"/>
  <cols>
    <col min="1" max="1" width="71.421875" style="106" customWidth="1"/>
    <col min="2" max="2" width="13.00390625" style="0" customWidth="1"/>
    <col min="3" max="3" width="15.57421875" style="46" customWidth="1"/>
  </cols>
  <sheetData>
    <row r="1" spans="1:245" ht="15.75">
      <c r="A1" s="53"/>
      <c r="B1" s="54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</row>
    <row r="2" spans="1:245" ht="15.75">
      <c r="A2" s="53"/>
      <c r="B2" s="57"/>
      <c r="C2" s="58" t="s">
        <v>197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</row>
    <row r="3" spans="1:245" ht="15.75">
      <c r="A3" s="53"/>
      <c r="B3" s="57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</row>
    <row r="4" spans="1:245" ht="15.75">
      <c r="A4" s="107" t="s">
        <v>198</v>
      </c>
      <c r="B4" s="59"/>
      <c r="C4" s="89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</row>
    <row r="5" spans="1:245" ht="15.75">
      <c r="A5" s="107" t="s">
        <v>182</v>
      </c>
      <c r="B5" s="59"/>
      <c r="C5" s="89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</row>
    <row r="6" spans="1:245" ht="15.75">
      <c r="A6" s="53"/>
      <c r="B6" s="54"/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</row>
    <row r="7" spans="1:3" ht="31.5">
      <c r="A7" s="60" t="s">
        <v>180</v>
      </c>
      <c r="B7" s="60" t="s">
        <v>181</v>
      </c>
      <c r="C7" s="61" t="s">
        <v>204</v>
      </c>
    </row>
    <row r="8" spans="1:3" ht="15.75">
      <c r="A8" s="62"/>
      <c r="B8" s="60"/>
      <c r="C8" s="63"/>
    </row>
    <row r="9" spans="1:3" ht="15.75">
      <c r="A9" s="62" t="s">
        <v>199</v>
      </c>
      <c r="B9" s="60"/>
      <c r="C9" s="63"/>
    </row>
    <row r="10" spans="1:3" ht="15.75">
      <c r="A10" s="62" t="s">
        <v>200</v>
      </c>
      <c r="B10" s="60"/>
      <c r="C10" s="63"/>
    </row>
    <row r="11" spans="1:3" ht="15.75">
      <c r="A11" s="62" t="s">
        <v>201</v>
      </c>
      <c r="B11" s="60"/>
      <c r="C11" s="63"/>
    </row>
    <row r="12" spans="1:3" ht="15.75">
      <c r="A12" s="62" t="s">
        <v>202</v>
      </c>
      <c r="B12" s="60"/>
      <c r="C12" s="63"/>
    </row>
    <row r="13" spans="1:3" ht="15.75">
      <c r="A13" s="62" t="s">
        <v>203</v>
      </c>
      <c r="B13" s="60"/>
      <c r="C13" s="63"/>
    </row>
    <row r="14" spans="1:3" ht="31.5">
      <c r="A14" s="66" t="s">
        <v>205</v>
      </c>
      <c r="B14" s="67" t="s">
        <v>86</v>
      </c>
      <c r="C14" s="68">
        <v>9345</v>
      </c>
    </row>
    <row r="15" spans="1:3" ht="31.5">
      <c r="A15" s="66" t="s">
        <v>206</v>
      </c>
      <c r="B15" s="67" t="s">
        <v>221</v>
      </c>
      <c r="C15" s="68">
        <v>9345</v>
      </c>
    </row>
    <row r="16" spans="1:3" ht="15.75">
      <c r="A16" s="66" t="s">
        <v>207</v>
      </c>
      <c r="B16" s="67" t="s">
        <v>222</v>
      </c>
      <c r="C16" s="68">
        <v>345674</v>
      </c>
    </row>
    <row r="17" spans="1:3" ht="15.75">
      <c r="A17" s="66" t="s">
        <v>208</v>
      </c>
      <c r="B17" s="67" t="s">
        <v>223</v>
      </c>
      <c r="C17" s="68">
        <v>256974</v>
      </c>
    </row>
    <row r="18" spans="1:3" ht="15.75">
      <c r="A18" s="66" t="s">
        <v>209</v>
      </c>
      <c r="B18" s="67" t="s">
        <v>224</v>
      </c>
      <c r="C18" s="68">
        <v>88700</v>
      </c>
    </row>
    <row r="19" spans="1:3" ht="15.75">
      <c r="A19" s="66" t="s">
        <v>210</v>
      </c>
      <c r="B19" s="67" t="s">
        <v>225</v>
      </c>
      <c r="C19" s="68">
        <v>95958</v>
      </c>
    </row>
    <row r="20" spans="1:3" ht="31.5">
      <c r="A20" s="66" t="s">
        <v>211</v>
      </c>
      <c r="B20" s="67" t="s">
        <v>226</v>
      </c>
      <c r="C20" s="68">
        <v>60580</v>
      </c>
    </row>
    <row r="21" spans="1:3" ht="15.75">
      <c r="A21" s="66" t="s">
        <v>212</v>
      </c>
      <c r="B21" s="67" t="s">
        <v>227</v>
      </c>
      <c r="C21" s="68">
        <v>23846</v>
      </c>
    </row>
    <row r="22" spans="1:3" ht="15.75">
      <c r="A22" s="66" t="s">
        <v>213</v>
      </c>
      <c r="B22" s="67" t="s">
        <v>228</v>
      </c>
      <c r="C22" s="68">
        <v>11532</v>
      </c>
    </row>
    <row r="23" spans="1:3" ht="15.75">
      <c r="A23" s="66" t="s">
        <v>214</v>
      </c>
      <c r="B23" s="67" t="s">
        <v>229</v>
      </c>
      <c r="C23" s="68">
        <v>54139</v>
      </c>
    </row>
    <row r="24" spans="1:3" ht="15.75">
      <c r="A24" s="66" t="s">
        <v>215</v>
      </c>
      <c r="B24" s="67" t="s">
        <v>230</v>
      </c>
      <c r="C24" s="68">
        <v>890</v>
      </c>
    </row>
    <row r="25" spans="1:3" ht="15.75">
      <c r="A25" s="66" t="s">
        <v>216</v>
      </c>
      <c r="B25" s="67" t="s">
        <v>231</v>
      </c>
      <c r="C25" s="68">
        <v>32950</v>
      </c>
    </row>
    <row r="26" spans="1:3" ht="15.75">
      <c r="A26" s="66" t="s">
        <v>217</v>
      </c>
      <c r="B26" s="67" t="s">
        <v>232</v>
      </c>
      <c r="C26" s="68">
        <v>4336</v>
      </c>
    </row>
    <row r="27" spans="1:3" ht="15.75">
      <c r="A27" s="66" t="s">
        <v>218</v>
      </c>
      <c r="B27" s="67" t="s">
        <v>233</v>
      </c>
      <c r="C27" s="68">
        <v>15553</v>
      </c>
    </row>
    <row r="28" spans="1:3" ht="15.75">
      <c r="A28" s="66" t="s">
        <v>219</v>
      </c>
      <c r="B28" s="67" t="s">
        <v>234</v>
      </c>
      <c r="C28" s="68">
        <v>400</v>
      </c>
    </row>
    <row r="29" spans="1:3" ht="15.75">
      <c r="A29" s="66" t="s">
        <v>220</v>
      </c>
      <c r="B29" s="67" t="s">
        <v>235</v>
      </c>
      <c r="C29" s="68">
        <v>10</v>
      </c>
    </row>
    <row r="30" spans="1:3" ht="15.75">
      <c r="A30" s="64" t="s">
        <v>236</v>
      </c>
      <c r="B30" s="64"/>
      <c r="C30" s="63">
        <f>C14+C16+C19+C23</f>
        <v>505116</v>
      </c>
    </row>
    <row r="31" spans="1:3" ht="15.75">
      <c r="A31" s="66"/>
      <c r="B31" s="60"/>
      <c r="C31" s="65"/>
    </row>
    <row r="32" spans="1:3" ht="31.5">
      <c r="A32" s="64" t="s">
        <v>237</v>
      </c>
      <c r="B32" s="64"/>
      <c r="C32" s="63">
        <f>C30</f>
        <v>505116</v>
      </c>
    </row>
    <row r="33" spans="1:3" ht="15.75">
      <c r="A33" s="66"/>
      <c r="B33" s="60"/>
      <c r="C33" s="65"/>
    </row>
    <row r="34" spans="1:3" ht="15.75">
      <c r="A34" s="64" t="s">
        <v>238</v>
      </c>
      <c r="B34" s="64"/>
      <c r="C34" s="63"/>
    </row>
    <row r="35" spans="1:3" ht="15.75">
      <c r="A35" s="62" t="s">
        <v>203</v>
      </c>
      <c r="B35" s="60"/>
      <c r="C35" s="63"/>
    </row>
    <row r="36" spans="1:3" ht="31.5">
      <c r="A36" s="66" t="s">
        <v>205</v>
      </c>
      <c r="B36" s="67" t="s">
        <v>86</v>
      </c>
      <c r="C36" s="68">
        <v>1515198</v>
      </c>
    </row>
    <row r="37" spans="1:3" ht="31.5">
      <c r="A37" s="66" t="s">
        <v>206</v>
      </c>
      <c r="B37" s="67" t="s">
        <v>221</v>
      </c>
      <c r="C37" s="68">
        <v>797029</v>
      </c>
    </row>
    <row r="38" spans="1:3" ht="31.5">
      <c r="A38" s="66" t="s">
        <v>239</v>
      </c>
      <c r="B38" s="67" t="s">
        <v>243</v>
      </c>
      <c r="C38" s="68">
        <v>718169</v>
      </c>
    </row>
    <row r="39" spans="1:3" ht="15.75">
      <c r="A39" s="66" t="s">
        <v>207</v>
      </c>
      <c r="B39" s="67" t="s">
        <v>222</v>
      </c>
      <c r="C39" s="68">
        <v>75216</v>
      </c>
    </row>
    <row r="40" spans="1:3" ht="15.75">
      <c r="A40" s="66" t="s">
        <v>208</v>
      </c>
      <c r="B40" s="67" t="s">
        <v>223</v>
      </c>
      <c r="C40" s="68">
        <v>20853</v>
      </c>
    </row>
    <row r="41" spans="1:3" ht="15.75">
      <c r="A41" s="66" t="s">
        <v>209</v>
      </c>
      <c r="B41" s="67" t="s">
        <v>224</v>
      </c>
      <c r="C41" s="68">
        <v>2534</v>
      </c>
    </row>
    <row r="42" spans="1:3" ht="31.5">
      <c r="A42" s="66" t="s">
        <v>240</v>
      </c>
      <c r="B42" s="67" t="s">
        <v>244</v>
      </c>
      <c r="C42" s="68">
        <v>29462</v>
      </c>
    </row>
    <row r="43" spans="1:3" ht="15.75">
      <c r="A43" s="66" t="s">
        <v>241</v>
      </c>
      <c r="B43" s="67" t="s">
        <v>245</v>
      </c>
      <c r="C43" s="68">
        <v>2156</v>
      </c>
    </row>
    <row r="44" spans="1:3" ht="15.75">
      <c r="A44" s="66" t="s">
        <v>242</v>
      </c>
      <c r="B44" s="67" t="s">
        <v>246</v>
      </c>
      <c r="C44" s="68">
        <v>20211</v>
      </c>
    </row>
    <row r="45" spans="1:3" ht="15.75">
      <c r="A45" s="66" t="s">
        <v>210</v>
      </c>
      <c r="B45" s="67" t="s">
        <v>225</v>
      </c>
      <c r="C45" s="68">
        <v>400231</v>
      </c>
    </row>
    <row r="46" spans="1:3" ht="31.5">
      <c r="A46" s="66" t="s">
        <v>211</v>
      </c>
      <c r="B46" s="67" t="s">
        <v>226</v>
      </c>
      <c r="C46" s="68">
        <v>249044</v>
      </c>
    </row>
    <row r="47" spans="1:3" ht="15.75">
      <c r="A47" s="66" t="s">
        <v>212</v>
      </c>
      <c r="B47" s="67" t="s">
        <v>227</v>
      </c>
      <c r="C47" s="68">
        <v>101304</v>
      </c>
    </row>
    <row r="48" spans="1:3" ht="15.75">
      <c r="A48" s="66" t="s">
        <v>213</v>
      </c>
      <c r="B48" s="67" t="s">
        <v>228</v>
      </c>
      <c r="C48" s="68">
        <v>49883</v>
      </c>
    </row>
    <row r="49" spans="1:3" ht="15.75">
      <c r="A49" s="64" t="s">
        <v>236</v>
      </c>
      <c r="B49" s="69"/>
      <c r="C49" s="90">
        <f>C36+C39+C45</f>
        <v>1990645</v>
      </c>
    </row>
    <row r="50" spans="1:3" ht="15.75">
      <c r="A50" s="66"/>
      <c r="B50" s="69"/>
      <c r="C50" s="90"/>
    </row>
    <row r="51" spans="1:3" ht="15.75">
      <c r="A51" s="64" t="s">
        <v>247</v>
      </c>
      <c r="B51" s="69"/>
      <c r="C51" s="90">
        <f>C49</f>
        <v>1990645</v>
      </c>
    </row>
    <row r="52" spans="1:3" ht="15.75">
      <c r="A52" s="66"/>
      <c r="B52" s="69"/>
      <c r="C52" s="90"/>
    </row>
    <row r="53" spans="1:3" ht="15.75">
      <c r="A53" s="64" t="s">
        <v>248</v>
      </c>
      <c r="B53" s="69"/>
      <c r="C53" s="90">
        <f>C51+C32</f>
        <v>2495761</v>
      </c>
    </row>
    <row r="54" spans="1:3" ht="15.75">
      <c r="A54" s="66"/>
      <c r="B54" s="69"/>
      <c r="C54" s="90"/>
    </row>
    <row r="55" spans="1:3" ht="15.75">
      <c r="A55" s="64" t="s">
        <v>249</v>
      </c>
      <c r="B55" s="69"/>
      <c r="C55" s="90">
        <f>C32+C51</f>
        <v>2495761</v>
      </c>
    </row>
    <row r="56" spans="1:3" ht="15.75">
      <c r="A56" s="64"/>
      <c r="B56" s="69"/>
      <c r="C56" s="90"/>
    </row>
    <row r="57" spans="1:3" ht="15.75">
      <c r="A57" s="64" t="s">
        <v>250</v>
      </c>
      <c r="B57" s="64"/>
      <c r="C57" s="63"/>
    </row>
    <row r="58" spans="1:3" ht="15.75">
      <c r="A58" s="64" t="s">
        <v>251</v>
      </c>
      <c r="B58" s="64"/>
      <c r="C58" s="63"/>
    </row>
    <row r="59" spans="1:3" ht="15.75">
      <c r="A59" s="64" t="s">
        <v>252</v>
      </c>
      <c r="B59" s="64"/>
      <c r="C59" s="63"/>
    </row>
    <row r="60" spans="1:3" ht="15.75">
      <c r="A60" s="62" t="s">
        <v>203</v>
      </c>
      <c r="B60" s="60"/>
      <c r="C60" s="63"/>
    </row>
    <row r="61" spans="1:3" ht="31.5">
      <c r="A61" s="66" t="s">
        <v>205</v>
      </c>
      <c r="B61" s="67" t="s">
        <v>86</v>
      </c>
      <c r="C61" s="68">
        <v>1436</v>
      </c>
    </row>
    <row r="62" spans="1:3" ht="31.5">
      <c r="A62" s="66" t="s">
        <v>206</v>
      </c>
      <c r="B62" s="67" t="s">
        <v>221</v>
      </c>
      <c r="C62" s="68">
        <v>1436</v>
      </c>
    </row>
    <row r="63" spans="1:3" ht="15.75">
      <c r="A63" s="66" t="s">
        <v>207</v>
      </c>
      <c r="B63" s="67" t="s">
        <v>222</v>
      </c>
      <c r="C63" s="68">
        <v>725</v>
      </c>
    </row>
    <row r="64" spans="1:3" ht="31.5">
      <c r="A64" s="66" t="s">
        <v>240</v>
      </c>
      <c r="B64" s="67" t="s">
        <v>244</v>
      </c>
      <c r="C64" s="68">
        <v>58</v>
      </c>
    </row>
    <row r="65" spans="1:3" ht="15.75">
      <c r="A65" s="66" t="s">
        <v>241</v>
      </c>
      <c r="B65" s="67" t="s">
        <v>245</v>
      </c>
      <c r="C65" s="68">
        <v>667</v>
      </c>
    </row>
    <row r="66" spans="1:3" ht="15.75">
      <c r="A66" s="66" t="s">
        <v>210</v>
      </c>
      <c r="B66" s="67" t="s">
        <v>225</v>
      </c>
      <c r="C66" s="68">
        <v>305</v>
      </c>
    </row>
    <row r="67" spans="1:3" ht="31.5">
      <c r="A67" s="66" t="s">
        <v>211</v>
      </c>
      <c r="B67" s="67" t="s">
        <v>226</v>
      </c>
      <c r="C67" s="68">
        <v>183</v>
      </c>
    </row>
    <row r="68" spans="1:3" ht="15.75">
      <c r="A68" s="66" t="s">
        <v>212</v>
      </c>
      <c r="B68" s="67" t="s">
        <v>227</v>
      </c>
      <c r="C68" s="68">
        <v>77</v>
      </c>
    </row>
    <row r="69" spans="1:3" ht="15.75">
      <c r="A69" s="66" t="s">
        <v>213</v>
      </c>
      <c r="B69" s="67" t="s">
        <v>228</v>
      </c>
      <c r="C69" s="68">
        <v>45</v>
      </c>
    </row>
    <row r="70" spans="1:3" ht="15.75">
      <c r="A70" s="66" t="s">
        <v>214</v>
      </c>
      <c r="B70" s="67" t="s">
        <v>229</v>
      </c>
      <c r="C70" s="68">
        <v>10293</v>
      </c>
    </row>
    <row r="71" spans="1:3" ht="15.75">
      <c r="A71" s="66" t="s">
        <v>215</v>
      </c>
      <c r="B71" s="67" t="s">
        <v>230</v>
      </c>
      <c r="C71" s="68">
        <v>424</v>
      </c>
    </row>
    <row r="72" spans="1:3" ht="15.75">
      <c r="A72" s="66" t="s">
        <v>216</v>
      </c>
      <c r="B72" s="67" t="s">
        <v>231</v>
      </c>
      <c r="C72" s="68">
        <v>1450</v>
      </c>
    </row>
    <row r="73" spans="1:4" ht="15.75">
      <c r="A73" s="66" t="s">
        <v>217</v>
      </c>
      <c r="B73" s="67" t="s">
        <v>232</v>
      </c>
      <c r="C73" s="68">
        <v>1913</v>
      </c>
      <c r="D73" s="17"/>
    </row>
    <row r="74" spans="1:4" ht="15.75">
      <c r="A74" s="66" t="s">
        <v>218</v>
      </c>
      <c r="B74" s="67" t="s">
        <v>233</v>
      </c>
      <c r="C74" s="68">
        <v>5946</v>
      </c>
      <c r="D74" s="17"/>
    </row>
    <row r="75" spans="1:4" ht="15.75">
      <c r="A75" s="66" t="s">
        <v>220</v>
      </c>
      <c r="B75" s="67" t="s">
        <v>235</v>
      </c>
      <c r="C75" s="68">
        <v>560</v>
      </c>
      <c r="D75" s="17"/>
    </row>
    <row r="76" spans="1:4" ht="15.75">
      <c r="A76" s="64" t="s">
        <v>236</v>
      </c>
      <c r="B76" s="64"/>
      <c r="C76" s="63">
        <f>C61+C63+C66+C70</f>
        <v>12759</v>
      </c>
      <c r="D76" s="17"/>
    </row>
    <row r="77" spans="1:3" ht="15.75">
      <c r="A77" s="64" t="s">
        <v>255</v>
      </c>
      <c r="B77" s="64"/>
      <c r="C77" s="63">
        <f>C76</f>
        <v>12759</v>
      </c>
    </row>
    <row r="78" spans="1:3" ht="15.75">
      <c r="A78" s="66"/>
      <c r="B78" s="60"/>
      <c r="C78" s="63"/>
    </row>
    <row r="79" spans="1:3" ht="15.75">
      <c r="A79" s="64" t="s">
        <v>256</v>
      </c>
      <c r="B79" s="64"/>
      <c r="C79" s="63">
        <f>C77</f>
        <v>12759</v>
      </c>
    </row>
    <row r="80" spans="1:3" ht="15.75">
      <c r="A80" s="66"/>
      <c r="B80" s="60"/>
      <c r="C80" s="65"/>
    </row>
    <row r="81" spans="1:3" ht="31.5">
      <c r="A81" s="64" t="s">
        <v>265</v>
      </c>
      <c r="B81" s="64"/>
      <c r="C81" s="63"/>
    </row>
    <row r="82" spans="1:3" ht="31.5">
      <c r="A82" s="64" t="s">
        <v>266</v>
      </c>
      <c r="B82" s="64"/>
      <c r="C82" s="63"/>
    </row>
    <row r="83" spans="1:3" ht="15.75">
      <c r="A83" s="62" t="s">
        <v>203</v>
      </c>
      <c r="B83" s="60"/>
      <c r="C83" s="63"/>
    </row>
    <row r="84" spans="1:3" ht="31.5">
      <c r="A84" s="66" t="s">
        <v>205</v>
      </c>
      <c r="B84" s="67" t="s">
        <v>86</v>
      </c>
      <c r="C84" s="68">
        <v>25566</v>
      </c>
    </row>
    <row r="85" spans="1:3" ht="31.5">
      <c r="A85" s="66" t="s">
        <v>206</v>
      </c>
      <c r="B85" s="67" t="s">
        <v>221</v>
      </c>
      <c r="C85" s="68">
        <v>25566</v>
      </c>
    </row>
    <row r="86" spans="1:3" ht="15.75">
      <c r="A86" s="66" t="s">
        <v>207</v>
      </c>
      <c r="B86" s="67" t="s">
        <v>222</v>
      </c>
      <c r="C86" s="68">
        <v>45962</v>
      </c>
    </row>
    <row r="87" spans="1:3" ht="15.75">
      <c r="A87" s="66" t="s">
        <v>208</v>
      </c>
      <c r="B87" s="67" t="s">
        <v>223</v>
      </c>
      <c r="C87" s="68">
        <v>42838</v>
      </c>
    </row>
    <row r="88" spans="1:3" ht="31.5">
      <c r="A88" s="66" t="s">
        <v>240</v>
      </c>
      <c r="B88" s="67" t="s">
        <v>244</v>
      </c>
      <c r="C88" s="68">
        <v>2830</v>
      </c>
    </row>
    <row r="89" spans="1:3" ht="15.75">
      <c r="A89" s="66" t="s">
        <v>242</v>
      </c>
      <c r="B89" s="67" t="s">
        <v>246</v>
      </c>
      <c r="C89" s="68">
        <v>294</v>
      </c>
    </row>
    <row r="90" spans="1:3" ht="15.75">
      <c r="A90" s="66" t="s">
        <v>210</v>
      </c>
      <c r="B90" s="67" t="s">
        <v>225</v>
      </c>
      <c r="C90" s="68">
        <v>14261</v>
      </c>
    </row>
    <row r="91" spans="1:3" ht="31.5">
      <c r="A91" s="66" t="s">
        <v>211</v>
      </c>
      <c r="B91" s="67" t="s">
        <v>226</v>
      </c>
      <c r="C91" s="68">
        <v>9778</v>
      </c>
    </row>
    <row r="92" spans="1:3" ht="15.75">
      <c r="A92" s="66" t="s">
        <v>212</v>
      </c>
      <c r="B92" s="67" t="s">
        <v>227</v>
      </c>
      <c r="C92" s="68">
        <v>3472</v>
      </c>
    </row>
    <row r="93" spans="1:3" ht="15.75">
      <c r="A93" s="66" t="s">
        <v>213</v>
      </c>
      <c r="B93" s="67" t="s">
        <v>228</v>
      </c>
      <c r="C93" s="68">
        <v>1011</v>
      </c>
    </row>
    <row r="94" spans="1:3" ht="15.75">
      <c r="A94" s="66" t="s">
        <v>214</v>
      </c>
      <c r="B94" s="67" t="s">
        <v>229</v>
      </c>
      <c r="C94" s="68">
        <v>10961</v>
      </c>
    </row>
    <row r="95" spans="1:3" ht="15.75">
      <c r="A95" s="66" t="s">
        <v>215</v>
      </c>
      <c r="B95" s="67" t="s">
        <v>230</v>
      </c>
      <c r="C95" s="68">
        <v>846</v>
      </c>
    </row>
    <row r="96" spans="1:3" ht="15.75">
      <c r="A96" s="66" t="s">
        <v>267</v>
      </c>
      <c r="B96" s="67" t="s">
        <v>268</v>
      </c>
      <c r="C96" s="68">
        <v>2827</v>
      </c>
    </row>
    <row r="97" spans="1:3" ht="15.75">
      <c r="A97" s="66" t="s">
        <v>216</v>
      </c>
      <c r="B97" s="67" t="s">
        <v>231</v>
      </c>
      <c r="C97" s="68">
        <v>282</v>
      </c>
    </row>
    <row r="98" spans="1:3" ht="15.75">
      <c r="A98" s="66" t="s">
        <v>218</v>
      </c>
      <c r="B98" s="67" t="s">
        <v>233</v>
      </c>
      <c r="C98" s="68">
        <v>6616</v>
      </c>
    </row>
    <row r="99" spans="1:3" ht="15.75">
      <c r="A99" s="66" t="s">
        <v>220</v>
      </c>
      <c r="B99" s="67" t="s">
        <v>235</v>
      </c>
      <c r="C99" s="68">
        <v>390</v>
      </c>
    </row>
    <row r="100" spans="1:3" ht="15.75">
      <c r="A100" s="64" t="s">
        <v>236</v>
      </c>
      <c r="B100" s="64"/>
      <c r="C100" s="63">
        <f>C84+C86+C90+C94</f>
        <v>96750</v>
      </c>
    </row>
    <row r="101" spans="1:3" ht="15.75">
      <c r="A101" s="66"/>
      <c r="B101" s="60"/>
      <c r="C101" s="63"/>
    </row>
    <row r="102" spans="1:3" ht="31.5">
      <c r="A102" s="64" t="s">
        <v>271</v>
      </c>
      <c r="B102" s="64"/>
      <c r="C102" s="63">
        <f>C100</f>
        <v>96750</v>
      </c>
    </row>
    <row r="103" spans="1:3" ht="15.75">
      <c r="A103" s="66"/>
      <c r="B103" s="60"/>
      <c r="C103" s="65"/>
    </row>
    <row r="104" spans="1:3" ht="31.5">
      <c r="A104" s="64" t="s">
        <v>272</v>
      </c>
      <c r="B104" s="64"/>
      <c r="C104" s="63"/>
    </row>
    <row r="105" spans="1:3" ht="15.75">
      <c r="A105" s="62" t="s">
        <v>203</v>
      </c>
      <c r="B105" s="60"/>
      <c r="C105" s="63"/>
    </row>
    <row r="106" spans="1:3" ht="15.75">
      <c r="A106" s="62" t="s">
        <v>257</v>
      </c>
      <c r="B106" s="60"/>
      <c r="C106" s="63"/>
    </row>
    <row r="107" spans="1:3" ht="15.75">
      <c r="A107" s="66" t="s">
        <v>258</v>
      </c>
      <c r="B107" s="67" t="s">
        <v>259</v>
      </c>
      <c r="C107" s="68">
        <v>3512</v>
      </c>
    </row>
    <row r="108" spans="1:3" ht="15.75">
      <c r="A108" s="64" t="s">
        <v>264</v>
      </c>
      <c r="B108" s="64"/>
      <c r="C108" s="63">
        <f>C107</f>
        <v>3512</v>
      </c>
    </row>
    <row r="109" spans="1:3" ht="15.75">
      <c r="A109" s="66"/>
      <c r="B109" s="60"/>
      <c r="C109" s="63"/>
    </row>
    <row r="110" spans="1:3" ht="31.5">
      <c r="A110" s="64" t="s">
        <v>273</v>
      </c>
      <c r="B110" s="64"/>
      <c r="C110" s="63">
        <f>C108</f>
        <v>3512</v>
      </c>
    </row>
    <row r="111" spans="1:3" ht="15">
      <c r="A111" s="108"/>
      <c r="B111" s="72"/>
      <c r="C111" s="91"/>
    </row>
    <row r="112" spans="1:3" ht="31.5">
      <c r="A112" s="64" t="s">
        <v>274</v>
      </c>
      <c r="B112" s="64"/>
      <c r="C112" s="63"/>
    </row>
    <row r="113" spans="1:3" ht="15.75">
      <c r="A113" s="62" t="s">
        <v>257</v>
      </c>
      <c r="B113" s="60"/>
      <c r="C113" s="63"/>
    </row>
    <row r="114" spans="1:3" ht="15.75">
      <c r="A114" s="66" t="s">
        <v>258</v>
      </c>
      <c r="B114" s="67" t="s">
        <v>259</v>
      </c>
      <c r="C114" s="68">
        <v>41041</v>
      </c>
    </row>
    <row r="115" spans="1:3" ht="15.75">
      <c r="A115" s="64" t="s">
        <v>264</v>
      </c>
      <c r="B115" s="64"/>
      <c r="C115" s="63">
        <f>C114</f>
        <v>41041</v>
      </c>
    </row>
    <row r="116" spans="1:3" ht="15.75">
      <c r="A116" s="66"/>
      <c r="B116" s="60"/>
      <c r="C116" s="65"/>
    </row>
    <row r="117" spans="1:3" ht="31.5">
      <c r="A117" s="64" t="s">
        <v>275</v>
      </c>
      <c r="B117" s="64"/>
      <c r="C117" s="63">
        <f>C115</f>
        <v>41041</v>
      </c>
    </row>
    <row r="118" spans="1:3" ht="15.75">
      <c r="A118" s="66"/>
      <c r="B118" s="60"/>
      <c r="C118" s="65"/>
    </row>
    <row r="119" spans="1:3" ht="31.5">
      <c r="A119" s="64" t="s">
        <v>276</v>
      </c>
      <c r="B119" s="64"/>
      <c r="C119" s="63">
        <f>C102+C110+C117</f>
        <v>141303</v>
      </c>
    </row>
    <row r="120" spans="1:3" ht="15.75">
      <c r="A120" s="66"/>
      <c r="B120" s="60"/>
      <c r="C120" s="65"/>
    </row>
    <row r="121" spans="1:3" ht="15.75">
      <c r="A121" s="64" t="s">
        <v>277</v>
      </c>
      <c r="B121" s="64"/>
      <c r="C121" s="63">
        <f>C79+C119</f>
        <v>154062</v>
      </c>
    </row>
    <row r="122" spans="1:3" ht="15.75">
      <c r="A122" s="66"/>
      <c r="B122" s="60"/>
      <c r="C122" s="65"/>
    </row>
    <row r="123" spans="1:3" ht="15.75">
      <c r="A123" s="64" t="s">
        <v>278</v>
      </c>
      <c r="B123" s="64"/>
      <c r="C123" s="63"/>
    </row>
    <row r="124" spans="1:3" ht="15.75">
      <c r="A124" s="64" t="s">
        <v>279</v>
      </c>
      <c r="B124" s="64"/>
      <c r="C124" s="63"/>
    </row>
    <row r="125" spans="1:3" ht="15.75">
      <c r="A125" s="64" t="s">
        <v>280</v>
      </c>
      <c r="B125" s="64"/>
      <c r="C125" s="63"/>
    </row>
    <row r="126" spans="1:3" ht="15.75">
      <c r="A126" s="62" t="s">
        <v>203</v>
      </c>
      <c r="B126" s="60"/>
      <c r="C126" s="63"/>
    </row>
    <row r="127" spans="1:3" ht="31.5">
      <c r="A127" s="66" t="s">
        <v>205</v>
      </c>
      <c r="B127" s="67" t="s">
        <v>86</v>
      </c>
      <c r="C127" s="68">
        <v>4225374</v>
      </c>
    </row>
    <row r="128" spans="1:3" ht="31.5">
      <c r="A128" s="66" t="s">
        <v>206</v>
      </c>
      <c r="B128" s="67" t="s">
        <v>221</v>
      </c>
      <c r="C128" s="68">
        <v>4225374</v>
      </c>
    </row>
    <row r="129" spans="1:3" ht="15.75">
      <c r="A129" s="66" t="s">
        <v>207</v>
      </c>
      <c r="B129" s="67" t="s">
        <v>222</v>
      </c>
      <c r="C129" s="68">
        <v>247613</v>
      </c>
    </row>
    <row r="130" spans="1:3" ht="15.75">
      <c r="A130" s="66" t="s">
        <v>209</v>
      </c>
      <c r="B130" s="67" t="s">
        <v>224</v>
      </c>
      <c r="C130" s="68">
        <v>2715</v>
      </c>
    </row>
    <row r="131" spans="1:3" ht="31.5">
      <c r="A131" s="66" t="s">
        <v>240</v>
      </c>
      <c r="B131" s="67" t="s">
        <v>244</v>
      </c>
      <c r="C131" s="68">
        <v>182049</v>
      </c>
    </row>
    <row r="132" spans="1:3" ht="15.75">
      <c r="A132" s="66" t="s">
        <v>241</v>
      </c>
      <c r="B132" s="67" t="s">
        <v>245</v>
      </c>
      <c r="C132" s="68">
        <v>21955</v>
      </c>
    </row>
    <row r="133" spans="1:3" ht="15.75">
      <c r="A133" s="66" t="s">
        <v>242</v>
      </c>
      <c r="B133" s="67" t="s">
        <v>246</v>
      </c>
      <c r="C133" s="68">
        <v>40894</v>
      </c>
    </row>
    <row r="134" spans="1:3" ht="15.75">
      <c r="A134" s="66" t="s">
        <v>210</v>
      </c>
      <c r="B134" s="67" t="s">
        <v>225</v>
      </c>
      <c r="C134" s="68">
        <v>959682</v>
      </c>
    </row>
    <row r="135" spans="1:3" ht="31.5">
      <c r="A135" s="66" t="s">
        <v>211</v>
      </c>
      <c r="B135" s="67" t="s">
        <v>226</v>
      </c>
      <c r="C135" s="68">
        <v>501345</v>
      </c>
    </row>
    <row r="136" spans="1:3" ht="31.5">
      <c r="A136" s="66" t="s">
        <v>281</v>
      </c>
      <c r="B136" s="67" t="s">
        <v>282</v>
      </c>
      <c r="C136" s="68">
        <v>128365</v>
      </c>
    </row>
    <row r="137" spans="1:3" ht="15.75">
      <c r="A137" s="66" t="s">
        <v>212</v>
      </c>
      <c r="B137" s="67" t="s">
        <v>227</v>
      </c>
      <c r="C137" s="68">
        <v>214795</v>
      </c>
    </row>
    <row r="138" spans="1:3" ht="15.75">
      <c r="A138" s="66" t="s">
        <v>213</v>
      </c>
      <c r="B138" s="67" t="s">
        <v>228</v>
      </c>
      <c r="C138" s="68">
        <v>115177</v>
      </c>
    </row>
    <row r="139" spans="1:3" ht="15.75">
      <c r="A139" s="66" t="s">
        <v>214</v>
      </c>
      <c r="B139" s="67" t="s">
        <v>229</v>
      </c>
      <c r="C139" s="68">
        <v>1446581</v>
      </c>
    </row>
    <row r="140" spans="1:3" ht="15.75">
      <c r="A140" s="66" t="s">
        <v>215</v>
      </c>
      <c r="B140" s="67" t="s">
        <v>230</v>
      </c>
      <c r="C140" s="68">
        <v>583301</v>
      </c>
    </row>
    <row r="141" spans="1:3" ht="15.75">
      <c r="A141" s="66" t="s">
        <v>267</v>
      </c>
      <c r="B141" s="67" t="s">
        <v>268</v>
      </c>
      <c r="C141" s="68">
        <v>52607</v>
      </c>
    </row>
    <row r="142" spans="1:3" ht="15.75">
      <c r="A142" s="66" t="s">
        <v>283</v>
      </c>
      <c r="B142" s="67" t="s">
        <v>284</v>
      </c>
      <c r="C142" s="68">
        <v>2776</v>
      </c>
    </row>
    <row r="143" spans="1:3" ht="15.75">
      <c r="A143" s="66" t="s">
        <v>216</v>
      </c>
      <c r="B143" s="67" t="s">
        <v>231</v>
      </c>
      <c r="C143" s="68">
        <v>53405</v>
      </c>
    </row>
    <row r="144" spans="1:3" ht="15.75">
      <c r="A144" s="66" t="s">
        <v>217</v>
      </c>
      <c r="B144" s="67" t="s">
        <v>232</v>
      </c>
      <c r="C144" s="68">
        <v>523973</v>
      </c>
    </row>
    <row r="145" spans="1:3" ht="15.75">
      <c r="A145" s="66" t="s">
        <v>218</v>
      </c>
      <c r="B145" s="67" t="s">
        <v>233</v>
      </c>
      <c r="C145" s="68">
        <v>169932</v>
      </c>
    </row>
    <row r="146" spans="1:3" ht="15.75">
      <c r="A146" s="66" t="s">
        <v>219</v>
      </c>
      <c r="B146" s="67" t="s">
        <v>234</v>
      </c>
      <c r="C146" s="68">
        <v>51773</v>
      </c>
    </row>
    <row r="147" spans="1:3" ht="15.75">
      <c r="A147" s="66" t="s">
        <v>220</v>
      </c>
      <c r="B147" s="67" t="s">
        <v>235</v>
      </c>
      <c r="C147" s="68">
        <v>40</v>
      </c>
    </row>
    <row r="148" spans="1:3" ht="15.75">
      <c r="A148" s="66" t="s">
        <v>269</v>
      </c>
      <c r="B148" s="67" t="s">
        <v>270</v>
      </c>
      <c r="C148" s="68">
        <v>6820</v>
      </c>
    </row>
    <row r="149" spans="1:3" ht="31.5">
      <c r="A149" s="66" t="s">
        <v>285</v>
      </c>
      <c r="B149" s="67" t="s">
        <v>286</v>
      </c>
      <c r="C149" s="68">
        <v>1954</v>
      </c>
    </row>
    <row r="150" spans="1:3" ht="15.75">
      <c r="A150" s="66" t="s">
        <v>287</v>
      </c>
      <c r="B150" s="67" t="s">
        <v>288</v>
      </c>
      <c r="C150" s="68">
        <v>79605</v>
      </c>
    </row>
    <row r="151" spans="1:3" ht="31.5">
      <c r="A151" s="66" t="s">
        <v>289</v>
      </c>
      <c r="B151" s="67" t="s">
        <v>290</v>
      </c>
      <c r="C151" s="68">
        <v>151</v>
      </c>
    </row>
    <row r="152" spans="1:3" ht="31.5">
      <c r="A152" s="66" t="s">
        <v>291</v>
      </c>
      <c r="B152" s="67" t="s">
        <v>292</v>
      </c>
      <c r="C152" s="68">
        <v>79454</v>
      </c>
    </row>
    <row r="153" spans="1:3" ht="15.75">
      <c r="A153" s="64" t="s">
        <v>236</v>
      </c>
      <c r="B153" s="64"/>
      <c r="C153" s="78">
        <f>C127+C129+C134+C139+C150</f>
        <v>6958855</v>
      </c>
    </row>
    <row r="154" spans="1:3" ht="15.75">
      <c r="A154" s="62" t="s">
        <v>257</v>
      </c>
      <c r="B154" s="70"/>
      <c r="C154" s="77"/>
    </row>
    <row r="155" spans="1:3" ht="15.75">
      <c r="A155" s="66" t="s">
        <v>260</v>
      </c>
      <c r="B155" s="67" t="s">
        <v>261</v>
      </c>
      <c r="C155" s="68">
        <v>46370</v>
      </c>
    </row>
    <row r="156" spans="1:3" ht="15.75">
      <c r="A156" s="66" t="s">
        <v>262</v>
      </c>
      <c r="B156" s="67" t="s">
        <v>263</v>
      </c>
      <c r="C156" s="68">
        <v>21041</v>
      </c>
    </row>
    <row r="157" spans="1:3" ht="15.75">
      <c r="A157" s="66" t="s">
        <v>293</v>
      </c>
      <c r="B157" s="67" t="s">
        <v>294</v>
      </c>
      <c r="C157" s="68">
        <v>25329</v>
      </c>
    </row>
    <row r="158" spans="1:3" ht="15.75">
      <c r="A158" s="62" t="s">
        <v>264</v>
      </c>
      <c r="B158" s="62"/>
      <c r="C158" s="78">
        <f>C155</f>
        <v>46370</v>
      </c>
    </row>
    <row r="159" spans="1:3" ht="15.75">
      <c r="A159" s="66"/>
      <c r="B159" s="74"/>
      <c r="C159" s="68"/>
    </row>
    <row r="160" spans="1:3" ht="15.75">
      <c r="A160" s="62" t="s">
        <v>295</v>
      </c>
      <c r="B160" s="62"/>
      <c r="C160" s="78">
        <f>C153+C158</f>
        <v>7005225</v>
      </c>
    </row>
    <row r="161" spans="1:3" ht="15.75">
      <c r="A161" s="66"/>
      <c r="B161" s="74"/>
      <c r="C161" s="68"/>
    </row>
    <row r="162" spans="1:3" ht="15.75">
      <c r="A162" s="64" t="s">
        <v>296</v>
      </c>
      <c r="B162" s="76"/>
      <c r="C162" s="79"/>
    </row>
    <row r="163" spans="1:3" ht="15.75">
      <c r="A163" s="62" t="s">
        <v>203</v>
      </c>
      <c r="B163" s="70"/>
      <c r="C163" s="77"/>
    </row>
    <row r="164" spans="1:3" ht="31.5">
      <c r="A164" s="66" t="s">
        <v>205</v>
      </c>
      <c r="B164" s="67" t="s">
        <v>86</v>
      </c>
      <c r="C164" s="68">
        <v>84200</v>
      </c>
    </row>
    <row r="165" spans="1:3" ht="31.5">
      <c r="A165" s="66" t="s">
        <v>206</v>
      </c>
      <c r="B165" s="67" t="s">
        <v>221</v>
      </c>
      <c r="C165" s="68">
        <v>84200</v>
      </c>
    </row>
    <row r="166" spans="1:3" ht="15.75">
      <c r="A166" s="66" t="s">
        <v>207</v>
      </c>
      <c r="B166" s="67" t="s">
        <v>222</v>
      </c>
      <c r="C166" s="68">
        <v>8796</v>
      </c>
    </row>
    <row r="167" spans="1:3" ht="31.5">
      <c r="A167" s="66" t="s">
        <v>240</v>
      </c>
      <c r="B167" s="67" t="s">
        <v>244</v>
      </c>
      <c r="C167" s="68">
        <v>5155</v>
      </c>
    </row>
    <row r="168" spans="1:3" ht="15.75">
      <c r="A168" s="66" t="s">
        <v>241</v>
      </c>
      <c r="B168" s="67" t="s">
        <v>245</v>
      </c>
      <c r="C168" s="68">
        <v>2282</v>
      </c>
    </row>
    <row r="169" spans="1:3" ht="15.75">
      <c r="A169" s="66" t="s">
        <v>242</v>
      </c>
      <c r="B169" s="67" t="s">
        <v>246</v>
      </c>
      <c r="C169" s="68">
        <v>1359</v>
      </c>
    </row>
    <row r="170" spans="1:3" ht="15.75">
      <c r="A170" s="66" t="s">
        <v>210</v>
      </c>
      <c r="B170" s="67" t="s">
        <v>225</v>
      </c>
      <c r="C170" s="68">
        <v>20527</v>
      </c>
    </row>
    <row r="171" spans="1:3" ht="31.5">
      <c r="A171" s="66" t="s">
        <v>211</v>
      </c>
      <c r="B171" s="67" t="s">
        <v>226</v>
      </c>
      <c r="C171" s="68">
        <v>9870</v>
      </c>
    </row>
    <row r="172" spans="1:3" ht="31.5">
      <c r="A172" s="66" t="s">
        <v>281</v>
      </c>
      <c r="B172" s="67" t="s">
        <v>282</v>
      </c>
      <c r="C172" s="68">
        <v>3715</v>
      </c>
    </row>
    <row r="173" spans="1:3" ht="15.75">
      <c r="A173" s="66" t="s">
        <v>212</v>
      </c>
      <c r="B173" s="67" t="s">
        <v>227</v>
      </c>
      <c r="C173" s="68">
        <v>4520</v>
      </c>
    </row>
    <row r="174" spans="1:3" ht="15.75">
      <c r="A174" s="66" t="s">
        <v>213</v>
      </c>
      <c r="B174" s="67" t="s">
        <v>228</v>
      </c>
      <c r="C174" s="68">
        <v>2422</v>
      </c>
    </row>
    <row r="175" spans="1:3" ht="15.75">
      <c r="A175" s="66" t="s">
        <v>214</v>
      </c>
      <c r="B175" s="67" t="s">
        <v>229</v>
      </c>
      <c r="C175" s="68">
        <v>11810</v>
      </c>
    </row>
    <row r="176" spans="1:3" ht="15.75">
      <c r="A176" s="66" t="s">
        <v>215</v>
      </c>
      <c r="B176" s="67" t="s">
        <v>230</v>
      </c>
      <c r="C176" s="68">
        <v>9200</v>
      </c>
    </row>
    <row r="177" spans="1:3" ht="15.75">
      <c r="A177" s="66" t="s">
        <v>283</v>
      </c>
      <c r="B177" s="67" t="s">
        <v>284</v>
      </c>
      <c r="C177" s="68">
        <v>1797</v>
      </c>
    </row>
    <row r="178" spans="1:3" ht="15.75">
      <c r="A178" s="66" t="s">
        <v>216</v>
      </c>
      <c r="B178" s="67" t="s">
        <v>231</v>
      </c>
      <c r="C178" s="68">
        <v>17</v>
      </c>
    </row>
    <row r="179" spans="1:3" ht="15.75">
      <c r="A179" s="66" t="s">
        <v>218</v>
      </c>
      <c r="B179" s="67" t="s">
        <v>233</v>
      </c>
      <c r="C179" s="68">
        <v>796</v>
      </c>
    </row>
    <row r="180" spans="1:3" ht="15.75">
      <c r="A180" s="64" t="s">
        <v>236</v>
      </c>
      <c r="B180" s="64"/>
      <c r="C180" s="78">
        <f>C164+C166+C170+C175</f>
        <v>125333</v>
      </c>
    </row>
    <row r="181" spans="1:3" ht="15.75">
      <c r="A181" s="66"/>
      <c r="B181" s="74"/>
      <c r="C181" s="68"/>
    </row>
    <row r="182" spans="1:3" ht="15.75">
      <c r="A182" s="64" t="s">
        <v>297</v>
      </c>
      <c r="B182" s="64"/>
      <c r="C182" s="78">
        <f>SUM(C180)</f>
        <v>125333</v>
      </c>
    </row>
    <row r="183" spans="1:3" ht="15.75">
      <c r="A183" s="64"/>
      <c r="B183" s="64"/>
      <c r="C183" s="68"/>
    </row>
    <row r="184" spans="1:3" ht="15.75">
      <c r="A184" s="62" t="s">
        <v>298</v>
      </c>
      <c r="B184" s="76"/>
      <c r="C184" s="79"/>
    </row>
    <row r="185" spans="1:3" ht="15.75">
      <c r="A185" s="62" t="s">
        <v>203</v>
      </c>
      <c r="B185" s="70"/>
      <c r="C185" s="77"/>
    </row>
    <row r="186" spans="1:3" ht="31.5">
      <c r="A186" s="66" t="s">
        <v>205</v>
      </c>
      <c r="B186" s="67" t="s">
        <v>86</v>
      </c>
      <c r="C186" s="68">
        <v>7979539</v>
      </c>
    </row>
    <row r="187" spans="1:3" ht="31.5">
      <c r="A187" s="66" t="s">
        <v>206</v>
      </c>
      <c r="B187" s="67" t="s">
        <v>221</v>
      </c>
      <c r="C187" s="68">
        <v>7979539</v>
      </c>
    </row>
    <row r="188" spans="1:3" ht="15.75">
      <c r="A188" s="66" t="s">
        <v>207</v>
      </c>
      <c r="B188" s="67" t="s">
        <v>222</v>
      </c>
      <c r="C188" s="68">
        <v>605824</v>
      </c>
    </row>
    <row r="189" spans="1:3" ht="15.75">
      <c r="A189" s="66" t="s">
        <v>209</v>
      </c>
      <c r="B189" s="67" t="s">
        <v>224</v>
      </c>
      <c r="C189" s="68">
        <v>71462</v>
      </c>
    </row>
    <row r="190" spans="1:3" ht="31.5">
      <c r="A190" s="66" t="s">
        <v>240</v>
      </c>
      <c r="B190" s="67" t="s">
        <v>244</v>
      </c>
      <c r="C190" s="68">
        <v>399455</v>
      </c>
    </row>
    <row r="191" spans="1:3" ht="15.75">
      <c r="A191" s="66" t="s">
        <v>241</v>
      </c>
      <c r="B191" s="67" t="s">
        <v>245</v>
      </c>
      <c r="C191" s="68">
        <v>59317</v>
      </c>
    </row>
    <row r="192" spans="1:3" ht="15.75">
      <c r="A192" s="66" t="s">
        <v>242</v>
      </c>
      <c r="B192" s="67" t="s">
        <v>246</v>
      </c>
      <c r="C192" s="68">
        <v>75590</v>
      </c>
    </row>
    <row r="193" spans="1:3" ht="15.75">
      <c r="A193" s="66" t="s">
        <v>210</v>
      </c>
      <c r="B193" s="67" t="s">
        <v>225</v>
      </c>
      <c r="C193" s="68">
        <v>1839265</v>
      </c>
    </row>
    <row r="194" spans="1:3" ht="31.5">
      <c r="A194" s="66" t="s">
        <v>211</v>
      </c>
      <c r="B194" s="67" t="s">
        <v>226</v>
      </c>
      <c r="C194" s="68">
        <v>927955</v>
      </c>
    </row>
    <row r="195" spans="1:3" ht="31.5">
      <c r="A195" s="66" t="s">
        <v>281</v>
      </c>
      <c r="B195" s="67" t="s">
        <v>282</v>
      </c>
      <c r="C195" s="68">
        <v>304142</v>
      </c>
    </row>
    <row r="196" spans="1:3" ht="15.75">
      <c r="A196" s="66" t="s">
        <v>212</v>
      </c>
      <c r="B196" s="67" t="s">
        <v>227</v>
      </c>
      <c r="C196" s="68">
        <v>394113</v>
      </c>
    </row>
    <row r="197" spans="1:3" ht="15.75">
      <c r="A197" s="66" t="s">
        <v>213</v>
      </c>
      <c r="B197" s="67" t="s">
        <v>228</v>
      </c>
      <c r="C197" s="68">
        <v>213055</v>
      </c>
    </row>
    <row r="198" spans="1:3" ht="15.75">
      <c r="A198" s="66" t="s">
        <v>214</v>
      </c>
      <c r="B198" s="67" t="s">
        <v>229</v>
      </c>
      <c r="C198" s="68">
        <v>1825843</v>
      </c>
    </row>
    <row r="199" spans="1:3" ht="15.75">
      <c r="A199" s="66" t="s">
        <v>215</v>
      </c>
      <c r="B199" s="67" t="s">
        <v>230</v>
      </c>
      <c r="C199" s="68">
        <v>254446</v>
      </c>
    </row>
    <row r="200" spans="1:3" ht="15.75">
      <c r="A200" s="66" t="s">
        <v>299</v>
      </c>
      <c r="B200" s="67" t="s">
        <v>300</v>
      </c>
      <c r="C200" s="68">
        <v>129</v>
      </c>
    </row>
    <row r="201" spans="1:3" ht="15.75">
      <c r="A201" s="66" t="s">
        <v>267</v>
      </c>
      <c r="B201" s="67" t="s">
        <v>268</v>
      </c>
      <c r="C201" s="68">
        <v>31929</v>
      </c>
    </row>
    <row r="202" spans="1:3" ht="15.75">
      <c r="A202" s="66" t="s">
        <v>283</v>
      </c>
      <c r="B202" s="67" t="s">
        <v>284</v>
      </c>
      <c r="C202" s="68">
        <v>166157</v>
      </c>
    </row>
    <row r="203" spans="1:3" ht="15.75">
      <c r="A203" s="66" t="s">
        <v>216</v>
      </c>
      <c r="B203" s="67" t="s">
        <v>231</v>
      </c>
      <c r="C203" s="68">
        <v>266544</v>
      </c>
    </row>
    <row r="204" spans="1:3" ht="15.75">
      <c r="A204" s="66" t="s">
        <v>217</v>
      </c>
      <c r="B204" s="67" t="s">
        <v>232</v>
      </c>
      <c r="C204" s="68">
        <v>558165</v>
      </c>
    </row>
    <row r="205" spans="1:3" ht="15.75">
      <c r="A205" s="66" t="s">
        <v>218</v>
      </c>
      <c r="B205" s="67" t="s">
        <v>233</v>
      </c>
      <c r="C205" s="68">
        <v>396456</v>
      </c>
    </row>
    <row r="206" spans="1:3" ht="15.75">
      <c r="A206" s="66" t="s">
        <v>219</v>
      </c>
      <c r="B206" s="67" t="s">
        <v>234</v>
      </c>
      <c r="C206" s="68">
        <v>82238</v>
      </c>
    </row>
    <row r="207" spans="1:3" ht="15.75">
      <c r="A207" s="66" t="s">
        <v>220</v>
      </c>
      <c r="B207" s="67" t="s">
        <v>235</v>
      </c>
      <c r="C207" s="68">
        <v>20091</v>
      </c>
    </row>
    <row r="208" spans="1:3" ht="15.75">
      <c r="A208" s="66" t="s">
        <v>301</v>
      </c>
      <c r="B208" s="67" t="s">
        <v>302</v>
      </c>
      <c r="C208" s="68">
        <v>21947</v>
      </c>
    </row>
    <row r="209" spans="1:3" ht="15.75">
      <c r="A209" s="66" t="s">
        <v>269</v>
      </c>
      <c r="B209" s="67" t="s">
        <v>270</v>
      </c>
      <c r="C209" s="68">
        <v>3654</v>
      </c>
    </row>
    <row r="210" spans="1:3" ht="31.5">
      <c r="A210" s="66" t="s">
        <v>303</v>
      </c>
      <c r="B210" s="67" t="s">
        <v>304</v>
      </c>
      <c r="C210" s="68">
        <v>15176</v>
      </c>
    </row>
    <row r="211" spans="1:3" ht="31.5">
      <c r="A211" s="66" t="s">
        <v>285</v>
      </c>
      <c r="B211" s="67" t="s">
        <v>286</v>
      </c>
      <c r="C211" s="68">
        <v>8911</v>
      </c>
    </row>
    <row r="212" spans="1:3" ht="15.75">
      <c r="A212" s="66" t="s">
        <v>287</v>
      </c>
      <c r="B212" s="67" t="s">
        <v>288</v>
      </c>
      <c r="C212" s="68">
        <v>169541</v>
      </c>
    </row>
    <row r="213" spans="1:3" ht="31.5">
      <c r="A213" s="66" t="s">
        <v>289</v>
      </c>
      <c r="B213" s="67" t="s">
        <v>290</v>
      </c>
      <c r="C213" s="68">
        <v>42</v>
      </c>
    </row>
    <row r="214" spans="1:3" ht="31.5">
      <c r="A214" s="66" t="s">
        <v>291</v>
      </c>
      <c r="B214" s="67" t="s">
        <v>292</v>
      </c>
      <c r="C214" s="68">
        <v>169499</v>
      </c>
    </row>
    <row r="215" spans="1:3" ht="15.75">
      <c r="A215" s="66" t="s">
        <v>305</v>
      </c>
      <c r="B215" s="67" t="s">
        <v>136</v>
      </c>
      <c r="C215" s="68">
        <v>133014</v>
      </c>
    </row>
    <row r="216" spans="1:3" ht="15.75">
      <c r="A216" s="66" t="s">
        <v>306</v>
      </c>
      <c r="B216" s="67" t="s">
        <v>307</v>
      </c>
      <c r="C216" s="68">
        <v>44882</v>
      </c>
    </row>
    <row r="217" spans="1:3" ht="15.75">
      <c r="A217" s="66" t="s">
        <v>308</v>
      </c>
      <c r="B217" s="67" t="s">
        <v>309</v>
      </c>
      <c r="C217" s="68">
        <v>44882</v>
      </c>
    </row>
    <row r="218" spans="1:3" ht="15.75">
      <c r="A218" s="64" t="s">
        <v>236</v>
      </c>
      <c r="B218" s="64"/>
      <c r="C218" s="78">
        <f>C186+C188+C193+C198+C212+C215+C216</f>
        <v>12597908</v>
      </c>
    </row>
    <row r="219" spans="1:3" ht="15.75">
      <c r="A219" s="62" t="s">
        <v>310</v>
      </c>
      <c r="B219" s="70"/>
      <c r="C219" s="77"/>
    </row>
    <row r="220" spans="1:3" ht="15.75">
      <c r="A220" s="66" t="s">
        <v>311</v>
      </c>
      <c r="B220" s="67" t="s">
        <v>312</v>
      </c>
      <c r="C220" s="68">
        <v>772050</v>
      </c>
    </row>
    <row r="221" spans="1:3" ht="15.75">
      <c r="A221" s="66" t="s">
        <v>313</v>
      </c>
      <c r="B221" s="67" t="s">
        <v>314</v>
      </c>
      <c r="C221" s="68">
        <v>772050</v>
      </c>
    </row>
    <row r="222" spans="1:3" ht="15.75">
      <c r="A222" s="64" t="s">
        <v>315</v>
      </c>
      <c r="B222" s="64"/>
      <c r="C222" s="78">
        <f>C220</f>
        <v>772050</v>
      </c>
    </row>
    <row r="223" spans="1:3" ht="15.75">
      <c r="A223" s="62" t="s">
        <v>257</v>
      </c>
      <c r="B223" s="70"/>
      <c r="C223" s="77"/>
    </row>
    <row r="224" spans="1:3" ht="15.75">
      <c r="A224" s="66" t="s">
        <v>258</v>
      </c>
      <c r="B224" s="67" t="s">
        <v>259</v>
      </c>
      <c r="C224" s="68">
        <v>170807</v>
      </c>
    </row>
    <row r="225" spans="1:3" ht="15.75">
      <c r="A225" s="66" t="s">
        <v>260</v>
      </c>
      <c r="B225" s="67" t="s">
        <v>261</v>
      </c>
      <c r="C225" s="68">
        <v>65429</v>
      </c>
    </row>
    <row r="226" spans="1:3" ht="15.75">
      <c r="A226" s="66" t="s">
        <v>316</v>
      </c>
      <c r="B226" s="67" t="s">
        <v>317</v>
      </c>
      <c r="C226" s="68">
        <v>17518</v>
      </c>
    </row>
    <row r="227" spans="1:3" ht="15.75">
      <c r="A227" s="66" t="s">
        <v>262</v>
      </c>
      <c r="B227" s="67" t="s">
        <v>263</v>
      </c>
      <c r="C227" s="68">
        <v>39597</v>
      </c>
    </row>
    <row r="228" spans="1:3" ht="15.75">
      <c r="A228" s="66" t="s">
        <v>293</v>
      </c>
      <c r="B228" s="67" t="s">
        <v>294</v>
      </c>
      <c r="C228" s="68">
        <v>8314</v>
      </c>
    </row>
    <row r="229" spans="1:3" ht="15.75">
      <c r="A229" s="66" t="s">
        <v>318</v>
      </c>
      <c r="B229" s="67" t="s">
        <v>319</v>
      </c>
      <c r="C229" s="68">
        <v>300</v>
      </c>
    </row>
    <row r="230" spans="1:3" ht="31.5">
      <c r="A230" s="66" t="s">
        <v>320</v>
      </c>
      <c r="B230" s="67" t="s">
        <v>321</v>
      </c>
      <c r="C230" s="68">
        <v>300</v>
      </c>
    </row>
    <row r="231" spans="1:3" ht="15.75">
      <c r="A231" s="64" t="s">
        <v>264</v>
      </c>
      <c r="B231" s="64"/>
      <c r="C231" s="78">
        <f>C224+C225+C229</f>
        <v>236536</v>
      </c>
    </row>
    <row r="232" spans="1:3" ht="15.75">
      <c r="A232" s="66"/>
      <c r="B232" s="74"/>
      <c r="C232" s="68"/>
    </row>
    <row r="233" spans="1:3" ht="31.5">
      <c r="A233" s="64" t="s">
        <v>322</v>
      </c>
      <c r="B233" s="64"/>
      <c r="C233" s="78">
        <f>C218+C222+C231</f>
        <v>13606494</v>
      </c>
    </row>
    <row r="234" spans="1:3" ht="15.75">
      <c r="A234" s="66"/>
      <c r="B234" s="74"/>
      <c r="C234" s="68"/>
    </row>
    <row r="235" spans="1:3" ht="15.75">
      <c r="A235" s="64" t="s">
        <v>323</v>
      </c>
      <c r="B235" s="76"/>
      <c r="C235" s="79"/>
    </row>
    <row r="236" spans="1:3" ht="15.75">
      <c r="A236" s="62" t="s">
        <v>203</v>
      </c>
      <c r="B236" s="70"/>
      <c r="C236" s="77"/>
    </row>
    <row r="237" spans="1:3" ht="31.5">
      <c r="A237" s="66" t="s">
        <v>205</v>
      </c>
      <c r="B237" s="67" t="s">
        <v>86</v>
      </c>
      <c r="C237" s="68">
        <v>416945</v>
      </c>
    </row>
    <row r="238" spans="1:3" ht="31.5">
      <c r="A238" s="66" t="s">
        <v>206</v>
      </c>
      <c r="B238" s="67" t="s">
        <v>221</v>
      </c>
      <c r="C238" s="68">
        <v>416945</v>
      </c>
    </row>
    <row r="239" spans="1:3" ht="15.75">
      <c r="A239" s="66" t="s">
        <v>207</v>
      </c>
      <c r="B239" s="67" t="s">
        <v>222</v>
      </c>
      <c r="C239" s="68">
        <v>45040</v>
      </c>
    </row>
    <row r="240" spans="1:3" ht="15.75">
      <c r="A240" s="66" t="s">
        <v>209</v>
      </c>
      <c r="B240" s="67" t="s">
        <v>224</v>
      </c>
      <c r="C240" s="68">
        <v>1526</v>
      </c>
    </row>
    <row r="241" spans="1:3" ht="31.5">
      <c r="A241" s="66" t="s">
        <v>240</v>
      </c>
      <c r="B241" s="67" t="s">
        <v>244</v>
      </c>
      <c r="C241" s="68">
        <v>38856</v>
      </c>
    </row>
    <row r="242" spans="1:3" ht="15.75">
      <c r="A242" s="66" t="s">
        <v>242</v>
      </c>
      <c r="B242" s="67" t="s">
        <v>246</v>
      </c>
      <c r="C242" s="68">
        <v>4658</v>
      </c>
    </row>
    <row r="243" spans="1:3" ht="15.75">
      <c r="A243" s="66" t="s">
        <v>210</v>
      </c>
      <c r="B243" s="67" t="s">
        <v>225</v>
      </c>
      <c r="C243" s="68">
        <v>95986</v>
      </c>
    </row>
    <row r="244" spans="1:3" ht="31.5">
      <c r="A244" s="66" t="s">
        <v>211</v>
      </c>
      <c r="B244" s="67" t="s">
        <v>226</v>
      </c>
      <c r="C244" s="68">
        <v>48630</v>
      </c>
    </row>
    <row r="245" spans="1:3" ht="31.5">
      <c r="A245" s="66" t="s">
        <v>281</v>
      </c>
      <c r="B245" s="67" t="s">
        <v>282</v>
      </c>
      <c r="C245" s="68">
        <v>16013</v>
      </c>
    </row>
    <row r="246" spans="1:3" ht="15.75">
      <c r="A246" s="66" t="s">
        <v>212</v>
      </c>
      <c r="B246" s="67" t="s">
        <v>227</v>
      </c>
      <c r="C246" s="68">
        <v>20448</v>
      </c>
    </row>
    <row r="247" spans="1:3" ht="15.75">
      <c r="A247" s="66" t="s">
        <v>213</v>
      </c>
      <c r="B247" s="67" t="s">
        <v>228</v>
      </c>
      <c r="C247" s="68">
        <v>10895</v>
      </c>
    </row>
    <row r="248" spans="1:3" ht="15.75">
      <c r="A248" s="66" t="s">
        <v>214</v>
      </c>
      <c r="B248" s="67" t="s">
        <v>229</v>
      </c>
      <c r="C248" s="68">
        <v>72143</v>
      </c>
    </row>
    <row r="249" spans="1:3" ht="15.75">
      <c r="A249" s="66" t="s">
        <v>215</v>
      </c>
      <c r="B249" s="67" t="s">
        <v>230</v>
      </c>
      <c r="C249" s="68">
        <v>11610</v>
      </c>
    </row>
    <row r="250" spans="1:3" ht="15.75">
      <c r="A250" s="66" t="s">
        <v>283</v>
      </c>
      <c r="B250" s="67" t="s">
        <v>284</v>
      </c>
      <c r="C250" s="68">
        <v>4595</v>
      </c>
    </row>
    <row r="251" spans="1:3" ht="15.75">
      <c r="A251" s="66" t="s">
        <v>216</v>
      </c>
      <c r="B251" s="67" t="s">
        <v>231</v>
      </c>
      <c r="C251" s="68">
        <v>4547</v>
      </c>
    </row>
    <row r="252" spans="1:3" ht="15.75">
      <c r="A252" s="66" t="s">
        <v>217</v>
      </c>
      <c r="B252" s="67" t="s">
        <v>232</v>
      </c>
      <c r="C252" s="68">
        <v>29439</v>
      </c>
    </row>
    <row r="253" spans="1:3" ht="15.75">
      <c r="A253" s="66" t="s">
        <v>218</v>
      </c>
      <c r="B253" s="67" t="s">
        <v>233</v>
      </c>
      <c r="C253" s="68">
        <v>20980</v>
      </c>
    </row>
    <row r="254" spans="1:3" ht="15.75">
      <c r="A254" s="66" t="s">
        <v>220</v>
      </c>
      <c r="B254" s="67" t="s">
        <v>235</v>
      </c>
      <c r="C254" s="68">
        <v>972</v>
      </c>
    </row>
    <row r="255" spans="1:3" ht="15.75">
      <c r="A255" s="66" t="s">
        <v>287</v>
      </c>
      <c r="B255" s="67" t="s">
        <v>288</v>
      </c>
      <c r="C255" s="68">
        <v>11895</v>
      </c>
    </row>
    <row r="256" spans="1:3" ht="31.5">
      <c r="A256" s="66" t="s">
        <v>291</v>
      </c>
      <c r="B256" s="67" t="s">
        <v>292</v>
      </c>
      <c r="C256" s="68">
        <v>11895</v>
      </c>
    </row>
    <row r="257" spans="1:3" ht="15.75">
      <c r="A257" s="66" t="s">
        <v>305</v>
      </c>
      <c r="B257" s="67" t="s">
        <v>136</v>
      </c>
      <c r="C257" s="68">
        <v>12520</v>
      </c>
    </row>
    <row r="258" spans="1:3" ht="15.75">
      <c r="A258" s="64" t="s">
        <v>236</v>
      </c>
      <c r="B258" s="64"/>
      <c r="C258" s="78">
        <f>C237+C239+C243+C248+C255+C257</f>
        <v>654529</v>
      </c>
    </row>
    <row r="259" spans="1:3" ht="15.75">
      <c r="A259" s="66"/>
      <c r="B259" s="74"/>
      <c r="C259" s="68"/>
    </row>
    <row r="260" spans="1:3" ht="15.75">
      <c r="A260" s="62" t="s">
        <v>324</v>
      </c>
      <c r="B260" s="62"/>
      <c r="C260" s="78">
        <f>SUM(C258)</f>
        <v>654529</v>
      </c>
    </row>
    <row r="261" spans="1:3" ht="15.75">
      <c r="A261" s="66"/>
      <c r="B261" s="74"/>
      <c r="C261" s="68"/>
    </row>
    <row r="262" spans="1:3" ht="31.5">
      <c r="A262" s="64" t="s">
        <v>325</v>
      </c>
      <c r="B262" s="64"/>
      <c r="C262" s="63"/>
    </row>
    <row r="263" spans="1:3" ht="15.75">
      <c r="A263" s="62" t="s">
        <v>203</v>
      </c>
      <c r="B263" s="70"/>
      <c r="C263" s="77"/>
    </row>
    <row r="264" spans="1:3" ht="31.5">
      <c r="A264" s="66" t="s">
        <v>205</v>
      </c>
      <c r="B264" s="67" t="s">
        <v>86</v>
      </c>
      <c r="C264" s="68">
        <v>507142</v>
      </c>
    </row>
    <row r="265" spans="1:3" ht="31.5">
      <c r="A265" s="66" t="s">
        <v>206</v>
      </c>
      <c r="B265" s="67" t="s">
        <v>221</v>
      </c>
      <c r="C265" s="68">
        <v>507142</v>
      </c>
    </row>
    <row r="266" spans="1:3" ht="15.75">
      <c r="A266" s="66" t="s">
        <v>207</v>
      </c>
      <c r="B266" s="67" t="s">
        <v>222</v>
      </c>
      <c r="C266" s="68">
        <v>34721</v>
      </c>
    </row>
    <row r="267" spans="1:3" ht="15.75">
      <c r="A267" s="66" t="s">
        <v>209</v>
      </c>
      <c r="B267" s="67" t="s">
        <v>224</v>
      </c>
      <c r="C267" s="68">
        <v>333</v>
      </c>
    </row>
    <row r="268" spans="1:3" ht="31.5">
      <c r="A268" s="66" t="s">
        <v>240</v>
      </c>
      <c r="B268" s="67" t="s">
        <v>244</v>
      </c>
      <c r="C268" s="68">
        <v>27841</v>
      </c>
    </row>
    <row r="269" spans="1:3" ht="15.75">
      <c r="A269" s="66" t="s">
        <v>241</v>
      </c>
      <c r="B269" s="67" t="s">
        <v>245</v>
      </c>
      <c r="C269" s="68">
        <v>353</v>
      </c>
    </row>
    <row r="270" spans="1:3" ht="15.75">
      <c r="A270" s="66" t="s">
        <v>242</v>
      </c>
      <c r="B270" s="67" t="s">
        <v>246</v>
      </c>
      <c r="C270" s="68">
        <v>6194</v>
      </c>
    </row>
    <row r="271" spans="1:3" ht="15.75">
      <c r="A271" s="66" t="s">
        <v>210</v>
      </c>
      <c r="B271" s="67" t="s">
        <v>225</v>
      </c>
      <c r="C271" s="68">
        <v>121806</v>
      </c>
    </row>
    <row r="272" spans="1:3" ht="31.5">
      <c r="A272" s="66" t="s">
        <v>211</v>
      </c>
      <c r="B272" s="67" t="s">
        <v>226</v>
      </c>
      <c r="C272" s="68">
        <v>59773</v>
      </c>
    </row>
    <row r="273" spans="1:3" ht="31.5">
      <c r="A273" s="66" t="s">
        <v>281</v>
      </c>
      <c r="B273" s="67" t="s">
        <v>282</v>
      </c>
      <c r="C273" s="68">
        <v>22487</v>
      </c>
    </row>
    <row r="274" spans="1:3" ht="15.75">
      <c r="A274" s="66" t="s">
        <v>212</v>
      </c>
      <c r="B274" s="67" t="s">
        <v>227</v>
      </c>
      <c r="C274" s="68">
        <v>24998</v>
      </c>
    </row>
    <row r="275" spans="1:3" ht="15.75">
      <c r="A275" s="66" t="s">
        <v>213</v>
      </c>
      <c r="B275" s="67" t="s">
        <v>228</v>
      </c>
      <c r="C275" s="68">
        <v>14548</v>
      </c>
    </row>
    <row r="276" spans="1:3" ht="15.75">
      <c r="A276" s="66" t="s">
        <v>214</v>
      </c>
      <c r="B276" s="67" t="s">
        <v>229</v>
      </c>
      <c r="C276" s="68">
        <v>61806</v>
      </c>
    </row>
    <row r="277" spans="1:3" ht="15.75">
      <c r="A277" s="66" t="s">
        <v>267</v>
      </c>
      <c r="B277" s="67" t="s">
        <v>268</v>
      </c>
      <c r="C277" s="68">
        <v>420</v>
      </c>
    </row>
    <row r="278" spans="1:3" ht="15.75">
      <c r="A278" s="66" t="s">
        <v>283</v>
      </c>
      <c r="B278" s="67" t="s">
        <v>284</v>
      </c>
      <c r="C278" s="68">
        <v>388</v>
      </c>
    </row>
    <row r="279" spans="1:3" ht="15.75">
      <c r="A279" s="66" t="s">
        <v>216</v>
      </c>
      <c r="B279" s="67" t="s">
        <v>231</v>
      </c>
      <c r="C279" s="68">
        <v>29122</v>
      </c>
    </row>
    <row r="280" spans="1:3" ht="15.75">
      <c r="A280" s="66" t="s">
        <v>217</v>
      </c>
      <c r="B280" s="67" t="s">
        <v>232</v>
      </c>
      <c r="C280" s="68">
        <v>16337</v>
      </c>
    </row>
    <row r="281" spans="1:3" ht="15.75">
      <c r="A281" s="66" t="s">
        <v>218</v>
      </c>
      <c r="B281" s="67" t="s">
        <v>233</v>
      </c>
      <c r="C281" s="68">
        <v>14808</v>
      </c>
    </row>
    <row r="282" spans="1:3" ht="15.75">
      <c r="A282" s="66" t="s">
        <v>220</v>
      </c>
      <c r="B282" s="67" t="s">
        <v>235</v>
      </c>
      <c r="C282" s="68">
        <v>460</v>
      </c>
    </row>
    <row r="283" spans="1:3" ht="15.75">
      <c r="A283" s="66" t="s">
        <v>269</v>
      </c>
      <c r="B283" s="67" t="s">
        <v>270</v>
      </c>
      <c r="C283" s="68">
        <v>236</v>
      </c>
    </row>
    <row r="284" spans="1:3" ht="31.5">
      <c r="A284" s="66" t="s">
        <v>285</v>
      </c>
      <c r="B284" s="67" t="s">
        <v>286</v>
      </c>
      <c r="C284" s="68">
        <v>35</v>
      </c>
    </row>
    <row r="285" spans="1:3" ht="15.75">
      <c r="A285" s="66" t="s">
        <v>287</v>
      </c>
      <c r="B285" s="67" t="s">
        <v>288</v>
      </c>
      <c r="C285" s="68">
        <v>9073</v>
      </c>
    </row>
    <row r="286" spans="1:3" ht="31.5">
      <c r="A286" s="66" t="s">
        <v>291</v>
      </c>
      <c r="B286" s="67" t="s">
        <v>292</v>
      </c>
      <c r="C286" s="68">
        <v>9073</v>
      </c>
    </row>
    <row r="287" spans="1:3" ht="15.75">
      <c r="A287" s="66" t="s">
        <v>305</v>
      </c>
      <c r="B287" s="67" t="s">
        <v>136</v>
      </c>
      <c r="C287" s="68">
        <v>45231</v>
      </c>
    </row>
    <row r="288" spans="1:3" ht="15.75">
      <c r="A288" s="66" t="s">
        <v>306</v>
      </c>
      <c r="B288" s="67" t="s">
        <v>307</v>
      </c>
      <c r="C288" s="68">
        <v>73</v>
      </c>
    </row>
    <row r="289" spans="1:3" ht="15.75">
      <c r="A289" s="66" t="s">
        <v>308</v>
      </c>
      <c r="B289" s="67" t="s">
        <v>309</v>
      </c>
      <c r="C289" s="68">
        <v>73</v>
      </c>
    </row>
    <row r="290" spans="1:3" ht="15.75">
      <c r="A290" s="64" t="s">
        <v>236</v>
      </c>
      <c r="B290" s="64"/>
      <c r="C290" s="78">
        <f>C264+C266+C271+C276+C285+C287+C288</f>
        <v>779852</v>
      </c>
    </row>
    <row r="291" spans="1:3" ht="15.75">
      <c r="A291" s="62" t="s">
        <v>257</v>
      </c>
      <c r="B291" s="70"/>
      <c r="C291" s="77"/>
    </row>
    <row r="292" spans="1:3" ht="15.75">
      <c r="A292" s="66" t="s">
        <v>260</v>
      </c>
      <c r="B292" s="67" t="s">
        <v>261</v>
      </c>
      <c r="C292" s="68">
        <v>38669</v>
      </c>
    </row>
    <row r="293" spans="1:3" ht="15.75">
      <c r="A293" s="66" t="s">
        <v>316</v>
      </c>
      <c r="B293" s="67" t="s">
        <v>317</v>
      </c>
      <c r="C293" s="68">
        <v>19773</v>
      </c>
    </row>
    <row r="294" spans="1:3" ht="15.75">
      <c r="A294" s="66" t="s">
        <v>262</v>
      </c>
      <c r="B294" s="67" t="s">
        <v>263</v>
      </c>
      <c r="C294" s="68">
        <v>18896</v>
      </c>
    </row>
    <row r="295" spans="1:3" ht="15.75">
      <c r="A295" s="66" t="s">
        <v>318</v>
      </c>
      <c r="B295" s="67" t="s">
        <v>319</v>
      </c>
      <c r="C295" s="68">
        <v>924</v>
      </c>
    </row>
    <row r="296" spans="1:3" ht="31.5">
      <c r="A296" s="66" t="s">
        <v>320</v>
      </c>
      <c r="B296" s="67" t="s">
        <v>321</v>
      </c>
      <c r="C296" s="68">
        <v>924</v>
      </c>
    </row>
    <row r="297" spans="1:3" ht="15.75">
      <c r="A297" s="64" t="s">
        <v>264</v>
      </c>
      <c r="B297" s="64"/>
      <c r="C297" s="78">
        <f>C292+C295</f>
        <v>39593</v>
      </c>
    </row>
    <row r="298" spans="1:3" ht="15.75">
      <c r="A298" s="66"/>
      <c r="B298" s="74"/>
      <c r="C298" s="68"/>
    </row>
    <row r="299" spans="1:3" ht="31.5">
      <c r="A299" s="64" t="s">
        <v>326</v>
      </c>
      <c r="B299" s="64"/>
      <c r="C299" s="78">
        <f>C290+C297</f>
        <v>819445</v>
      </c>
    </row>
    <row r="300" spans="1:3" ht="15.75">
      <c r="A300" s="66"/>
      <c r="B300" s="74"/>
      <c r="C300" s="68"/>
    </row>
    <row r="301" spans="1:3" ht="15.75">
      <c r="A301" s="64" t="s">
        <v>327</v>
      </c>
      <c r="B301" s="76"/>
      <c r="C301" s="79"/>
    </row>
    <row r="302" spans="1:3" ht="15.75">
      <c r="A302" s="62" t="s">
        <v>203</v>
      </c>
      <c r="B302" s="70"/>
      <c r="C302" s="77"/>
    </row>
    <row r="303" spans="1:3" ht="31.5">
      <c r="A303" s="66" t="s">
        <v>205</v>
      </c>
      <c r="B303" s="67" t="s">
        <v>86</v>
      </c>
      <c r="C303" s="68">
        <v>150647</v>
      </c>
    </row>
    <row r="304" spans="1:3" ht="31.5">
      <c r="A304" s="66" t="s">
        <v>206</v>
      </c>
      <c r="B304" s="67" t="s">
        <v>221</v>
      </c>
      <c r="C304" s="68">
        <v>150647</v>
      </c>
    </row>
    <row r="305" spans="1:3" ht="15.75">
      <c r="A305" s="66" t="s">
        <v>207</v>
      </c>
      <c r="B305" s="67" t="s">
        <v>222</v>
      </c>
      <c r="C305" s="68">
        <v>10054</v>
      </c>
    </row>
    <row r="306" spans="1:3" ht="15.75">
      <c r="A306" s="66" t="s">
        <v>209</v>
      </c>
      <c r="B306" s="67" t="s">
        <v>224</v>
      </c>
      <c r="C306" s="68">
        <v>3152</v>
      </c>
    </row>
    <row r="307" spans="1:3" ht="31.5">
      <c r="A307" s="66" t="s">
        <v>240</v>
      </c>
      <c r="B307" s="67" t="s">
        <v>244</v>
      </c>
      <c r="C307" s="68">
        <v>6072</v>
      </c>
    </row>
    <row r="308" spans="1:3" ht="15.75">
      <c r="A308" s="66" t="s">
        <v>242</v>
      </c>
      <c r="B308" s="67" t="s">
        <v>246</v>
      </c>
      <c r="C308" s="68">
        <v>830</v>
      </c>
    </row>
    <row r="309" spans="1:3" ht="15.75">
      <c r="A309" s="66" t="s">
        <v>210</v>
      </c>
      <c r="B309" s="67" t="s">
        <v>225</v>
      </c>
      <c r="C309" s="68">
        <v>34304</v>
      </c>
    </row>
    <row r="310" spans="1:3" ht="31.5">
      <c r="A310" s="66" t="s">
        <v>211</v>
      </c>
      <c r="B310" s="67" t="s">
        <v>226</v>
      </c>
      <c r="C310" s="68">
        <v>18789</v>
      </c>
    </row>
    <row r="311" spans="1:3" ht="31.5">
      <c r="A311" s="66" t="s">
        <v>281</v>
      </c>
      <c r="B311" s="67" t="s">
        <v>282</v>
      </c>
      <c r="C311" s="68">
        <v>4768</v>
      </c>
    </row>
    <row r="312" spans="1:3" ht="15.75">
      <c r="A312" s="66" t="s">
        <v>212</v>
      </c>
      <c r="B312" s="67" t="s">
        <v>227</v>
      </c>
      <c r="C312" s="68">
        <v>7521</v>
      </c>
    </row>
    <row r="313" spans="1:3" ht="15.75">
      <c r="A313" s="66" t="s">
        <v>213</v>
      </c>
      <c r="B313" s="67" t="s">
        <v>228</v>
      </c>
      <c r="C313" s="68">
        <v>3226</v>
      </c>
    </row>
    <row r="314" spans="1:3" ht="15.75">
      <c r="A314" s="66" t="s">
        <v>214</v>
      </c>
      <c r="B314" s="67" t="s">
        <v>229</v>
      </c>
      <c r="C314" s="68">
        <v>74300</v>
      </c>
    </row>
    <row r="315" spans="1:3" ht="15.75">
      <c r="A315" s="66" t="s">
        <v>299</v>
      </c>
      <c r="B315" s="67" t="s">
        <v>300</v>
      </c>
      <c r="C315" s="68">
        <v>55</v>
      </c>
    </row>
    <row r="316" spans="1:3" ht="15.75">
      <c r="A316" s="66" t="s">
        <v>267</v>
      </c>
      <c r="B316" s="67" t="s">
        <v>268</v>
      </c>
      <c r="C316" s="68">
        <v>700</v>
      </c>
    </row>
    <row r="317" spans="1:3" ht="15.75">
      <c r="A317" s="66" t="s">
        <v>283</v>
      </c>
      <c r="B317" s="67" t="s">
        <v>284</v>
      </c>
      <c r="C317" s="68">
        <v>156</v>
      </c>
    </row>
    <row r="318" spans="1:3" ht="15.75">
      <c r="A318" s="66" t="s">
        <v>216</v>
      </c>
      <c r="B318" s="67" t="s">
        <v>231</v>
      </c>
      <c r="C318" s="68">
        <v>9115</v>
      </c>
    </row>
    <row r="319" spans="1:3" ht="15.75">
      <c r="A319" s="66" t="s">
        <v>217</v>
      </c>
      <c r="B319" s="67" t="s">
        <v>232</v>
      </c>
      <c r="C319" s="68">
        <v>49800</v>
      </c>
    </row>
    <row r="320" spans="1:3" ht="15.75">
      <c r="A320" s="66" t="s">
        <v>218</v>
      </c>
      <c r="B320" s="67" t="s">
        <v>233</v>
      </c>
      <c r="C320" s="68">
        <v>12594</v>
      </c>
    </row>
    <row r="321" spans="1:3" ht="15.75">
      <c r="A321" s="66" t="s">
        <v>219</v>
      </c>
      <c r="B321" s="67" t="s">
        <v>234</v>
      </c>
      <c r="C321" s="68">
        <v>1413</v>
      </c>
    </row>
    <row r="322" spans="1:3" ht="15.75">
      <c r="A322" s="66" t="s">
        <v>220</v>
      </c>
      <c r="B322" s="67" t="s">
        <v>235</v>
      </c>
      <c r="C322" s="68">
        <v>264</v>
      </c>
    </row>
    <row r="323" spans="1:3" ht="15.75">
      <c r="A323" s="66" t="s">
        <v>269</v>
      </c>
      <c r="B323" s="67" t="s">
        <v>270</v>
      </c>
      <c r="C323" s="68">
        <v>203</v>
      </c>
    </row>
    <row r="324" spans="1:3" ht="15.75">
      <c r="A324" s="66" t="s">
        <v>287</v>
      </c>
      <c r="B324" s="67" t="s">
        <v>288</v>
      </c>
      <c r="C324" s="68">
        <v>448</v>
      </c>
    </row>
    <row r="325" spans="1:3" ht="31.5">
      <c r="A325" s="66" t="s">
        <v>291</v>
      </c>
      <c r="B325" s="67" t="s">
        <v>292</v>
      </c>
      <c r="C325" s="68">
        <v>448</v>
      </c>
    </row>
    <row r="326" spans="1:3" ht="15.75">
      <c r="A326" s="64" t="s">
        <v>236</v>
      </c>
      <c r="B326" s="64"/>
      <c r="C326" s="78">
        <f>C303+C305+C309+C314+C324</f>
        <v>269753</v>
      </c>
    </row>
    <row r="327" spans="1:3" ht="15.75">
      <c r="A327" s="66"/>
      <c r="B327" s="74"/>
      <c r="C327" s="68"/>
    </row>
    <row r="328" spans="1:3" ht="15.75">
      <c r="A328" s="64" t="s">
        <v>328</v>
      </c>
      <c r="B328" s="64"/>
      <c r="C328" s="78">
        <f>SUM(C326)</f>
        <v>269753</v>
      </c>
    </row>
    <row r="329" spans="1:3" ht="15.75">
      <c r="A329" s="66"/>
      <c r="B329" s="74"/>
      <c r="C329" s="68"/>
    </row>
    <row r="330" spans="1:3" ht="15.75">
      <c r="A330" s="64" t="s">
        <v>329</v>
      </c>
      <c r="B330" s="76"/>
      <c r="C330" s="79"/>
    </row>
    <row r="331" spans="1:3" ht="15.75">
      <c r="A331" s="62" t="s">
        <v>203</v>
      </c>
      <c r="B331" s="70"/>
      <c r="C331" s="77"/>
    </row>
    <row r="332" spans="1:3" ht="31.5">
      <c r="A332" s="66" t="s">
        <v>205</v>
      </c>
      <c r="B332" s="67" t="s">
        <v>86</v>
      </c>
      <c r="C332" s="68">
        <v>157449</v>
      </c>
    </row>
    <row r="333" spans="1:3" ht="31.5">
      <c r="A333" s="66" t="s">
        <v>206</v>
      </c>
      <c r="B333" s="67" t="s">
        <v>221</v>
      </c>
      <c r="C333" s="68">
        <v>157449</v>
      </c>
    </row>
    <row r="334" spans="1:3" ht="15.75">
      <c r="A334" s="66" t="s">
        <v>207</v>
      </c>
      <c r="B334" s="67" t="s">
        <v>222</v>
      </c>
      <c r="C334" s="68">
        <v>9254</v>
      </c>
    </row>
    <row r="335" spans="1:3" ht="31.5">
      <c r="A335" s="66" t="s">
        <v>240</v>
      </c>
      <c r="B335" s="67" t="s">
        <v>244</v>
      </c>
      <c r="C335" s="68">
        <v>6449</v>
      </c>
    </row>
    <row r="336" spans="1:3" ht="15.75">
      <c r="A336" s="66" t="s">
        <v>242</v>
      </c>
      <c r="B336" s="67" t="s">
        <v>246</v>
      </c>
      <c r="C336" s="68">
        <v>2805</v>
      </c>
    </row>
    <row r="337" spans="1:3" ht="15.75">
      <c r="A337" s="66" t="s">
        <v>210</v>
      </c>
      <c r="B337" s="67" t="s">
        <v>225</v>
      </c>
      <c r="C337" s="68">
        <v>34974</v>
      </c>
    </row>
    <row r="338" spans="1:3" ht="31.5">
      <c r="A338" s="66" t="s">
        <v>211</v>
      </c>
      <c r="B338" s="67" t="s">
        <v>226</v>
      </c>
      <c r="C338" s="68">
        <v>18826</v>
      </c>
    </row>
    <row r="339" spans="1:3" ht="31.5">
      <c r="A339" s="66" t="s">
        <v>281</v>
      </c>
      <c r="B339" s="67" t="s">
        <v>282</v>
      </c>
      <c r="C339" s="68">
        <v>4649</v>
      </c>
    </row>
    <row r="340" spans="1:3" ht="15.75">
      <c r="A340" s="66" t="s">
        <v>212</v>
      </c>
      <c r="B340" s="67" t="s">
        <v>227</v>
      </c>
      <c r="C340" s="68">
        <v>7707</v>
      </c>
    </row>
    <row r="341" spans="1:3" ht="15.75">
      <c r="A341" s="66" t="s">
        <v>213</v>
      </c>
      <c r="B341" s="67" t="s">
        <v>228</v>
      </c>
      <c r="C341" s="68">
        <v>3792</v>
      </c>
    </row>
    <row r="342" spans="1:3" ht="15.75">
      <c r="A342" s="66" t="s">
        <v>214</v>
      </c>
      <c r="B342" s="67" t="s">
        <v>229</v>
      </c>
      <c r="C342" s="68">
        <v>1041</v>
      </c>
    </row>
    <row r="343" spans="1:3" ht="15.75">
      <c r="A343" s="66" t="s">
        <v>218</v>
      </c>
      <c r="B343" s="67" t="s">
        <v>233</v>
      </c>
      <c r="C343" s="68">
        <v>1041</v>
      </c>
    </row>
    <row r="344" spans="1:3" ht="15.75">
      <c r="A344" s="64" t="s">
        <v>236</v>
      </c>
      <c r="B344" s="64"/>
      <c r="C344" s="78">
        <f>C332+C334+C337+C342</f>
        <v>202718</v>
      </c>
    </row>
    <row r="345" spans="1:3" ht="15.75">
      <c r="A345" s="66"/>
      <c r="B345" s="74"/>
      <c r="C345" s="68"/>
    </row>
    <row r="346" spans="1:3" ht="15.75">
      <c r="A346" s="64" t="s">
        <v>330</v>
      </c>
      <c r="B346" s="64"/>
      <c r="C346" s="78">
        <f>SUM(C344)</f>
        <v>202718</v>
      </c>
    </row>
    <row r="347" spans="1:3" ht="15.75">
      <c r="A347" s="66"/>
      <c r="B347" s="74"/>
      <c r="C347" s="68"/>
    </row>
    <row r="348" spans="1:3" ht="15.75">
      <c r="A348" s="64" t="s">
        <v>331</v>
      </c>
      <c r="B348" s="76"/>
      <c r="C348" s="79"/>
    </row>
    <row r="349" spans="1:3" ht="15.75">
      <c r="A349" s="62" t="s">
        <v>203</v>
      </c>
      <c r="B349" s="70"/>
      <c r="C349" s="77"/>
    </row>
    <row r="350" spans="1:3" ht="31.5">
      <c r="A350" s="66" t="s">
        <v>205</v>
      </c>
      <c r="B350" s="67" t="s">
        <v>86</v>
      </c>
      <c r="C350" s="68">
        <v>160576</v>
      </c>
    </row>
    <row r="351" spans="1:3" ht="31.5">
      <c r="A351" s="66" t="s">
        <v>206</v>
      </c>
      <c r="B351" s="67" t="s">
        <v>221</v>
      </c>
      <c r="C351" s="68">
        <v>160576</v>
      </c>
    </row>
    <row r="352" spans="1:3" ht="15.75">
      <c r="A352" s="66" t="s">
        <v>207</v>
      </c>
      <c r="B352" s="67" t="s">
        <v>222</v>
      </c>
      <c r="C352" s="68">
        <v>10463</v>
      </c>
    </row>
    <row r="353" spans="1:3" ht="31.5">
      <c r="A353" s="66" t="s">
        <v>240</v>
      </c>
      <c r="B353" s="67" t="s">
        <v>244</v>
      </c>
      <c r="C353" s="68">
        <v>9760</v>
      </c>
    </row>
    <row r="354" spans="1:3" ht="15.75">
      <c r="A354" s="66" t="s">
        <v>242</v>
      </c>
      <c r="B354" s="67" t="s">
        <v>246</v>
      </c>
      <c r="C354" s="68">
        <v>703</v>
      </c>
    </row>
    <row r="355" spans="1:3" ht="15.75">
      <c r="A355" s="66" t="s">
        <v>210</v>
      </c>
      <c r="B355" s="67" t="s">
        <v>225</v>
      </c>
      <c r="C355" s="68">
        <v>37937</v>
      </c>
    </row>
    <row r="356" spans="1:3" ht="31.5">
      <c r="A356" s="66" t="s">
        <v>211</v>
      </c>
      <c r="B356" s="67" t="s">
        <v>226</v>
      </c>
      <c r="C356" s="68">
        <v>18976</v>
      </c>
    </row>
    <row r="357" spans="1:3" ht="31.5">
      <c r="A357" s="66" t="s">
        <v>281</v>
      </c>
      <c r="B357" s="67" t="s">
        <v>282</v>
      </c>
      <c r="C357" s="68">
        <v>7023</v>
      </c>
    </row>
    <row r="358" spans="1:3" ht="15.75">
      <c r="A358" s="66" t="s">
        <v>212</v>
      </c>
      <c r="B358" s="67" t="s">
        <v>227</v>
      </c>
      <c r="C358" s="68">
        <v>7805</v>
      </c>
    </row>
    <row r="359" spans="1:3" ht="15.75">
      <c r="A359" s="66" t="s">
        <v>213</v>
      </c>
      <c r="B359" s="67" t="s">
        <v>228</v>
      </c>
      <c r="C359" s="68">
        <v>4133</v>
      </c>
    </row>
    <row r="360" spans="1:3" ht="15.75">
      <c r="A360" s="66" t="s">
        <v>214</v>
      </c>
      <c r="B360" s="67" t="s">
        <v>229</v>
      </c>
      <c r="C360" s="68">
        <v>1166</v>
      </c>
    </row>
    <row r="361" spans="1:3" ht="15.75">
      <c r="A361" s="66" t="s">
        <v>215</v>
      </c>
      <c r="B361" s="67" t="s">
        <v>230</v>
      </c>
      <c r="C361" s="68">
        <v>627</v>
      </c>
    </row>
    <row r="362" spans="1:3" ht="15.75">
      <c r="A362" s="66" t="s">
        <v>216</v>
      </c>
      <c r="B362" s="67" t="s">
        <v>231</v>
      </c>
      <c r="C362" s="68">
        <v>59</v>
      </c>
    </row>
    <row r="363" spans="1:3" ht="15.75">
      <c r="A363" s="66" t="s">
        <v>218</v>
      </c>
      <c r="B363" s="67" t="s">
        <v>233</v>
      </c>
      <c r="C363" s="68">
        <v>324</v>
      </c>
    </row>
    <row r="364" spans="1:3" ht="31.5">
      <c r="A364" s="66" t="s">
        <v>303</v>
      </c>
      <c r="B364" s="67" t="s">
        <v>304</v>
      </c>
      <c r="C364" s="68">
        <v>156</v>
      </c>
    </row>
    <row r="365" spans="1:3" ht="15.75">
      <c r="A365" s="64" t="s">
        <v>236</v>
      </c>
      <c r="B365" s="64"/>
      <c r="C365" s="78">
        <f>C350+C352+C355+C360</f>
        <v>210142</v>
      </c>
    </row>
    <row r="366" spans="1:3" ht="15.75">
      <c r="A366" s="66"/>
      <c r="B366" s="74"/>
      <c r="C366" s="68"/>
    </row>
    <row r="367" spans="1:3" ht="15.75">
      <c r="A367" s="64" t="s">
        <v>332</v>
      </c>
      <c r="B367" s="64"/>
      <c r="C367" s="78">
        <f>SUM(C365)</f>
        <v>210142</v>
      </c>
    </row>
    <row r="368" spans="1:3" ht="15.75">
      <c r="A368" s="66"/>
      <c r="B368" s="74"/>
      <c r="C368" s="68"/>
    </row>
    <row r="369" spans="1:3" ht="15.75">
      <c r="A369" s="64" t="s">
        <v>333</v>
      </c>
      <c r="B369" s="76"/>
      <c r="C369" s="79"/>
    </row>
    <row r="370" spans="1:3" ht="15.75">
      <c r="A370" s="62" t="s">
        <v>203</v>
      </c>
      <c r="B370" s="70"/>
      <c r="C370" s="77"/>
    </row>
    <row r="371" spans="1:3" ht="31.5">
      <c r="A371" s="66" t="s">
        <v>205</v>
      </c>
      <c r="B371" s="67" t="s">
        <v>86</v>
      </c>
      <c r="C371" s="68">
        <v>32636</v>
      </c>
    </row>
    <row r="372" spans="1:3" ht="31.5">
      <c r="A372" s="66" t="s">
        <v>206</v>
      </c>
      <c r="B372" s="67" t="s">
        <v>221</v>
      </c>
      <c r="C372" s="68">
        <v>32636</v>
      </c>
    </row>
    <row r="373" spans="1:3" ht="15.75">
      <c r="A373" s="66" t="s">
        <v>207</v>
      </c>
      <c r="B373" s="67" t="s">
        <v>222</v>
      </c>
      <c r="C373" s="68">
        <v>282</v>
      </c>
    </row>
    <row r="374" spans="1:3" ht="31.5">
      <c r="A374" s="66" t="s">
        <v>240</v>
      </c>
      <c r="B374" s="67" t="s">
        <v>244</v>
      </c>
      <c r="C374" s="68">
        <v>282</v>
      </c>
    </row>
    <row r="375" spans="1:3" ht="15.75">
      <c r="A375" s="66" t="s">
        <v>210</v>
      </c>
      <c r="B375" s="67" t="s">
        <v>225</v>
      </c>
      <c r="C375" s="68">
        <v>5997</v>
      </c>
    </row>
    <row r="376" spans="1:3" ht="31.5">
      <c r="A376" s="66" t="s">
        <v>211</v>
      </c>
      <c r="B376" s="67" t="s">
        <v>226</v>
      </c>
      <c r="C376" s="68">
        <v>3854</v>
      </c>
    </row>
    <row r="377" spans="1:3" ht="15.75">
      <c r="A377" s="66" t="s">
        <v>212</v>
      </c>
      <c r="B377" s="67" t="s">
        <v>227</v>
      </c>
      <c r="C377" s="68">
        <v>1513</v>
      </c>
    </row>
    <row r="378" spans="1:3" ht="15.75">
      <c r="A378" s="66" t="s">
        <v>213</v>
      </c>
      <c r="B378" s="67" t="s">
        <v>228</v>
      </c>
      <c r="C378" s="68">
        <v>630</v>
      </c>
    </row>
    <row r="379" spans="1:3" ht="15.75">
      <c r="A379" s="66" t="s">
        <v>214</v>
      </c>
      <c r="B379" s="67" t="s">
        <v>229</v>
      </c>
      <c r="C379" s="68">
        <v>61394</v>
      </c>
    </row>
    <row r="380" spans="1:3" ht="15.75">
      <c r="A380" s="66" t="s">
        <v>267</v>
      </c>
      <c r="B380" s="67" t="s">
        <v>268</v>
      </c>
      <c r="C380" s="68">
        <v>1093</v>
      </c>
    </row>
    <row r="381" spans="1:3" ht="15.75">
      <c r="A381" s="66" t="s">
        <v>216</v>
      </c>
      <c r="B381" s="67" t="s">
        <v>231</v>
      </c>
      <c r="C381" s="68">
        <v>249</v>
      </c>
    </row>
    <row r="382" spans="1:3" ht="15.75">
      <c r="A382" s="66" t="s">
        <v>217</v>
      </c>
      <c r="B382" s="67" t="s">
        <v>232</v>
      </c>
      <c r="C382" s="68">
        <v>6945</v>
      </c>
    </row>
    <row r="383" spans="1:3" ht="15.75">
      <c r="A383" s="66" t="s">
        <v>218</v>
      </c>
      <c r="B383" s="67" t="s">
        <v>233</v>
      </c>
      <c r="C383" s="68">
        <v>49589</v>
      </c>
    </row>
    <row r="384" spans="1:3" ht="15.75">
      <c r="A384" s="66" t="s">
        <v>220</v>
      </c>
      <c r="B384" s="67" t="s">
        <v>235</v>
      </c>
      <c r="C384" s="68">
        <v>80</v>
      </c>
    </row>
    <row r="385" spans="1:3" ht="15.75">
      <c r="A385" s="66" t="s">
        <v>269</v>
      </c>
      <c r="B385" s="67" t="s">
        <v>270</v>
      </c>
      <c r="C385" s="68">
        <v>3438</v>
      </c>
    </row>
    <row r="386" spans="1:3" ht="15.75">
      <c r="A386" s="66" t="s">
        <v>287</v>
      </c>
      <c r="B386" s="67" t="s">
        <v>288</v>
      </c>
      <c r="C386" s="68">
        <v>440</v>
      </c>
    </row>
    <row r="387" spans="1:3" ht="31.5">
      <c r="A387" s="66" t="s">
        <v>289</v>
      </c>
      <c r="B387" s="67" t="s">
        <v>290</v>
      </c>
      <c r="C387" s="68">
        <v>150</v>
      </c>
    </row>
    <row r="388" spans="1:3" ht="31.5">
      <c r="A388" s="66" t="s">
        <v>291</v>
      </c>
      <c r="B388" s="67" t="s">
        <v>292</v>
      </c>
      <c r="C388" s="68">
        <v>290</v>
      </c>
    </row>
    <row r="389" spans="1:3" ht="15.75">
      <c r="A389" s="64" t="s">
        <v>236</v>
      </c>
      <c r="B389" s="64"/>
      <c r="C389" s="78">
        <f>C371+C373+C375+C379+C386</f>
        <v>100749</v>
      </c>
    </row>
    <row r="390" spans="1:3" ht="15.75">
      <c r="A390" s="66"/>
      <c r="B390" s="74"/>
      <c r="C390" s="68"/>
    </row>
    <row r="391" spans="1:3" ht="15.75">
      <c r="A391" s="64" t="s">
        <v>334</v>
      </c>
      <c r="B391" s="64"/>
      <c r="C391" s="78">
        <f>SUM(C389)</f>
        <v>100749</v>
      </c>
    </row>
    <row r="392" spans="1:3" ht="15.75">
      <c r="A392" s="66"/>
      <c r="B392" s="74"/>
      <c r="C392" s="68"/>
    </row>
    <row r="393" spans="1:3" ht="15.75">
      <c r="A393" s="64" t="s">
        <v>336</v>
      </c>
      <c r="B393" s="64"/>
      <c r="C393" s="78">
        <f>C160+C182+C233+C260+C299+C328+C346+C367+C391</f>
        <v>22994388</v>
      </c>
    </row>
    <row r="394" spans="1:3" ht="15.75">
      <c r="A394" s="109"/>
      <c r="B394" s="73"/>
      <c r="C394" s="92"/>
    </row>
    <row r="395" spans="1:3" ht="15.75">
      <c r="A395" s="109"/>
      <c r="B395" s="73"/>
      <c r="C395" s="92"/>
    </row>
    <row r="396" spans="1:3" ht="15.75">
      <c r="A396" s="64" t="s">
        <v>337</v>
      </c>
      <c r="B396" s="76"/>
      <c r="C396" s="79"/>
    </row>
    <row r="397" spans="1:3" ht="15.75">
      <c r="A397" s="64" t="s">
        <v>279</v>
      </c>
      <c r="B397" s="76"/>
      <c r="C397" s="79"/>
    </row>
    <row r="398" spans="1:3" ht="15.75">
      <c r="A398" s="64" t="s">
        <v>338</v>
      </c>
      <c r="B398" s="76"/>
      <c r="C398" s="79"/>
    </row>
    <row r="399" spans="1:3" ht="15.75">
      <c r="A399" s="62" t="s">
        <v>203</v>
      </c>
      <c r="B399" s="70"/>
      <c r="C399" s="77"/>
    </row>
    <row r="400" spans="1:3" ht="31.5">
      <c r="A400" s="66" t="s">
        <v>205</v>
      </c>
      <c r="B400" s="67" t="s">
        <v>86</v>
      </c>
      <c r="C400" s="68">
        <v>1577622</v>
      </c>
    </row>
    <row r="401" spans="1:3" ht="31.5">
      <c r="A401" s="66" t="s">
        <v>206</v>
      </c>
      <c r="B401" s="67" t="s">
        <v>221</v>
      </c>
      <c r="C401" s="68">
        <v>1577622</v>
      </c>
    </row>
    <row r="402" spans="1:3" ht="15.75">
      <c r="A402" s="66" t="s">
        <v>207</v>
      </c>
      <c r="B402" s="67" t="s">
        <v>222</v>
      </c>
      <c r="C402" s="68">
        <v>80172</v>
      </c>
    </row>
    <row r="403" spans="1:3" ht="31.5">
      <c r="A403" s="66" t="s">
        <v>240</v>
      </c>
      <c r="B403" s="67" t="s">
        <v>244</v>
      </c>
      <c r="C403" s="68">
        <v>28485</v>
      </c>
    </row>
    <row r="404" spans="1:3" ht="15.75">
      <c r="A404" s="66" t="s">
        <v>241</v>
      </c>
      <c r="B404" s="67" t="s">
        <v>245</v>
      </c>
      <c r="C404" s="68">
        <v>32037</v>
      </c>
    </row>
    <row r="405" spans="1:3" ht="15.75">
      <c r="A405" s="66" t="s">
        <v>242</v>
      </c>
      <c r="B405" s="67" t="s">
        <v>246</v>
      </c>
      <c r="C405" s="68">
        <v>19650</v>
      </c>
    </row>
    <row r="406" spans="1:3" ht="15.75">
      <c r="A406" s="66" t="s">
        <v>210</v>
      </c>
      <c r="B406" s="67" t="s">
        <v>225</v>
      </c>
      <c r="C406" s="68">
        <v>313019</v>
      </c>
    </row>
    <row r="407" spans="1:3" ht="31.5">
      <c r="A407" s="66" t="s">
        <v>211</v>
      </c>
      <c r="B407" s="67" t="s">
        <v>226</v>
      </c>
      <c r="C407" s="68">
        <v>188612</v>
      </c>
    </row>
    <row r="408" spans="1:3" ht="31.5">
      <c r="A408" s="66" t="s">
        <v>281</v>
      </c>
      <c r="B408" s="67" t="s">
        <v>282</v>
      </c>
      <c r="C408" s="68">
        <v>2266</v>
      </c>
    </row>
    <row r="409" spans="1:3" ht="15.75">
      <c r="A409" s="66" t="s">
        <v>212</v>
      </c>
      <c r="B409" s="67" t="s">
        <v>227</v>
      </c>
      <c r="C409" s="68">
        <v>79629</v>
      </c>
    </row>
    <row r="410" spans="1:3" ht="15.75">
      <c r="A410" s="66" t="s">
        <v>213</v>
      </c>
      <c r="B410" s="67" t="s">
        <v>228</v>
      </c>
      <c r="C410" s="68">
        <v>42512</v>
      </c>
    </row>
    <row r="411" spans="1:3" ht="15.75">
      <c r="A411" s="66" t="s">
        <v>214</v>
      </c>
      <c r="B411" s="67" t="s">
        <v>229</v>
      </c>
      <c r="C411" s="68">
        <v>257650</v>
      </c>
    </row>
    <row r="412" spans="1:3" ht="15.75">
      <c r="A412" s="66" t="s">
        <v>215</v>
      </c>
      <c r="B412" s="67" t="s">
        <v>230</v>
      </c>
      <c r="C412" s="68">
        <v>81304</v>
      </c>
    </row>
    <row r="413" spans="1:3" ht="15.75">
      <c r="A413" s="66" t="s">
        <v>267</v>
      </c>
      <c r="B413" s="67" t="s">
        <v>268</v>
      </c>
      <c r="C413" s="68">
        <v>11600</v>
      </c>
    </row>
    <row r="414" spans="1:3" ht="15.75">
      <c r="A414" s="66" t="s">
        <v>216</v>
      </c>
      <c r="B414" s="67" t="s">
        <v>231</v>
      </c>
      <c r="C414" s="68">
        <v>22745</v>
      </c>
    </row>
    <row r="415" spans="1:3" ht="15.75">
      <c r="A415" s="66" t="s">
        <v>217</v>
      </c>
      <c r="B415" s="67" t="s">
        <v>232</v>
      </c>
      <c r="C415" s="68">
        <v>99819</v>
      </c>
    </row>
    <row r="416" spans="1:3" ht="15.75">
      <c r="A416" s="66" t="s">
        <v>218</v>
      </c>
      <c r="B416" s="67" t="s">
        <v>233</v>
      </c>
      <c r="C416" s="68">
        <v>28991</v>
      </c>
    </row>
    <row r="417" spans="1:3" ht="15.75">
      <c r="A417" s="66" t="s">
        <v>219</v>
      </c>
      <c r="B417" s="67" t="s">
        <v>234</v>
      </c>
      <c r="C417" s="68">
        <v>11109</v>
      </c>
    </row>
    <row r="418" spans="1:3" ht="15.75">
      <c r="A418" s="66" t="s">
        <v>269</v>
      </c>
      <c r="B418" s="67" t="s">
        <v>270</v>
      </c>
      <c r="C418" s="68">
        <v>1621</v>
      </c>
    </row>
    <row r="419" spans="1:3" ht="31.5">
      <c r="A419" s="66" t="s">
        <v>285</v>
      </c>
      <c r="B419" s="67" t="s">
        <v>286</v>
      </c>
      <c r="C419" s="68">
        <v>461</v>
      </c>
    </row>
    <row r="420" spans="1:3" ht="15.75">
      <c r="A420" s="66" t="s">
        <v>287</v>
      </c>
      <c r="B420" s="67" t="s">
        <v>288</v>
      </c>
      <c r="C420" s="68">
        <v>15213</v>
      </c>
    </row>
    <row r="421" spans="1:3" ht="31.5">
      <c r="A421" s="66" t="s">
        <v>289</v>
      </c>
      <c r="B421" s="67" t="s">
        <v>290</v>
      </c>
      <c r="C421" s="68">
        <v>237</v>
      </c>
    </row>
    <row r="422" spans="1:3" ht="31.5">
      <c r="A422" s="66" t="s">
        <v>291</v>
      </c>
      <c r="B422" s="67" t="s">
        <v>292</v>
      </c>
      <c r="C422" s="68">
        <v>14976</v>
      </c>
    </row>
    <row r="423" spans="1:3" ht="15.75">
      <c r="A423" s="64" t="s">
        <v>236</v>
      </c>
      <c r="B423" s="64"/>
      <c r="C423" s="78">
        <f>C400+C402+C406+C411+C420</f>
        <v>2243676</v>
      </c>
    </row>
    <row r="424" spans="1:3" ht="15.75">
      <c r="A424" s="62" t="s">
        <v>257</v>
      </c>
      <c r="B424" s="70"/>
      <c r="C424" s="77"/>
    </row>
    <row r="425" spans="1:3" ht="15.75">
      <c r="A425" s="66" t="s">
        <v>258</v>
      </c>
      <c r="B425" s="67" t="s">
        <v>259</v>
      </c>
      <c r="C425" s="68">
        <v>14952</v>
      </c>
    </row>
    <row r="426" spans="1:3" ht="15.75">
      <c r="A426" s="66" t="s">
        <v>260</v>
      </c>
      <c r="B426" s="67" t="s">
        <v>261</v>
      </c>
      <c r="C426" s="68">
        <v>73947</v>
      </c>
    </row>
    <row r="427" spans="1:3" ht="15.75">
      <c r="A427" s="66" t="s">
        <v>262</v>
      </c>
      <c r="B427" s="67" t="s">
        <v>263</v>
      </c>
      <c r="C427" s="68">
        <v>20800</v>
      </c>
    </row>
    <row r="428" spans="1:3" ht="15.75">
      <c r="A428" s="66" t="s">
        <v>293</v>
      </c>
      <c r="B428" s="67" t="s">
        <v>294</v>
      </c>
      <c r="C428" s="68">
        <v>53147</v>
      </c>
    </row>
    <row r="429" spans="1:3" ht="15.75">
      <c r="A429" s="64" t="s">
        <v>264</v>
      </c>
      <c r="B429" s="64"/>
      <c r="C429" s="78">
        <f>C425+C426</f>
        <v>88899</v>
      </c>
    </row>
    <row r="430" spans="1:3" ht="15.75">
      <c r="A430" s="66"/>
      <c r="B430" s="74"/>
      <c r="C430" s="68"/>
    </row>
    <row r="431" spans="1:3" ht="31.5">
      <c r="A431" s="64" t="s">
        <v>339</v>
      </c>
      <c r="B431" s="64"/>
      <c r="C431" s="78">
        <f>C423+C429</f>
        <v>2332575</v>
      </c>
    </row>
    <row r="432" spans="1:3" ht="15.75">
      <c r="A432" s="66"/>
      <c r="B432" s="74"/>
      <c r="C432" s="68"/>
    </row>
    <row r="433" spans="1:3" ht="15.75">
      <c r="A433" s="64" t="s">
        <v>340</v>
      </c>
      <c r="B433" s="76"/>
      <c r="C433" s="79"/>
    </row>
    <row r="434" spans="1:3" ht="15.75">
      <c r="A434" s="62" t="s">
        <v>203</v>
      </c>
      <c r="B434" s="70"/>
      <c r="C434" s="77"/>
    </row>
    <row r="435" spans="1:3" ht="31.5">
      <c r="A435" s="66" t="s">
        <v>205</v>
      </c>
      <c r="B435" s="67" t="s">
        <v>86</v>
      </c>
      <c r="C435" s="68">
        <v>515332</v>
      </c>
    </row>
    <row r="436" spans="1:3" ht="31.5">
      <c r="A436" s="66" t="s">
        <v>206</v>
      </c>
      <c r="B436" s="67" t="s">
        <v>221</v>
      </c>
      <c r="C436" s="68">
        <v>515332</v>
      </c>
    </row>
    <row r="437" spans="1:3" ht="15.75">
      <c r="A437" s="66" t="s">
        <v>207</v>
      </c>
      <c r="B437" s="67" t="s">
        <v>222</v>
      </c>
      <c r="C437" s="68">
        <v>89429</v>
      </c>
    </row>
    <row r="438" spans="1:3" ht="31.5">
      <c r="A438" s="66" t="s">
        <v>240</v>
      </c>
      <c r="B438" s="67" t="s">
        <v>244</v>
      </c>
      <c r="C438" s="68">
        <v>9634</v>
      </c>
    </row>
    <row r="439" spans="1:3" ht="15.75">
      <c r="A439" s="66" t="s">
        <v>241</v>
      </c>
      <c r="B439" s="67" t="s">
        <v>245</v>
      </c>
      <c r="C439" s="68">
        <v>75493</v>
      </c>
    </row>
    <row r="440" spans="1:3" ht="15.75">
      <c r="A440" s="66" t="s">
        <v>242</v>
      </c>
      <c r="B440" s="67" t="s">
        <v>246</v>
      </c>
      <c r="C440" s="68">
        <v>4302</v>
      </c>
    </row>
    <row r="441" spans="1:3" ht="15.75">
      <c r="A441" s="66" t="s">
        <v>210</v>
      </c>
      <c r="B441" s="67" t="s">
        <v>225</v>
      </c>
      <c r="C441" s="68">
        <v>101608</v>
      </c>
    </row>
    <row r="442" spans="1:3" ht="31.5">
      <c r="A442" s="66" t="s">
        <v>211</v>
      </c>
      <c r="B442" s="67" t="s">
        <v>226</v>
      </c>
      <c r="C442" s="68">
        <v>61130</v>
      </c>
    </row>
    <row r="443" spans="1:3" ht="15.75">
      <c r="A443" s="66" t="s">
        <v>212</v>
      </c>
      <c r="B443" s="67" t="s">
        <v>227</v>
      </c>
      <c r="C443" s="68">
        <v>25999</v>
      </c>
    </row>
    <row r="444" spans="1:3" ht="15.75">
      <c r="A444" s="66" t="s">
        <v>213</v>
      </c>
      <c r="B444" s="67" t="s">
        <v>228</v>
      </c>
      <c r="C444" s="68">
        <v>14479</v>
      </c>
    </row>
    <row r="445" spans="1:3" ht="15.75">
      <c r="A445" s="66" t="s">
        <v>214</v>
      </c>
      <c r="B445" s="67" t="s">
        <v>229</v>
      </c>
      <c r="C445" s="68">
        <v>8130</v>
      </c>
    </row>
    <row r="446" spans="1:3" ht="15.75">
      <c r="A446" s="66" t="s">
        <v>299</v>
      </c>
      <c r="B446" s="67" t="s">
        <v>300</v>
      </c>
      <c r="C446" s="68">
        <v>1319</v>
      </c>
    </row>
    <row r="447" spans="1:3" ht="15.75">
      <c r="A447" s="66" t="s">
        <v>216</v>
      </c>
      <c r="B447" s="67" t="s">
        <v>231</v>
      </c>
      <c r="C447" s="68">
        <v>690</v>
      </c>
    </row>
    <row r="448" spans="1:3" ht="15.75">
      <c r="A448" s="66" t="s">
        <v>218</v>
      </c>
      <c r="B448" s="67" t="s">
        <v>233</v>
      </c>
      <c r="C448" s="68">
        <v>6061</v>
      </c>
    </row>
    <row r="449" spans="1:3" ht="15.75">
      <c r="A449" s="66" t="s">
        <v>220</v>
      </c>
      <c r="B449" s="67" t="s">
        <v>235</v>
      </c>
      <c r="C449" s="68">
        <v>60</v>
      </c>
    </row>
    <row r="450" spans="1:3" ht="15.75">
      <c r="A450" s="64" t="s">
        <v>236</v>
      </c>
      <c r="B450" s="64"/>
      <c r="C450" s="78">
        <f>C435+C437+C441+C445</f>
        <v>714499</v>
      </c>
    </row>
    <row r="451" spans="1:3" ht="15.75">
      <c r="A451" s="66"/>
      <c r="B451" s="74"/>
      <c r="C451" s="68"/>
    </row>
    <row r="452" spans="1:3" ht="15.75">
      <c r="A452" s="64" t="s">
        <v>341</v>
      </c>
      <c r="B452" s="64"/>
      <c r="C452" s="78">
        <f>C450</f>
        <v>714499</v>
      </c>
    </row>
    <row r="453" spans="1:3" ht="15.75">
      <c r="A453" s="66"/>
      <c r="B453" s="74"/>
      <c r="C453" s="68"/>
    </row>
    <row r="454" spans="1:3" ht="15.75">
      <c r="A454" s="64" t="s">
        <v>342</v>
      </c>
      <c r="B454" s="76"/>
      <c r="C454" s="79"/>
    </row>
    <row r="455" spans="1:3" ht="15.75">
      <c r="A455" s="62" t="s">
        <v>203</v>
      </c>
      <c r="B455" s="70"/>
      <c r="C455" s="77"/>
    </row>
    <row r="456" spans="1:3" ht="31.5">
      <c r="A456" s="66" t="s">
        <v>205</v>
      </c>
      <c r="B456" s="67" t="s">
        <v>86</v>
      </c>
      <c r="C456" s="68">
        <v>32990</v>
      </c>
    </row>
    <row r="457" spans="1:3" ht="31.5">
      <c r="A457" s="66" t="s">
        <v>206</v>
      </c>
      <c r="B457" s="67" t="s">
        <v>221</v>
      </c>
      <c r="C457" s="68">
        <v>32990</v>
      </c>
    </row>
    <row r="458" spans="1:3" ht="15.75">
      <c r="A458" s="66" t="s">
        <v>207</v>
      </c>
      <c r="B458" s="67" t="s">
        <v>222</v>
      </c>
      <c r="C458" s="68">
        <v>1838</v>
      </c>
    </row>
    <row r="459" spans="1:3" ht="15.75">
      <c r="A459" s="66" t="s">
        <v>209</v>
      </c>
      <c r="B459" s="67" t="s">
        <v>224</v>
      </c>
      <c r="C459" s="68">
        <v>315</v>
      </c>
    </row>
    <row r="460" spans="1:3" ht="31.5">
      <c r="A460" s="66" t="s">
        <v>240</v>
      </c>
      <c r="B460" s="67" t="s">
        <v>244</v>
      </c>
      <c r="C460" s="68">
        <v>1110</v>
      </c>
    </row>
    <row r="461" spans="1:3" ht="15.75">
      <c r="A461" s="66" t="s">
        <v>241</v>
      </c>
      <c r="B461" s="67" t="s">
        <v>245</v>
      </c>
      <c r="C461" s="68">
        <v>100</v>
      </c>
    </row>
    <row r="462" spans="1:3" ht="15.75">
      <c r="A462" s="66" t="s">
        <v>242</v>
      </c>
      <c r="B462" s="67" t="s">
        <v>246</v>
      </c>
      <c r="C462" s="68">
        <v>313</v>
      </c>
    </row>
    <row r="463" spans="1:3" ht="15.75">
      <c r="A463" s="66" t="s">
        <v>210</v>
      </c>
      <c r="B463" s="67" t="s">
        <v>225</v>
      </c>
      <c r="C463" s="68">
        <v>6680</v>
      </c>
    </row>
    <row r="464" spans="1:3" ht="31.5">
      <c r="A464" s="66" t="s">
        <v>211</v>
      </c>
      <c r="B464" s="67" t="s">
        <v>226</v>
      </c>
      <c r="C464" s="68">
        <v>3920</v>
      </c>
    </row>
    <row r="465" spans="1:3" ht="15.75">
      <c r="A465" s="66" t="s">
        <v>212</v>
      </c>
      <c r="B465" s="67" t="s">
        <v>227</v>
      </c>
      <c r="C465" s="68">
        <v>1797</v>
      </c>
    </row>
    <row r="466" spans="1:3" ht="15.75">
      <c r="A466" s="66" t="s">
        <v>213</v>
      </c>
      <c r="B466" s="67" t="s">
        <v>228</v>
      </c>
      <c r="C466" s="68">
        <v>963</v>
      </c>
    </row>
    <row r="467" spans="1:3" ht="15.75">
      <c r="A467" s="66" t="s">
        <v>214</v>
      </c>
      <c r="B467" s="67" t="s">
        <v>229</v>
      </c>
      <c r="C467" s="68">
        <v>10642</v>
      </c>
    </row>
    <row r="468" spans="1:3" ht="15.75">
      <c r="A468" s="66" t="s">
        <v>216</v>
      </c>
      <c r="B468" s="67" t="s">
        <v>231</v>
      </c>
      <c r="C468" s="68">
        <v>3400</v>
      </c>
    </row>
    <row r="469" spans="1:3" ht="15.75">
      <c r="A469" s="66" t="s">
        <v>217</v>
      </c>
      <c r="B469" s="67" t="s">
        <v>232</v>
      </c>
      <c r="C469" s="68">
        <v>2232</v>
      </c>
    </row>
    <row r="470" spans="1:3" ht="15.75">
      <c r="A470" s="66" t="s">
        <v>218</v>
      </c>
      <c r="B470" s="67" t="s">
        <v>233</v>
      </c>
      <c r="C470" s="68">
        <v>5010</v>
      </c>
    </row>
    <row r="471" spans="1:3" ht="15.75">
      <c r="A471" s="64" t="s">
        <v>236</v>
      </c>
      <c r="B471" s="64"/>
      <c r="C471" s="78">
        <f>C456+C458+C463+C467</f>
        <v>52150</v>
      </c>
    </row>
    <row r="472" spans="1:3" ht="15.75">
      <c r="A472" s="64" t="s">
        <v>264</v>
      </c>
      <c r="B472" s="64"/>
      <c r="C472" s="78"/>
    </row>
    <row r="473" spans="1:3" ht="15.75">
      <c r="A473" s="66"/>
      <c r="B473" s="74"/>
      <c r="C473" s="78"/>
    </row>
    <row r="474" spans="1:3" ht="15.75">
      <c r="A474" s="64" t="s">
        <v>343</v>
      </c>
      <c r="B474" s="64"/>
      <c r="C474" s="78">
        <f>SUM(C471,C472)</f>
        <v>52150</v>
      </c>
    </row>
    <row r="475" spans="1:3" ht="15.75">
      <c r="A475" s="66"/>
      <c r="B475" s="74"/>
      <c r="C475" s="78"/>
    </row>
    <row r="476" spans="1:3" ht="15.75">
      <c r="A476" s="64" t="s">
        <v>344</v>
      </c>
      <c r="B476" s="80"/>
      <c r="C476" s="78">
        <f>C431+C452+C474</f>
        <v>3099224</v>
      </c>
    </row>
    <row r="477" spans="1:3" ht="15.75">
      <c r="A477" s="109"/>
      <c r="B477" s="73"/>
      <c r="C477" s="92"/>
    </row>
    <row r="478" spans="1:3" ht="15.75">
      <c r="A478" s="64" t="s">
        <v>345</v>
      </c>
      <c r="B478" s="64"/>
      <c r="C478" s="63"/>
    </row>
    <row r="479" spans="1:3" ht="31.5">
      <c r="A479" s="64" t="s">
        <v>346</v>
      </c>
      <c r="B479" s="64"/>
      <c r="C479" s="63"/>
    </row>
    <row r="480" spans="1:3" ht="15.75">
      <c r="A480" s="64" t="s">
        <v>347</v>
      </c>
      <c r="B480" s="64"/>
      <c r="C480" s="63"/>
    </row>
    <row r="481" spans="1:3" ht="15.75">
      <c r="A481" s="62" t="s">
        <v>203</v>
      </c>
      <c r="B481" s="62"/>
      <c r="C481" s="81"/>
    </row>
    <row r="482" spans="1:3" ht="15.75">
      <c r="A482" s="66" t="s">
        <v>214</v>
      </c>
      <c r="B482" s="71" t="s">
        <v>229</v>
      </c>
      <c r="C482" s="82">
        <v>345511</v>
      </c>
    </row>
    <row r="483" spans="1:3" ht="15.75">
      <c r="A483" s="66" t="s">
        <v>218</v>
      </c>
      <c r="B483" s="71" t="s">
        <v>233</v>
      </c>
      <c r="C483" s="82">
        <v>345511</v>
      </c>
    </row>
    <row r="484" spans="1:3" ht="15.75">
      <c r="A484" s="64" t="s">
        <v>236</v>
      </c>
      <c r="B484" s="64"/>
      <c r="C484" s="83">
        <f>C482</f>
        <v>345511</v>
      </c>
    </row>
    <row r="485" spans="1:3" ht="15.75">
      <c r="A485" s="64" t="s">
        <v>348</v>
      </c>
      <c r="B485" s="64"/>
      <c r="C485" s="83">
        <f>C484</f>
        <v>345511</v>
      </c>
    </row>
    <row r="486" spans="1:3" ht="15.75">
      <c r="A486" s="84"/>
      <c r="B486" s="83"/>
      <c r="C486" s="82"/>
    </row>
    <row r="487" spans="1:3" ht="15.75">
      <c r="A487" s="63" t="s">
        <v>349</v>
      </c>
      <c r="B487" s="63"/>
      <c r="C487" s="63"/>
    </row>
    <row r="488" spans="1:3" ht="15.75">
      <c r="A488" s="81" t="s">
        <v>203</v>
      </c>
      <c r="B488" s="81"/>
      <c r="C488" s="81"/>
    </row>
    <row r="489" spans="1:3" ht="31.5">
      <c r="A489" s="84" t="s">
        <v>205</v>
      </c>
      <c r="B489" s="85" t="s">
        <v>86</v>
      </c>
      <c r="C489" s="82">
        <v>175734</v>
      </c>
    </row>
    <row r="490" spans="1:3" ht="31.5">
      <c r="A490" s="84" t="s">
        <v>206</v>
      </c>
      <c r="B490" s="85" t="s">
        <v>221</v>
      </c>
      <c r="C490" s="82">
        <v>175734</v>
      </c>
    </row>
    <row r="491" spans="1:3" ht="15.75">
      <c r="A491" s="84" t="s">
        <v>207</v>
      </c>
      <c r="B491" s="85" t="s">
        <v>222</v>
      </c>
      <c r="C491" s="82">
        <v>4602</v>
      </c>
    </row>
    <row r="492" spans="1:3" ht="15.75">
      <c r="A492" s="84" t="s">
        <v>209</v>
      </c>
      <c r="B492" s="85" t="s">
        <v>224</v>
      </c>
      <c r="C492" s="82">
        <v>760</v>
      </c>
    </row>
    <row r="493" spans="1:3" ht="31.5">
      <c r="A493" s="84" t="s">
        <v>240</v>
      </c>
      <c r="B493" s="85" t="s">
        <v>244</v>
      </c>
      <c r="C493" s="82">
        <v>3240</v>
      </c>
    </row>
    <row r="494" spans="1:3" ht="15.75">
      <c r="A494" s="84" t="s">
        <v>242</v>
      </c>
      <c r="B494" s="85" t="s">
        <v>246</v>
      </c>
      <c r="C494" s="82">
        <v>602</v>
      </c>
    </row>
    <row r="495" spans="1:3" ht="15.75">
      <c r="A495" s="84" t="s">
        <v>210</v>
      </c>
      <c r="B495" s="85" t="s">
        <v>225</v>
      </c>
      <c r="C495" s="82">
        <v>34759</v>
      </c>
    </row>
    <row r="496" spans="1:3" ht="31.5">
      <c r="A496" s="84" t="s">
        <v>211</v>
      </c>
      <c r="B496" s="85" t="s">
        <v>226</v>
      </c>
      <c r="C496" s="82">
        <v>20567</v>
      </c>
    </row>
    <row r="497" spans="1:3" ht="15.75">
      <c r="A497" s="84" t="s">
        <v>212</v>
      </c>
      <c r="B497" s="85" t="s">
        <v>227</v>
      </c>
      <c r="C497" s="82">
        <v>9332</v>
      </c>
    </row>
    <row r="498" spans="1:3" ht="15.75">
      <c r="A498" s="84" t="s">
        <v>213</v>
      </c>
      <c r="B498" s="85" t="s">
        <v>228</v>
      </c>
      <c r="C498" s="82">
        <v>4860</v>
      </c>
    </row>
    <row r="499" spans="1:3" ht="15.75">
      <c r="A499" s="84" t="s">
        <v>214</v>
      </c>
      <c r="B499" s="85" t="s">
        <v>229</v>
      </c>
      <c r="C499" s="82">
        <v>58546</v>
      </c>
    </row>
    <row r="500" spans="1:3" ht="15.75">
      <c r="A500" s="84" t="s">
        <v>215</v>
      </c>
      <c r="B500" s="85" t="s">
        <v>230</v>
      </c>
      <c r="C500" s="82">
        <v>6380</v>
      </c>
    </row>
    <row r="501" spans="1:3" ht="15.75">
      <c r="A501" s="84" t="s">
        <v>299</v>
      </c>
      <c r="B501" s="85" t="s">
        <v>300</v>
      </c>
      <c r="C501" s="82">
        <v>389</v>
      </c>
    </row>
    <row r="502" spans="1:3" ht="15.75">
      <c r="A502" s="84" t="s">
        <v>267</v>
      </c>
      <c r="B502" s="85" t="s">
        <v>268</v>
      </c>
      <c r="C502" s="82">
        <v>479</v>
      </c>
    </row>
    <row r="503" spans="1:3" ht="15.75">
      <c r="A503" s="84" t="s">
        <v>216</v>
      </c>
      <c r="B503" s="85" t="s">
        <v>231</v>
      </c>
      <c r="C503" s="82">
        <v>2309</v>
      </c>
    </row>
    <row r="504" spans="1:3" ht="15.75">
      <c r="A504" s="84" t="s">
        <v>217</v>
      </c>
      <c r="B504" s="85" t="s">
        <v>232</v>
      </c>
      <c r="C504" s="82">
        <v>31276</v>
      </c>
    </row>
    <row r="505" spans="1:3" ht="15.75">
      <c r="A505" s="84" t="s">
        <v>218</v>
      </c>
      <c r="B505" s="85" t="s">
        <v>233</v>
      </c>
      <c r="C505" s="82">
        <v>12308</v>
      </c>
    </row>
    <row r="506" spans="1:3" ht="15.75">
      <c r="A506" s="84" t="s">
        <v>219</v>
      </c>
      <c r="B506" s="85" t="s">
        <v>234</v>
      </c>
      <c r="C506" s="82">
        <v>3593</v>
      </c>
    </row>
    <row r="507" spans="1:3" ht="15.75">
      <c r="A507" s="84" t="s">
        <v>220</v>
      </c>
      <c r="B507" s="85" t="s">
        <v>235</v>
      </c>
      <c r="C507" s="82">
        <v>490</v>
      </c>
    </row>
    <row r="508" spans="1:3" ht="15.75">
      <c r="A508" s="84" t="s">
        <v>269</v>
      </c>
      <c r="B508" s="85" t="s">
        <v>270</v>
      </c>
      <c r="C508" s="82">
        <v>1322</v>
      </c>
    </row>
    <row r="509" spans="1:3" ht="15.75">
      <c r="A509" s="84" t="s">
        <v>287</v>
      </c>
      <c r="B509" s="85" t="s">
        <v>288</v>
      </c>
      <c r="C509" s="82">
        <v>540</v>
      </c>
    </row>
    <row r="510" spans="1:3" ht="31.5">
      <c r="A510" s="84" t="s">
        <v>289</v>
      </c>
      <c r="B510" s="85" t="s">
        <v>290</v>
      </c>
      <c r="C510" s="82">
        <v>191</v>
      </c>
    </row>
    <row r="511" spans="1:3" ht="31.5">
      <c r="A511" s="84" t="s">
        <v>291</v>
      </c>
      <c r="B511" s="85" t="s">
        <v>292</v>
      </c>
      <c r="C511" s="82">
        <v>349</v>
      </c>
    </row>
    <row r="512" spans="1:3" ht="15.75">
      <c r="A512" s="84" t="s">
        <v>306</v>
      </c>
      <c r="B512" s="85" t="s">
        <v>307</v>
      </c>
      <c r="C512" s="82">
        <v>1440</v>
      </c>
    </row>
    <row r="513" spans="1:3" ht="15.75">
      <c r="A513" s="84" t="s">
        <v>350</v>
      </c>
      <c r="B513" s="85" t="s">
        <v>351</v>
      </c>
      <c r="C513" s="82">
        <v>1440</v>
      </c>
    </row>
    <row r="514" spans="1:3" ht="15.75">
      <c r="A514" s="63" t="s">
        <v>236</v>
      </c>
      <c r="B514" s="63"/>
      <c r="C514" s="83">
        <f>C489+C491+C495+C499+C509+C512</f>
        <v>275621</v>
      </c>
    </row>
    <row r="515" spans="1:3" ht="15.75">
      <c r="A515" s="81" t="s">
        <v>257</v>
      </c>
      <c r="B515" s="81"/>
      <c r="C515" s="81"/>
    </row>
    <row r="516" spans="1:3" ht="15.75">
      <c r="A516" s="84" t="s">
        <v>260</v>
      </c>
      <c r="B516" s="85" t="s">
        <v>261</v>
      </c>
      <c r="C516" s="82">
        <v>14137</v>
      </c>
    </row>
    <row r="517" spans="1:3" ht="15.75">
      <c r="A517" s="84" t="s">
        <v>262</v>
      </c>
      <c r="B517" s="85" t="s">
        <v>263</v>
      </c>
      <c r="C517" s="82">
        <v>14137</v>
      </c>
    </row>
    <row r="518" spans="1:3" ht="15.75">
      <c r="A518" s="63" t="s">
        <v>264</v>
      </c>
      <c r="B518" s="63"/>
      <c r="C518" s="83">
        <f>C516</f>
        <v>14137</v>
      </c>
    </row>
    <row r="519" spans="1:3" ht="15.75">
      <c r="A519" s="84"/>
      <c r="B519" s="83"/>
      <c r="C519" s="83"/>
    </row>
    <row r="520" spans="1:3" ht="15.75">
      <c r="A520" s="63" t="s">
        <v>352</v>
      </c>
      <c r="B520" s="63"/>
      <c r="C520" s="83">
        <f>C514+C518</f>
        <v>289758</v>
      </c>
    </row>
    <row r="521" spans="1:3" ht="15.75">
      <c r="A521" s="84"/>
      <c r="B521" s="83"/>
      <c r="C521" s="83"/>
    </row>
    <row r="522" spans="1:3" ht="15.75">
      <c r="A522" s="63" t="s">
        <v>353</v>
      </c>
      <c r="B522" s="63"/>
      <c r="C522" s="63"/>
    </row>
    <row r="523" spans="1:3" ht="15.75">
      <c r="A523" s="81" t="s">
        <v>203</v>
      </c>
      <c r="B523" s="81"/>
      <c r="C523" s="81"/>
    </row>
    <row r="524" spans="1:3" ht="31.5">
      <c r="A524" s="84" t="s">
        <v>205</v>
      </c>
      <c r="B524" s="85" t="s">
        <v>86</v>
      </c>
      <c r="C524" s="82">
        <v>668003</v>
      </c>
    </row>
    <row r="525" spans="1:3" ht="31.5">
      <c r="A525" s="84" t="s">
        <v>206</v>
      </c>
      <c r="B525" s="85" t="s">
        <v>221</v>
      </c>
      <c r="C525" s="82">
        <v>668003</v>
      </c>
    </row>
    <row r="526" spans="1:3" ht="15.75">
      <c r="A526" s="84" t="s">
        <v>207</v>
      </c>
      <c r="B526" s="85" t="s">
        <v>222</v>
      </c>
      <c r="C526" s="82">
        <v>31934</v>
      </c>
    </row>
    <row r="527" spans="1:3" ht="15.75">
      <c r="A527" s="84" t="s">
        <v>209</v>
      </c>
      <c r="B527" s="85" t="s">
        <v>224</v>
      </c>
      <c r="C527" s="82">
        <v>5301</v>
      </c>
    </row>
    <row r="528" spans="1:3" ht="31.5">
      <c r="A528" s="84" t="s">
        <v>240</v>
      </c>
      <c r="B528" s="85" t="s">
        <v>244</v>
      </c>
      <c r="C528" s="82">
        <v>11711</v>
      </c>
    </row>
    <row r="529" spans="1:3" ht="15.75">
      <c r="A529" s="84" t="s">
        <v>241</v>
      </c>
      <c r="B529" s="85" t="s">
        <v>245</v>
      </c>
      <c r="C529" s="82">
        <v>11049</v>
      </c>
    </row>
    <row r="530" spans="1:3" ht="15.75">
      <c r="A530" s="84" t="s">
        <v>242</v>
      </c>
      <c r="B530" s="85" t="s">
        <v>246</v>
      </c>
      <c r="C530" s="82">
        <v>3873</v>
      </c>
    </row>
    <row r="531" spans="1:3" ht="15.75">
      <c r="A531" s="84" t="s">
        <v>210</v>
      </c>
      <c r="B531" s="85" t="s">
        <v>225</v>
      </c>
      <c r="C531" s="82">
        <v>131804</v>
      </c>
    </row>
    <row r="532" spans="1:3" ht="31.5">
      <c r="A532" s="84" t="s">
        <v>211</v>
      </c>
      <c r="B532" s="85" t="s">
        <v>226</v>
      </c>
      <c r="C532" s="82">
        <v>80037</v>
      </c>
    </row>
    <row r="533" spans="1:3" ht="31.5">
      <c r="A533" s="84" t="s">
        <v>281</v>
      </c>
      <c r="B533" s="85" t="s">
        <v>282</v>
      </c>
      <c r="C533" s="82">
        <v>814</v>
      </c>
    </row>
    <row r="534" spans="1:3" ht="15.75">
      <c r="A534" s="84" t="s">
        <v>212</v>
      </c>
      <c r="B534" s="85" t="s">
        <v>227</v>
      </c>
      <c r="C534" s="82">
        <v>33652</v>
      </c>
    </row>
    <row r="535" spans="1:3" ht="15.75">
      <c r="A535" s="84" t="s">
        <v>213</v>
      </c>
      <c r="B535" s="85" t="s">
        <v>228</v>
      </c>
      <c r="C535" s="82">
        <v>17301</v>
      </c>
    </row>
    <row r="536" spans="1:3" ht="15.75">
      <c r="A536" s="84" t="s">
        <v>214</v>
      </c>
      <c r="B536" s="85" t="s">
        <v>229</v>
      </c>
      <c r="C536" s="82">
        <v>439279</v>
      </c>
    </row>
    <row r="537" spans="1:3" ht="15.75">
      <c r="A537" s="84" t="s">
        <v>215</v>
      </c>
      <c r="B537" s="85" t="s">
        <v>230</v>
      </c>
      <c r="C537" s="82">
        <v>50876</v>
      </c>
    </row>
    <row r="538" spans="1:3" ht="15.75">
      <c r="A538" s="84" t="s">
        <v>299</v>
      </c>
      <c r="B538" s="85" t="s">
        <v>300</v>
      </c>
      <c r="C538" s="82">
        <v>4535</v>
      </c>
    </row>
    <row r="539" spans="1:3" ht="15.75">
      <c r="A539" s="84" t="s">
        <v>267</v>
      </c>
      <c r="B539" s="85" t="s">
        <v>268</v>
      </c>
      <c r="C539" s="82">
        <v>3861</v>
      </c>
    </row>
    <row r="540" spans="1:3" ht="15.75">
      <c r="A540" s="84" t="s">
        <v>216</v>
      </c>
      <c r="B540" s="85" t="s">
        <v>231</v>
      </c>
      <c r="C540" s="82">
        <v>8166</v>
      </c>
    </row>
    <row r="541" spans="1:3" ht="15.75">
      <c r="A541" s="84" t="s">
        <v>217</v>
      </c>
      <c r="B541" s="85" t="s">
        <v>232</v>
      </c>
      <c r="C541" s="82">
        <v>82201</v>
      </c>
    </row>
    <row r="542" spans="1:3" ht="15.75">
      <c r="A542" s="84" t="s">
        <v>218</v>
      </c>
      <c r="B542" s="85" t="s">
        <v>233</v>
      </c>
      <c r="C542" s="82">
        <v>284952</v>
      </c>
    </row>
    <row r="543" spans="1:3" ht="15.75">
      <c r="A543" s="84" t="s">
        <v>220</v>
      </c>
      <c r="B543" s="85" t="s">
        <v>235</v>
      </c>
      <c r="C543" s="82">
        <v>2850</v>
      </c>
    </row>
    <row r="544" spans="1:3" ht="15.75">
      <c r="A544" s="84" t="s">
        <v>269</v>
      </c>
      <c r="B544" s="85" t="s">
        <v>270</v>
      </c>
      <c r="C544" s="82">
        <v>1654</v>
      </c>
    </row>
    <row r="545" spans="1:3" ht="31.5">
      <c r="A545" s="84" t="s">
        <v>285</v>
      </c>
      <c r="B545" s="85" t="s">
        <v>286</v>
      </c>
      <c r="C545" s="82">
        <v>184</v>
      </c>
    </row>
    <row r="546" spans="1:3" ht="15.75">
      <c r="A546" s="84" t="s">
        <v>287</v>
      </c>
      <c r="B546" s="85" t="s">
        <v>288</v>
      </c>
      <c r="C546" s="82">
        <v>14005</v>
      </c>
    </row>
    <row r="547" spans="1:3" ht="31.5">
      <c r="A547" s="84" t="s">
        <v>289</v>
      </c>
      <c r="B547" s="85" t="s">
        <v>290</v>
      </c>
      <c r="C547" s="82">
        <v>180</v>
      </c>
    </row>
    <row r="548" spans="1:3" ht="31.5">
      <c r="A548" s="84" t="s">
        <v>291</v>
      </c>
      <c r="B548" s="85" t="s">
        <v>292</v>
      </c>
      <c r="C548" s="82">
        <v>13825</v>
      </c>
    </row>
    <row r="549" spans="1:3" ht="15.75">
      <c r="A549" s="84" t="s">
        <v>306</v>
      </c>
      <c r="B549" s="85" t="s">
        <v>307</v>
      </c>
      <c r="C549" s="82">
        <v>10665</v>
      </c>
    </row>
    <row r="550" spans="1:3" ht="15.75">
      <c r="A550" s="84" t="s">
        <v>350</v>
      </c>
      <c r="B550" s="85" t="s">
        <v>351</v>
      </c>
      <c r="C550" s="82">
        <v>10665</v>
      </c>
    </row>
    <row r="551" spans="1:3" ht="15.75">
      <c r="A551" s="63" t="s">
        <v>236</v>
      </c>
      <c r="B551" s="63"/>
      <c r="C551" s="83">
        <f>C524+C526+C531+C536+C546+C549</f>
        <v>1295690</v>
      </c>
    </row>
    <row r="552" spans="1:3" ht="15.75">
      <c r="A552" s="81" t="s">
        <v>257</v>
      </c>
      <c r="B552" s="81"/>
      <c r="C552" s="81"/>
    </row>
    <row r="553" spans="1:3" ht="15.75">
      <c r="A553" s="84" t="s">
        <v>260</v>
      </c>
      <c r="B553" s="85" t="s">
        <v>261</v>
      </c>
      <c r="C553" s="82">
        <v>1846</v>
      </c>
    </row>
    <row r="554" spans="1:3" ht="15.75">
      <c r="A554" s="84" t="s">
        <v>262</v>
      </c>
      <c r="B554" s="85" t="s">
        <v>263</v>
      </c>
      <c r="C554" s="82">
        <v>1846</v>
      </c>
    </row>
    <row r="555" spans="1:3" ht="15.75">
      <c r="A555" s="63" t="s">
        <v>264</v>
      </c>
      <c r="B555" s="63"/>
      <c r="C555" s="82">
        <f>C553</f>
        <v>1846</v>
      </c>
    </row>
    <row r="556" spans="1:3" ht="15.75">
      <c r="A556" s="84"/>
      <c r="B556" s="83"/>
      <c r="C556" s="82"/>
    </row>
    <row r="557" spans="1:3" ht="15.75">
      <c r="A557" s="63" t="s">
        <v>354</v>
      </c>
      <c r="B557" s="63"/>
      <c r="C557" s="82">
        <f>SUM(C551,C555)</f>
        <v>1297536</v>
      </c>
    </row>
    <row r="558" spans="1:3" ht="15.75">
      <c r="A558" s="84"/>
      <c r="B558" s="83"/>
      <c r="C558" s="82"/>
    </row>
    <row r="559" spans="1:3" ht="15.75">
      <c r="A559" s="63" t="s">
        <v>355</v>
      </c>
      <c r="B559" s="63"/>
      <c r="C559" s="63"/>
    </row>
    <row r="560" spans="1:3" ht="15.75">
      <c r="A560" s="81" t="s">
        <v>203</v>
      </c>
      <c r="B560" s="81"/>
      <c r="C560" s="81"/>
    </row>
    <row r="561" spans="1:3" ht="15.75">
      <c r="A561" s="84" t="s">
        <v>207</v>
      </c>
      <c r="B561" s="85" t="s">
        <v>222</v>
      </c>
      <c r="C561" s="82">
        <v>14866</v>
      </c>
    </row>
    <row r="562" spans="1:3" ht="15.75">
      <c r="A562" s="84" t="s">
        <v>208</v>
      </c>
      <c r="B562" s="85" t="s">
        <v>223</v>
      </c>
      <c r="C562" s="82">
        <v>14623</v>
      </c>
    </row>
    <row r="563" spans="1:3" ht="15.75">
      <c r="A563" s="84" t="s">
        <v>242</v>
      </c>
      <c r="B563" s="85" t="s">
        <v>246</v>
      </c>
      <c r="C563" s="82">
        <v>243</v>
      </c>
    </row>
    <row r="564" spans="1:3" ht="15.75">
      <c r="A564" s="84" t="s">
        <v>210</v>
      </c>
      <c r="B564" s="85" t="s">
        <v>225</v>
      </c>
      <c r="C564" s="82">
        <v>2846</v>
      </c>
    </row>
    <row r="565" spans="1:3" ht="31.5">
      <c r="A565" s="84" t="s">
        <v>211</v>
      </c>
      <c r="B565" s="85" t="s">
        <v>226</v>
      </c>
      <c r="C565" s="82">
        <v>1767</v>
      </c>
    </row>
    <row r="566" spans="1:3" ht="15.75">
      <c r="A566" s="84" t="s">
        <v>212</v>
      </c>
      <c r="B566" s="85" t="s">
        <v>227</v>
      </c>
      <c r="C566" s="82">
        <v>677</v>
      </c>
    </row>
    <row r="567" spans="1:3" ht="15.75">
      <c r="A567" s="84" t="s">
        <v>213</v>
      </c>
      <c r="B567" s="85" t="s">
        <v>228</v>
      </c>
      <c r="C567" s="82">
        <v>402</v>
      </c>
    </row>
    <row r="568" spans="1:3" ht="15.75">
      <c r="A568" s="63" t="s">
        <v>236</v>
      </c>
      <c r="B568" s="63"/>
      <c r="C568" s="83">
        <f>C561+C564</f>
        <v>17712</v>
      </c>
    </row>
    <row r="569" spans="1:3" ht="15.75">
      <c r="A569" s="84"/>
      <c r="B569" s="83"/>
      <c r="C569" s="82"/>
    </row>
    <row r="570" spans="1:3" ht="15.75">
      <c r="A570" s="63" t="s">
        <v>356</v>
      </c>
      <c r="B570" s="63"/>
      <c r="C570" s="83">
        <f>SUM(C568)</f>
        <v>17712</v>
      </c>
    </row>
    <row r="571" spans="1:3" ht="15.75">
      <c r="A571" s="84"/>
      <c r="B571" s="78"/>
      <c r="C571" s="68"/>
    </row>
    <row r="572" spans="1:3" ht="15.75">
      <c r="A572" s="63" t="s">
        <v>357</v>
      </c>
      <c r="B572" s="79"/>
      <c r="C572" s="79"/>
    </row>
    <row r="573" spans="1:3" ht="15.75">
      <c r="A573" s="81" t="s">
        <v>203</v>
      </c>
      <c r="B573" s="86"/>
      <c r="C573" s="86"/>
    </row>
    <row r="574" spans="1:3" ht="15.75">
      <c r="A574" s="84" t="s">
        <v>214</v>
      </c>
      <c r="B574" s="87" t="s">
        <v>229</v>
      </c>
      <c r="C574" s="68">
        <v>21132</v>
      </c>
    </row>
    <row r="575" spans="1:3" ht="15.75">
      <c r="A575" s="84" t="s">
        <v>218</v>
      </c>
      <c r="B575" s="87" t="s">
        <v>233</v>
      </c>
      <c r="C575" s="68">
        <v>21132</v>
      </c>
    </row>
    <row r="576" spans="1:3" ht="15.75">
      <c r="A576" s="63" t="s">
        <v>236</v>
      </c>
      <c r="B576" s="79"/>
      <c r="C576" s="78">
        <f>C574</f>
        <v>21132</v>
      </c>
    </row>
    <row r="577" spans="1:3" ht="15.75">
      <c r="A577" s="84"/>
      <c r="B577" s="78"/>
      <c r="C577" s="78"/>
    </row>
    <row r="578" spans="1:3" ht="15.75">
      <c r="A578" s="63" t="s">
        <v>358</v>
      </c>
      <c r="B578" s="79"/>
      <c r="C578" s="78">
        <f>SUM(C576)</f>
        <v>21132</v>
      </c>
    </row>
    <row r="579" spans="1:3" ht="15.75">
      <c r="A579" s="84"/>
      <c r="B579" s="83"/>
      <c r="C579" s="82"/>
    </row>
    <row r="580" spans="1:3" ht="15.75">
      <c r="A580" s="63" t="s">
        <v>359</v>
      </c>
      <c r="B580" s="63"/>
      <c r="C580" s="63"/>
    </row>
    <row r="581" spans="1:3" ht="15.75">
      <c r="A581" s="81" t="s">
        <v>203</v>
      </c>
      <c r="B581" s="81"/>
      <c r="C581" s="81"/>
    </row>
    <row r="582" spans="1:3" ht="31.5">
      <c r="A582" s="84" t="s">
        <v>205</v>
      </c>
      <c r="B582" s="85" t="s">
        <v>86</v>
      </c>
      <c r="C582" s="82">
        <v>63074</v>
      </c>
    </row>
    <row r="583" spans="1:3" ht="31.5">
      <c r="A583" s="84" t="s">
        <v>206</v>
      </c>
      <c r="B583" s="85" t="s">
        <v>221</v>
      </c>
      <c r="C583" s="82">
        <v>63074</v>
      </c>
    </row>
    <row r="584" spans="1:3" ht="15.75">
      <c r="A584" s="84" t="s">
        <v>207</v>
      </c>
      <c r="B584" s="85" t="s">
        <v>222</v>
      </c>
      <c r="C584" s="82">
        <v>1859</v>
      </c>
    </row>
    <row r="585" spans="1:3" ht="31.5">
      <c r="A585" s="84" t="s">
        <v>240</v>
      </c>
      <c r="B585" s="85" t="s">
        <v>244</v>
      </c>
      <c r="C585" s="82">
        <v>1192</v>
      </c>
    </row>
    <row r="586" spans="1:3" ht="15.75">
      <c r="A586" s="84" t="s">
        <v>241</v>
      </c>
      <c r="B586" s="85" t="s">
        <v>245</v>
      </c>
      <c r="C586" s="82">
        <v>525</v>
      </c>
    </row>
    <row r="587" spans="1:3" ht="15.75">
      <c r="A587" s="84" t="s">
        <v>242</v>
      </c>
      <c r="B587" s="85" t="s">
        <v>246</v>
      </c>
      <c r="C587" s="82">
        <v>142</v>
      </c>
    </row>
    <row r="588" spans="1:3" ht="15.75">
      <c r="A588" s="84" t="s">
        <v>210</v>
      </c>
      <c r="B588" s="85" t="s">
        <v>225</v>
      </c>
      <c r="C588" s="82">
        <v>12606</v>
      </c>
    </row>
    <row r="589" spans="1:3" ht="31.5">
      <c r="A589" s="84" t="s">
        <v>211</v>
      </c>
      <c r="B589" s="85" t="s">
        <v>226</v>
      </c>
      <c r="C589" s="82">
        <v>7858</v>
      </c>
    </row>
    <row r="590" spans="1:3" ht="15.75">
      <c r="A590" s="84" t="s">
        <v>212</v>
      </c>
      <c r="B590" s="85" t="s">
        <v>227</v>
      </c>
      <c r="C590" s="82">
        <v>3184</v>
      </c>
    </row>
    <row r="591" spans="1:3" ht="15.75">
      <c r="A591" s="84" t="s">
        <v>213</v>
      </c>
      <c r="B591" s="85" t="s">
        <v>228</v>
      </c>
      <c r="C591" s="82">
        <v>1564</v>
      </c>
    </row>
    <row r="592" spans="1:3" ht="15.75">
      <c r="A592" s="84" t="s">
        <v>214</v>
      </c>
      <c r="B592" s="85" t="s">
        <v>229</v>
      </c>
      <c r="C592" s="82">
        <v>20342</v>
      </c>
    </row>
    <row r="593" spans="1:3" ht="15.75">
      <c r="A593" s="84" t="s">
        <v>215</v>
      </c>
      <c r="B593" s="85" t="s">
        <v>230</v>
      </c>
      <c r="C593" s="82">
        <v>8930</v>
      </c>
    </row>
    <row r="594" spans="1:3" ht="15.75">
      <c r="A594" s="84" t="s">
        <v>299</v>
      </c>
      <c r="B594" s="85" t="s">
        <v>300</v>
      </c>
      <c r="C594" s="82">
        <v>466</v>
      </c>
    </row>
    <row r="595" spans="1:3" ht="15.75">
      <c r="A595" s="84" t="s">
        <v>267</v>
      </c>
      <c r="B595" s="85" t="s">
        <v>268</v>
      </c>
      <c r="C595" s="82">
        <v>177</v>
      </c>
    </row>
    <row r="596" spans="1:3" ht="15.75">
      <c r="A596" s="84" t="s">
        <v>216</v>
      </c>
      <c r="B596" s="85" t="s">
        <v>231</v>
      </c>
      <c r="C596" s="82">
        <v>384</v>
      </c>
    </row>
    <row r="597" spans="1:3" ht="15.75">
      <c r="A597" s="84" t="s">
        <v>217</v>
      </c>
      <c r="B597" s="85" t="s">
        <v>232</v>
      </c>
      <c r="C597" s="82">
        <v>8121</v>
      </c>
    </row>
    <row r="598" spans="1:3" ht="15.75">
      <c r="A598" s="84" t="s">
        <v>218</v>
      </c>
      <c r="B598" s="85" t="s">
        <v>233</v>
      </c>
      <c r="C598" s="82">
        <v>2097</v>
      </c>
    </row>
    <row r="599" spans="1:3" ht="15.75">
      <c r="A599" s="84" t="s">
        <v>269</v>
      </c>
      <c r="B599" s="85" t="s">
        <v>270</v>
      </c>
      <c r="C599" s="82">
        <v>167</v>
      </c>
    </row>
    <row r="600" spans="1:3" ht="15.75">
      <c r="A600" s="84" t="s">
        <v>306</v>
      </c>
      <c r="B600" s="85" t="s">
        <v>307</v>
      </c>
      <c r="C600" s="82">
        <v>990</v>
      </c>
    </row>
    <row r="601" spans="1:3" ht="15.75">
      <c r="A601" s="84" t="s">
        <v>350</v>
      </c>
      <c r="B601" s="85" t="s">
        <v>351</v>
      </c>
      <c r="C601" s="82">
        <v>990</v>
      </c>
    </row>
    <row r="602" spans="1:3" ht="15.75">
      <c r="A602" s="63" t="s">
        <v>236</v>
      </c>
      <c r="B602" s="63"/>
      <c r="C602" s="83">
        <f>C582+C584+C588+C592+C600</f>
        <v>98871</v>
      </c>
    </row>
    <row r="603" spans="1:3" ht="15.75">
      <c r="A603" s="84"/>
      <c r="B603" s="83"/>
      <c r="C603" s="82"/>
    </row>
    <row r="604" spans="1:3" ht="15.75">
      <c r="A604" s="63" t="s">
        <v>360</v>
      </c>
      <c r="B604" s="63"/>
      <c r="C604" s="83">
        <f>SUM(C602)</f>
        <v>98871</v>
      </c>
    </row>
    <row r="605" spans="1:3" ht="15.75">
      <c r="A605" s="84"/>
      <c r="B605" s="83"/>
      <c r="C605" s="82"/>
    </row>
    <row r="606" spans="1:3" ht="15.75">
      <c r="A606" s="63" t="s">
        <v>361</v>
      </c>
      <c r="B606" s="63"/>
      <c r="C606" s="63"/>
    </row>
    <row r="607" spans="1:3" ht="15.75">
      <c r="A607" s="81" t="s">
        <v>203</v>
      </c>
      <c r="B607" s="81"/>
      <c r="C607" s="81"/>
    </row>
    <row r="608" spans="1:3" ht="15.75">
      <c r="A608" s="84" t="s">
        <v>207</v>
      </c>
      <c r="B608" s="85" t="s">
        <v>222</v>
      </c>
      <c r="C608" s="82">
        <v>85024</v>
      </c>
    </row>
    <row r="609" spans="1:3" ht="15.75">
      <c r="A609" s="84" t="s">
        <v>209</v>
      </c>
      <c r="B609" s="85" t="s">
        <v>224</v>
      </c>
      <c r="C609" s="82">
        <v>85024</v>
      </c>
    </row>
    <row r="610" spans="1:3" ht="15.75">
      <c r="A610" s="84" t="s">
        <v>210</v>
      </c>
      <c r="B610" s="85" t="s">
        <v>225</v>
      </c>
      <c r="C610" s="82">
        <v>6323</v>
      </c>
    </row>
    <row r="611" spans="1:3" ht="31.5">
      <c r="A611" s="84" t="s">
        <v>211</v>
      </c>
      <c r="B611" s="85" t="s">
        <v>226</v>
      </c>
      <c r="C611" s="82">
        <v>2668</v>
      </c>
    </row>
    <row r="612" spans="1:3" ht="15.75">
      <c r="A612" s="84" t="s">
        <v>212</v>
      </c>
      <c r="B612" s="85" t="s">
        <v>227</v>
      </c>
      <c r="C612" s="82">
        <v>2941</v>
      </c>
    </row>
    <row r="613" spans="1:3" ht="15.75">
      <c r="A613" s="84" t="s">
        <v>213</v>
      </c>
      <c r="B613" s="85" t="s">
        <v>228</v>
      </c>
      <c r="C613" s="82">
        <v>714</v>
      </c>
    </row>
    <row r="614" spans="1:3" ht="15.75">
      <c r="A614" s="84" t="s">
        <v>306</v>
      </c>
      <c r="B614" s="85" t="s">
        <v>307</v>
      </c>
      <c r="C614" s="82">
        <v>23937</v>
      </c>
    </row>
    <row r="615" spans="1:3" ht="15.75">
      <c r="A615" s="84" t="s">
        <v>350</v>
      </c>
      <c r="B615" s="85" t="s">
        <v>351</v>
      </c>
      <c r="C615" s="82">
        <v>23937</v>
      </c>
    </row>
    <row r="616" spans="1:3" ht="15.75">
      <c r="A616" s="63" t="s">
        <v>236</v>
      </c>
      <c r="B616" s="63"/>
      <c r="C616" s="83">
        <f>C608+C610+C614</f>
        <v>115284</v>
      </c>
    </row>
    <row r="617" spans="1:3" ht="15.75">
      <c r="A617" s="84"/>
      <c r="B617" s="83"/>
      <c r="C617" s="83"/>
    </row>
    <row r="618" spans="1:3" ht="15.75">
      <c r="A618" s="63" t="s">
        <v>362</v>
      </c>
      <c r="B618" s="63"/>
      <c r="C618" s="83">
        <f>SUM(C616)</f>
        <v>115284</v>
      </c>
    </row>
    <row r="619" spans="1:3" ht="15.75">
      <c r="A619" s="84"/>
      <c r="B619" s="83"/>
      <c r="C619" s="82"/>
    </row>
    <row r="620" spans="1:3" ht="15.75">
      <c r="A620" s="63" t="s">
        <v>363</v>
      </c>
      <c r="B620" s="63"/>
      <c r="C620" s="63"/>
    </row>
    <row r="621" spans="1:3" ht="15.75">
      <c r="A621" s="81" t="s">
        <v>203</v>
      </c>
      <c r="B621" s="81"/>
      <c r="C621" s="81"/>
    </row>
    <row r="622" spans="1:3" ht="31.5">
      <c r="A622" s="84" t="s">
        <v>205</v>
      </c>
      <c r="B622" s="85" t="s">
        <v>86</v>
      </c>
      <c r="C622" s="82">
        <v>541147</v>
      </c>
    </row>
    <row r="623" spans="1:3" ht="31.5">
      <c r="A623" s="84" t="s">
        <v>206</v>
      </c>
      <c r="B623" s="85" t="s">
        <v>221</v>
      </c>
      <c r="C623" s="82">
        <v>541147</v>
      </c>
    </row>
    <row r="624" spans="1:3" ht="15.75">
      <c r="A624" s="84" t="s">
        <v>207</v>
      </c>
      <c r="B624" s="85" t="s">
        <v>222</v>
      </c>
      <c r="C624" s="82">
        <v>50636</v>
      </c>
    </row>
    <row r="625" spans="1:3" ht="15.75">
      <c r="A625" s="84" t="s">
        <v>209</v>
      </c>
      <c r="B625" s="85" t="s">
        <v>224</v>
      </c>
      <c r="C625" s="82">
        <v>3380</v>
      </c>
    </row>
    <row r="626" spans="1:3" ht="31.5">
      <c r="A626" s="84" t="s">
        <v>240</v>
      </c>
      <c r="B626" s="85" t="s">
        <v>244</v>
      </c>
      <c r="C626" s="82">
        <v>9556</v>
      </c>
    </row>
    <row r="627" spans="1:3" ht="15.75">
      <c r="A627" s="84" t="s">
        <v>241</v>
      </c>
      <c r="B627" s="85" t="s">
        <v>245</v>
      </c>
      <c r="C627" s="82">
        <v>31038</v>
      </c>
    </row>
    <row r="628" spans="1:3" ht="15.75">
      <c r="A628" s="84" t="s">
        <v>242</v>
      </c>
      <c r="B628" s="85" t="s">
        <v>246</v>
      </c>
      <c r="C628" s="82">
        <v>6662</v>
      </c>
    </row>
    <row r="629" spans="1:3" ht="15.75">
      <c r="A629" s="84" t="s">
        <v>210</v>
      </c>
      <c r="B629" s="85" t="s">
        <v>225</v>
      </c>
      <c r="C629" s="82">
        <v>107170</v>
      </c>
    </row>
    <row r="630" spans="1:3" ht="31.5">
      <c r="A630" s="84" t="s">
        <v>211</v>
      </c>
      <c r="B630" s="85" t="s">
        <v>226</v>
      </c>
      <c r="C630" s="82">
        <v>66526</v>
      </c>
    </row>
    <row r="631" spans="1:3" ht="15.75">
      <c r="A631" s="84" t="s">
        <v>212</v>
      </c>
      <c r="B631" s="85" t="s">
        <v>227</v>
      </c>
      <c r="C631" s="82">
        <v>27741</v>
      </c>
    </row>
    <row r="632" spans="1:3" ht="15.75">
      <c r="A632" s="84" t="s">
        <v>213</v>
      </c>
      <c r="B632" s="85" t="s">
        <v>228</v>
      </c>
      <c r="C632" s="82">
        <v>12903</v>
      </c>
    </row>
    <row r="633" spans="1:3" ht="15.75">
      <c r="A633" s="84" t="s">
        <v>214</v>
      </c>
      <c r="B633" s="85" t="s">
        <v>229</v>
      </c>
      <c r="C633" s="82">
        <v>336893</v>
      </c>
    </row>
    <row r="634" spans="1:3" ht="15.75">
      <c r="A634" s="84" t="s">
        <v>215</v>
      </c>
      <c r="B634" s="85" t="s">
        <v>230</v>
      </c>
      <c r="C634" s="82">
        <v>112943</v>
      </c>
    </row>
    <row r="635" spans="1:3" ht="15.75">
      <c r="A635" s="84" t="s">
        <v>299</v>
      </c>
      <c r="B635" s="85" t="s">
        <v>300</v>
      </c>
      <c r="C635" s="82">
        <v>1152</v>
      </c>
    </row>
    <row r="636" spans="1:3" ht="15.75">
      <c r="A636" s="84" t="s">
        <v>267</v>
      </c>
      <c r="B636" s="85" t="s">
        <v>268</v>
      </c>
      <c r="C636" s="82">
        <v>5117</v>
      </c>
    </row>
    <row r="637" spans="1:3" ht="15.75">
      <c r="A637" s="84" t="s">
        <v>216</v>
      </c>
      <c r="B637" s="85" t="s">
        <v>231</v>
      </c>
      <c r="C637" s="82">
        <v>16732</v>
      </c>
    </row>
    <row r="638" spans="1:3" ht="15.75">
      <c r="A638" s="84" t="s">
        <v>217</v>
      </c>
      <c r="B638" s="85" t="s">
        <v>232</v>
      </c>
      <c r="C638" s="82">
        <v>147451</v>
      </c>
    </row>
    <row r="639" spans="1:3" ht="15.75">
      <c r="A639" s="84" t="s">
        <v>218</v>
      </c>
      <c r="B639" s="85" t="s">
        <v>233</v>
      </c>
      <c r="C639" s="82">
        <v>51064</v>
      </c>
    </row>
    <row r="640" spans="1:3" ht="15.75">
      <c r="A640" s="84" t="s">
        <v>220</v>
      </c>
      <c r="B640" s="85" t="s">
        <v>235</v>
      </c>
      <c r="C640" s="82">
        <v>480</v>
      </c>
    </row>
    <row r="641" spans="1:3" ht="15.75">
      <c r="A641" s="84" t="s">
        <v>269</v>
      </c>
      <c r="B641" s="85" t="s">
        <v>270</v>
      </c>
      <c r="C641" s="82">
        <v>1814</v>
      </c>
    </row>
    <row r="642" spans="1:3" ht="31.5">
      <c r="A642" s="84" t="s">
        <v>285</v>
      </c>
      <c r="B642" s="85" t="s">
        <v>286</v>
      </c>
      <c r="C642" s="82">
        <v>140</v>
      </c>
    </row>
    <row r="643" spans="1:3" ht="15.75">
      <c r="A643" s="84" t="s">
        <v>287</v>
      </c>
      <c r="B643" s="85" t="s">
        <v>288</v>
      </c>
      <c r="C643" s="82">
        <v>4907</v>
      </c>
    </row>
    <row r="644" spans="1:3" ht="31.5">
      <c r="A644" s="84" t="s">
        <v>289</v>
      </c>
      <c r="B644" s="85" t="s">
        <v>290</v>
      </c>
      <c r="C644" s="82">
        <v>87</v>
      </c>
    </row>
    <row r="645" spans="1:3" ht="31.5">
      <c r="A645" s="84" t="s">
        <v>291</v>
      </c>
      <c r="B645" s="85" t="s">
        <v>292</v>
      </c>
      <c r="C645" s="82">
        <v>4820</v>
      </c>
    </row>
    <row r="646" spans="1:3" ht="15.75">
      <c r="A646" s="63" t="s">
        <v>236</v>
      </c>
      <c r="B646" s="63"/>
      <c r="C646" s="83">
        <f>C622+C624+C629+C633+C643</f>
        <v>1040753</v>
      </c>
    </row>
    <row r="647" spans="1:3" ht="15.75">
      <c r="A647" s="81" t="s">
        <v>257</v>
      </c>
      <c r="B647" s="81"/>
      <c r="C647" s="81"/>
    </row>
    <row r="648" spans="1:3" ht="15.75">
      <c r="A648" s="84" t="s">
        <v>260</v>
      </c>
      <c r="B648" s="85" t="s">
        <v>261</v>
      </c>
      <c r="C648" s="82">
        <v>12461</v>
      </c>
    </row>
    <row r="649" spans="1:3" ht="15.75">
      <c r="A649" s="84" t="s">
        <v>262</v>
      </c>
      <c r="B649" s="85" t="s">
        <v>263</v>
      </c>
      <c r="C649" s="82">
        <v>12461</v>
      </c>
    </row>
    <row r="650" spans="1:3" ht="15.75">
      <c r="A650" s="63" t="s">
        <v>264</v>
      </c>
      <c r="B650" s="63"/>
      <c r="C650" s="83">
        <f>C648</f>
        <v>12461</v>
      </c>
    </row>
    <row r="651" spans="1:3" ht="15.75">
      <c r="A651" s="84"/>
      <c r="B651" s="83"/>
      <c r="C651" s="82"/>
    </row>
    <row r="652" spans="1:3" ht="15.75">
      <c r="A652" s="63" t="s">
        <v>364</v>
      </c>
      <c r="B652" s="63"/>
      <c r="C652" s="83">
        <f>SUM(C646,C650)</f>
        <v>1053214</v>
      </c>
    </row>
    <row r="653" spans="1:3" ht="15.75">
      <c r="A653" s="84"/>
      <c r="B653" s="83"/>
      <c r="C653" s="82"/>
    </row>
    <row r="654" spans="1:3" ht="15.75">
      <c r="A654" s="63" t="s">
        <v>365</v>
      </c>
      <c r="B654" s="63"/>
      <c r="C654" s="63"/>
    </row>
    <row r="655" spans="1:3" ht="15.75">
      <c r="A655" s="81" t="s">
        <v>203</v>
      </c>
      <c r="B655" s="81"/>
      <c r="C655" s="81"/>
    </row>
    <row r="656" spans="1:3" ht="31.5">
      <c r="A656" s="84" t="s">
        <v>205</v>
      </c>
      <c r="B656" s="85" t="s">
        <v>86</v>
      </c>
      <c r="C656" s="82">
        <v>310833</v>
      </c>
    </row>
    <row r="657" spans="1:3" ht="31.5">
      <c r="A657" s="84" t="s">
        <v>206</v>
      </c>
      <c r="B657" s="85" t="s">
        <v>221</v>
      </c>
      <c r="C657" s="82">
        <v>310833</v>
      </c>
    </row>
    <row r="658" spans="1:3" ht="15.75">
      <c r="A658" s="84" t="s">
        <v>207</v>
      </c>
      <c r="B658" s="85" t="s">
        <v>222</v>
      </c>
      <c r="C658" s="82">
        <v>51012</v>
      </c>
    </row>
    <row r="659" spans="1:3" ht="31.5">
      <c r="A659" s="84" t="s">
        <v>240</v>
      </c>
      <c r="B659" s="85" t="s">
        <v>244</v>
      </c>
      <c r="C659" s="82">
        <v>6451</v>
      </c>
    </row>
    <row r="660" spans="1:3" ht="15.75">
      <c r="A660" s="84" t="s">
        <v>241</v>
      </c>
      <c r="B660" s="85" t="s">
        <v>245</v>
      </c>
      <c r="C660" s="82">
        <v>43073</v>
      </c>
    </row>
    <row r="661" spans="1:3" ht="15.75">
      <c r="A661" s="84" t="s">
        <v>242</v>
      </c>
      <c r="B661" s="85" t="s">
        <v>246</v>
      </c>
      <c r="C661" s="82">
        <v>1488</v>
      </c>
    </row>
    <row r="662" spans="1:3" ht="15.75">
      <c r="A662" s="84" t="s">
        <v>210</v>
      </c>
      <c r="B662" s="85" t="s">
        <v>225</v>
      </c>
      <c r="C662" s="82">
        <v>61320</v>
      </c>
    </row>
    <row r="663" spans="1:3" ht="31.5">
      <c r="A663" s="84" t="s">
        <v>211</v>
      </c>
      <c r="B663" s="85" t="s">
        <v>226</v>
      </c>
      <c r="C663" s="82">
        <v>39362</v>
      </c>
    </row>
    <row r="664" spans="1:3" ht="15.75">
      <c r="A664" s="84" t="s">
        <v>212</v>
      </c>
      <c r="B664" s="85" t="s">
        <v>227</v>
      </c>
      <c r="C664" s="82">
        <v>15405</v>
      </c>
    </row>
    <row r="665" spans="1:3" ht="15.75">
      <c r="A665" s="84" t="s">
        <v>213</v>
      </c>
      <c r="B665" s="85" t="s">
        <v>228</v>
      </c>
      <c r="C665" s="82">
        <v>6553</v>
      </c>
    </row>
    <row r="666" spans="1:3" ht="15.75">
      <c r="A666" s="84" t="s">
        <v>214</v>
      </c>
      <c r="B666" s="85" t="s">
        <v>229</v>
      </c>
      <c r="C666" s="82">
        <v>135281</v>
      </c>
    </row>
    <row r="667" spans="1:3" ht="15.75">
      <c r="A667" s="84" t="s">
        <v>215</v>
      </c>
      <c r="B667" s="85" t="s">
        <v>230</v>
      </c>
      <c r="C667" s="82">
        <v>46634</v>
      </c>
    </row>
    <row r="668" spans="1:3" ht="15.75">
      <c r="A668" s="84" t="s">
        <v>299</v>
      </c>
      <c r="B668" s="85" t="s">
        <v>300</v>
      </c>
      <c r="C668" s="82">
        <v>17</v>
      </c>
    </row>
    <row r="669" spans="1:3" ht="15.75">
      <c r="A669" s="84" t="s">
        <v>267</v>
      </c>
      <c r="B669" s="85" t="s">
        <v>268</v>
      </c>
      <c r="C669" s="82">
        <v>3482</v>
      </c>
    </row>
    <row r="670" spans="1:3" ht="15.75">
      <c r="A670" s="84" t="s">
        <v>216</v>
      </c>
      <c r="B670" s="85" t="s">
        <v>231</v>
      </c>
      <c r="C670" s="82">
        <v>4820</v>
      </c>
    </row>
    <row r="671" spans="1:3" ht="15.75">
      <c r="A671" s="84" t="s">
        <v>217</v>
      </c>
      <c r="B671" s="85" t="s">
        <v>232</v>
      </c>
      <c r="C671" s="82">
        <v>51420</v>
      </c>
    </row>
    <row r="672" spans="1:3" ht="15.75">
      <c r="A672" s="84" t="s">
        <v>218</v>
      </c>
      <c r="B672" s="85" t="s">
        <v>233</v>
      </c>
      <c r="C672" s="82">
        <v>28137</v>
      </c>
    </row>
    <row r="673" spans="1:3" ht="15.75">
      <c r="A673" s="84" t="s">
        <v>220</v>
      </c>
      <c r="B673" s="85" t="s">
        <v>235</v>
      </c>
      <c r="C673" s="82">
        <v>200</v>
      </c>
    </row>
    <row r="674" spans="1:3" ht="15.75">
      <c r="A674" s="84" t="s">
        <v>269</v>
      </c>
      <c r="B674" s="85" t="s">
        <v>270</v>
      </c>
      <c r="C674" s="82">
        <v>571</v>
      </c>
    </row>
    <row r="675" spans="1:3" ht="15.75">
      <c r="A675" s="84" t="s">
        <v>287</v>
      </c>
      <c r="B675" s="85" t="s">
        <v>288</v>
      </c>
      <c r="C675" s="82">
        <v>27039</v>
      </c>
    </row>
    <row r="676" spans="1:3" ht="31.5">
      <c r="A676" s="84" t="s">
        <v>289</v>
      </c>
      <c r="B676" s="85" t="s">
        <v>290</v>
      </c>
      <c r="C676" s="82">
        <v>142</v>
      </c>
    </row>
    <row r="677" spans="1:3" ht="31.5">
      <c r="A677" s="84" t="s">
        <v>291</v>
      </c>
      <c r="B677" s="85" t="s">
        <v>292</v>
      </c>
      <c r="C677" s="82">
        <v>26897</v>
      </c>
    </row>
    <row r="678" spans="1:3" ht="15.75">
      <c r="A678" s="63" t="s">
        <v>236</v>
      </c>
      <c r="B678" s="63"/>
      <c r="C678" s="83">
        <f>C656+C658+C662+C666+C675</f>
        <v>585485</v>
      </c>
    </row>
    <row r="679" spans="1:3" ht="15.75">
      <c r="A679" s="81" t="s">
        <v>257</v>
      </c>
      <c r="B679" s="81"/>
      <c r="C679" s="84"/>
    </row>
    <row r="680" spans="1:3" ht="15.75">
      <c r="A680" s="84" t="s">
        <v>260</v>
      </c>
      <c r="B680" s="85" t="s">
        <v>261</v>
      </c>
      <c r="C680" s="82">
        <v>32622</v>
      </c>
    </row>
    <row r="681" spans="1:3" ht="15.75">
      <c r="A681" s="84" t="s">
        <v>262</v>
      </c>
      <c r="B681" s="85" t="s">
        <v>263</v>
      </c>
      <c r="C681" s="82">
        <v>5492</v>
      </c>
    </row>
    <row r="682" spans="1:3" ht="15.75">
      <c r="A682" s="84" t="s">
        <v>293</v>
      </c>
      <c r="B682" s="85" t="s">
        <v>294</v>
      </c>
      <c r="C682" s="82">
        <v>27130</v>
      </c>
    </row>
    <row r="683" spans="1:3" ht="15.75">
      <c r="A683" s="63" t="s">
        <v>264</v>
      </c>
      <c r="B683" s="63"/>
      <c r="C683" s="83">
        <f>C680</f>
        <v>32622</v>
      </c>
    </row>
    <row r="684" spans="1:3" ht="15.75">
      <c r="A684" s="84"/>
      <c r="B684" s="83"/>
      <c r="C684" s="82"/>
    </row>
    <row r="685" spans="1:3" ht="15.75">
      <c r="A685" s="63" t="s">
        <v>366</v>
      </c>
      <c r="B685" s="63"/>
      <c r="C685" s="83">
        <f>SUM(C678,C683)</f>
        <v>618107</v>
      </c>
    </row>
    <row r="686" spans="1:3" ht="15.75">
      <c r="A686" s="84"/>
      <c r="B686" s="83"/>
      <c r="C686" s="82"/>
    </row>
    <row r="687" spans="1:3" ht="15.75">
      <c r="A687" s="63" t="s">
        <v>367</v>
      </c>
      <c r="B687" s="63"/>
      <c r="C687" s="63"/>
    </row>
    <row r="688" spans="1:3" ht="15.75">
      <c r="A688" s="81" t="s">
        <v>203</v>
      </c>
      <c r="B688" s="81"/>
      <c r="C688" s="81"/>
    </row>
    <row r="689" spans="1:3" ht="15.75">
      <c r="A689" s="84" t="s">
        <v>214</v>
      </c>
      <c r="B689" s="85" t="s">
        <v>229</v>
      </c>
      <c r="C689" s="82">
        <v>34889</v>
      </c>
    </row>
    <row r="690" spans="1:3" ht="15.75">
      <c r="A690" s="84" t="s">
        <v>218</v>
      </c>
      <c r="B690" s="85" t="s">
        <v>233</v>
      </c>
      <c r="C690" s="82">
        <v>34889</v>
      </c>
    </row>
    <row r="691" spans="1:3" ht="15.75">
      <c r="A691" s="63" t="s">
        <v>236</v>
      </c>
      <c r="B691" s="63"/>
      <c r="C691" s="83">
        <f>C689</f>
        <v>34889</v>
      </c>
    </row>
    <row r="692" spans="1:3" ht="15.75">
      <c r="A692" s="84"/>
      <c r="B692" s="83"/>
      <c r="C692" s="82"/>
    </row>
    <row r="693" spans="1:3" ht="15.75">
      <c r="A693" s="63" t="s">
        <v>368</v>
      </c>
      <c r="B693" s="63"/>
      <c r="C693" s="83">
        <f>SUM(C691)</f>
        <v>34889</v>
      </c>
    </row>
    <row r="694" spans="1:3" ht="15.75">
      <c r="A694" s="84"/>
      <c r="B694" s="83"/>
      <c r="C694" s="82"/>
    </row>
    <row r="695" spans="1:3" ht="15.75">
      <c r="A695" s="63" t="s">
        <v>369</v>
      </c>
      <c r="B695" s="63"/>
      <c r="C695" s="63"/>
    </row>
    <row r="696" spans="1:3" ht="15.75">
      <c r="A696" s="81" t="s">
        <v>203</v>
      </c>
      <c r="B696" s="81"/>
      <c r="C696" s="81"/>
    </row>
    <row r="697" spans="1:3" ht="31.5">
      <c r="A697" s="84" t="s">
        <v>205</v>
      </c>
      <c r="B697" s="85" t="s">
        <v>86</v>
      </c>
      <c r="C697" s="82">
        <v>135411</v>
      </c>
    </row>
    <row r="698" spans="1:3" ht="31.5">
      <c r="A698" s="84" t="s">
        <v>206</v>
      </c>
      <c r="B698" s="85" t="s">
        <v>221</v>
      </c>
      <c r="C698" s="82">
        <v>135411</v>
      </c>
    </row>
    <row r="699" spans="1:3" ht="15.75">
      <c r="A699" s="84" t="s">
        <v>207</v>
      </c>
      <c r="B699" s="85" t="s">
        <v>222</v>
      </c>
      <c r="C699" s="82">
        <v>9135</v>
      </c>
    </row>
    <row r="700" spans="1:3" ht="15.75">
      <c r="A700" s="84" t="s">
        <v>209</v>
      </c>
      <c r="B700" s="85" t="s">
        <v>224</v>
      </c>
      <c r="C700" s="82">
        <v>1060</v>
      </c>
    </row>
    <row r="701" spans="1:3" ht="31.5">
      <c r="A701" s="84" t="s">
        <v>240</v>
      </c>
      <c r="B701" s="85" t="s">
        <v>244</v>
      </c>
      <c r="C701" s="82">
        <v>2729</v>
      </c>
    </row>
    <row r="702" spans="1:3" ht="15.75">
      <c r="A702" s="84" t="s">
        <v>242</v>
      </c>
      <c r="B702" s="85" t="s">
        <v>246</v>
      </c>
      <c r="C702" s="82">
        <v>5346</v>
      </c>
    </row>
    <row r="703" spans="1:3" ht="15.75">
      <c r="A703" s="84" t="s">
        <v>210</v>
      </c>
      <c r="B703" s="85" t="s">
        <v>225</v>
      </c>
      <c r="C703" s="82">
        <v>27405</v>
      </c>
    </row>
    <row r="704" spans="1:3" ht="31.5">
      <c r="A704" s="84" t="s">
        <v>211</v>
      </c>
      <c r="B704" s="85" t="s">
        <v>226</v>
      </c>
      <c r="C704" s="82">
        <v>16615</v>
      </c>
    </row>
    <row r="705" spans="1:3" ht="15.75">
      <c r="A705" s="84" t="s">
        <v>212</v>
      </c>
      <c r="B705" s="85" t="s">
        <v>227</v>
      </c>
      <c r="C705" s="82">
        <v>7080</v>
      </c>
    </row>
    <row r="706" spans="1:3" ht="15.75">
      <c r="A706" s="84" t="s">
        <v>213</v>
      </c>
      <c r="B706" s="85" t="s">
        <v>228</v>
      </c>
      <c r="C706" s="82">
        <v>3710</v>
      </c>
    </row>
    <row r="707" spans="1:3" ht="15.75">
      <c r="A707" s="84" t="s">
        <v>214</v>
      </c>
      <c r="B707" s="85" t="s">
        <v>229</v>
      </c>
      <c r="C707" s="82">
        <v>142604</v>
      </c>
    </row>
    <row r="708" spans="1:3" ht="15.75">
      <c r="A708" s="84" t="s">
        <v>267</v>
      </c>
      <c r="B708" s="85" t="s">
        <v>268</v>
      </c>
      <c r="C708" s="82">
        <v>645</v>
      </c>
    </row>
    <row r="709" spans="1:3" ht="15.75">
      <c r="A709" s="84" t="s">
        <v>216</v>
      </c>
      <c r="B709" s="85" t="s">
        <v>231</v>
      </c>
      <c r="C709" s="82">
        <v>5375</v>
      </c>
    </row>
    <row r="710" spans="1:3" ht="15.75">
      <c r="A710" s="84" t="s">
        <v>217</v>
      </c>
      <c r="B710" s="85" t="s">
        <v>232</v>
      </c>
      <c r="C710" s="82">
        <v>8498</v>
      </c>
    </row>
    <row r="711" spans="1:3" ht="15.75">
      <c r="A711" s="84" t="s">
        <v>218</v>
      </c>
      <c r="B711" s="85" t="s">
        <v>233</v>
      </c>
      <c r="C711" s="82">
        <v>126951</v>
      </c>
    </row>
    <row r="712" spans="1:3" ht="15.75">
      <c r="A712" s="84" t="s">
        <v>220</v>
      </c>
      <c r="B712" s="85" t="s">
        <v>235</v>
      </c>
      <c r="C712" s="82">
        <v>344</v>
      </c>
    </row>
    <row r="713" spans="1:3" ht="15.75">
      <c r="A713" s="84" t="s">
        <v>269</v>
      </c>
      <c r="B713" s="85" t="s">
        <v>270</v>
      </c>
      <c r="C713" s="82">
        <v>791</v>
      </c>
    </row>
    <row r="714" spans="1:3" ht="15.75">
      <c r="A714" s="84" t="s">
        <v>287</v>
      </c>
      <c r="B714" s="85" t="s">
        <v>288</v>
      </c>
      <c r="C714" s="82">
        <v>1959</v>
      </c>
    </row>
    <row r="715" spans="1:3" ht="31.5">
      <c r="A715" s="84" t="s">
        <v>289</v>
      </c>
      <c r="B715" s="85" t="s">
        <v>290</v>
      </c>
      <c r="C715" s="82">
        <v>87</v>
      </c>
    </row>
    <row r="716" spans="1:3" ht="31.5">
      <c r="A716" s="84" t="s">
        <v>291</v>
      </c>
      <c r="B716" s="85" t="s">
        <v>292</v>
      </c>
      <c r="C716" s="82">
        <v>1872</v>
      </c>
    </row>
    <row r="717" spans="1:3" ht="15.75">
      <c r="A717" s="63" t="s">
        <v>236</v>
      </c>
      <c r="B717" s="63"/>
      <c r="C717" s="83">
        <f>C697+C699+C703+C707+C714</f>
        <v>316514</v>
      </c>
    </row>
    <row r="718" spans="1:3" ht="15.75">
      <c r="A718" s="84"/>
      <c r="B718" s="83"/>
      <c r="C718" s="82"/>
    </row>
    <row r="719" spans="1:3" ht="15.75">
      <c r="A719" s="63" t="s">
        <v>370</v>
      </c>
      <c r="B719" s="63"/>
      <c r="C719" s="83">
        <f>SUM(C717)</f>
        <v>316514</v>
      </c>
    </row>
    <row r="720" spans="1:3" ht="15.75">
      <c r="A720" s="84"/>
      <c r="B720" s="83"/>
      <c r="C720" s="82"/>
    </row>
    <row r="721" spans="1:3" ht="15.75">
      <c r="A721" s="63" t="s">
        <v>371</v>
      </c>
      <c r="B721" s="63"/>
      <c r="C721" s="63"/>
    </row>
    <row r="722" spans="1:3" ht="15.75">
      <c r="A722" s="81" t="s">
        <v>203</v>
      </c>
      <c r="B722" s="81"/>
      <c r="C722" s="81"/>
    </row>
    <row r="723" spans="1:3" ht="31.5">
      <c r="A723" s="84" t="s">
        <v>205</v>
      </c>
      <c r="B723" s="85" t="s">
        <v>86</v>
      </c>
      <c r="C723" s="82">
        <v>278176</v>
      </c>
    </row>
    <row r="724" spans="1:3" ht="31.5">
      <c r="A724" s="84" t="s">
        <v>206</v>
      </c>
      <c r="B724" s="85" t="s">
        <v>221</v>
      </c>
      <c r="C724" s="82">
        <v>278176</v>
      </c>
    </row>
    <row r="725" spans="1:3" ht="15.75">
      <c r="A725" s="84" t="s">
        <v>207</v>
      </c>
      <c r="B725" s="85" t="s">
        <v>222</v>
      </c>
      <c r="C725" s="82">
        <v>14933</v>
      </c>
    </row>
    <row r="726" spans="1:3" ht="15.75">
      <c r="A726" s="84" t="s">
        <v>209</v>
      </c>
      <c r="B726" s="85" t="s">
        <v>224</v>
      </c>
      <c r="C726" s="82">
        <v>4210</v>
      </c>
    </row>
    <row r="727" spans="1:3" ht="31.5">
      <c r="A727" s="84" t="s">
        <v>240</v>
      </c>
      <c r="B727" s="85" t="s">
        <v>244</v>
      </c>
      <c r="C727" s="82">
        <v>5331</v>
      </c>
    </row>
    <row r="728" spans="1:3" ht="15.75">
      <c r="A728" s="84" t="s">
        <v>241</v>
      </c>
      <c r="B728" s="85" t="s">
        <v>245</v>
      </c>
      <c r="C728" s="82">
        <v>364</v>
      </c>
    </row>
    <row r="729" spans="1:3" ht="15.75">
      <c r="A729" s="84" t="s">
        <v>242</v>
      </c>
      <c r="B729" s="85" t="s">
        <v>246</v>
      </c>
      <c r="C729" s="82">
        <v>5028</v>
      </c>
    </row>
    <row r="730" spans="1:3" ht="15.75">
      <c r="A730" s="84" t="s">
        <v>210</v>
      </c>
      <c r="B730" s="85" t="s">
        <v>225</v>
      </c>
      <c r="C730" s="82">
        <v>55318</v>
      </c>
    </row>
    <row r="731" spans="1:3" ht="31.5">
      <c r="A731" s="84" t="s">
        <v>211</v>
      </c>
      <c r="B731" s="85" t="s">
        <v>226</v>
      </c>
      <c r="C731" s="82">
        <v>33359</v>
      </c>
    </row>
    <row r="732" spans="1:3" ht="31.5">
      <c r="A732" s="84" t="s">
        <v>281</v>
      </c>
      <c r="B732" s="85" t="s">
        <v>282</v>
      </c>
      <c r="C732" s="82">
        <v>62</v>
      </c>
    </row>
    <row r="733" spans="1:3" ht="15.75">
      <c r="A733" s="84" t="s">
        <v>212</v>
      </c>
      <c r="B733" s="85" t="s">
        <v>227</v>
      </c>
      <c r="C733" s="82">
        <v>14459</v>
      </c>
    </row>
    <row r="734" spans="1:3" ht="15.75">
      <c r="A734" s="84" t="s">
        <v>213</v>
      </c>
      <c r="B734" s="85" t="s">
        <v>228</v>
      </c>
      <c r="C734" s="82">
        <v>7438</v>
      </c>
    </row>
    <row r="735" spans="1:3" ht="15.75">
      <c r="A735" s="84" t="s">
        <v>214</v>
      </c>
      <c r="B735" s="85" t="s">
        <v>229</v>
      </c>
      <c r="C735" s="82">
        <v>272272</v>
      </c>
    </row>
    <row r="736" spans="1:3" ht="15.75">
      <c r="A736" s="84" t="s">
        <v>215</v>
      </c>
      <c r="B736" s="85" t="s">
        <v>230</v>
      </c>
      <c r="C736" s="82">
        <v>6256</v>
      </c>
    </row>
    <row r="737" spans="1:3" ht="15.75">
      <c r="A737" s="84" t="s">
        <v>299</v>
      </c>
      <c r="B737" s="85" t="s">
        <v>300</v>
      </c>
      <c r="C737" s="82">
        <v>62</v>
      </c>
    </row>
    <row r="738" spans="1:3" ht="15.75">
      <c r="A738" s="84" t="s">
        <v>267</v>
      </c>
      <c r="B738" s="85" t="s">
        <v>268</v>
      </c>
      <c r="C738" s="82">
        <v>940</v>
      </c>
    </row>
    <row r="739" spans="1:3" ht="15.75">
      <c r="A739" s="84" t="s">
        <v>283</v>
      </c>
      <c r="B739" s="85" t="s">
        <v>284</v>
      </c>
      <c r="C739" s="82">
        <v>254</v>
      </c>
    </row>
    <row r="740" spans="1:3" ht="15.75">
      <c r="A740" s="84" t="s">
        <v>216</v>
      </c>
      <c r="B740" s="85" t="s">
        <v>231</v>
      </c>
      <c r="C740" s="82">
        <v>6360</v>
      </c>
    </row>
    <row r="741" spans="1:3" ht="15.75">
      <c r="A741" s="84" t="s">
        <v>217</v>
      </c>
      <c r="B741" s="85" t="s">
        <v>232</v>
      </c>
      <c r="C741" s="82">
        <v>15479</v>
      </c>
    </row>
    <row r="742" spans="1:3" ht="15.75">
      <c r="A742" s="84" t="s">
        <v>218</v>
      </c>
      <c r="B742" s="85" t="s">
        <v>233</v>
      </c>
      <c r="C742" s="82">
        <v>240317</v>
      </c>
    </row>
    <row r="743" spans="1:3" ht="15.75">
      <c r="A743" s="84" t="s">
        <v>269</v>
      </c>
      <c r="B743" s="85" t="s">
        <v>270</v>
      </c>
      <c r="C743" s="82">
        <v>2604</v>
      </c>
    </row>
    <row r="744" spans="1:3" ht="15.75">
      <c r="A744" s="84" t="s">
        <v>287</v>
      </c>
      <c r="B744" s="85" t="s">
        <v>288</v>
      </c>
      <c r="C744" s="82">
        <v>1111</v>
      </c>
    </row>
    <row r="745" spans="1:3" ht="31.5">
      <c r="A745" s="84" t="s">
        <v>289</v>
      </c>
      <c r="B745" s="85" t="s">
        <v>290</v>
      </c>
      <c r="C745" s="82">
        <v>87</v>
      </c>
    </row>
    <row r="746" spans="1:3" ht="31.5">
      <c r="A746" s="84" t="s">
        <v>291</v>
      </c>
      <c r="B746" s="85" t="s">
        <v>292</v>
      </c>
      <c r="C746" s="82">
        <v>1024</v>
      </c>
    </row>
    <row r="747" spans="1:3" ht="15.75">
      <c r="A747" s="63" t="s">
        <v>236</v>
      </c>
      <c r="B747" s="63"/>
      <c r="C747" s="83">
        <f>C723+C725+C730+C735+C744</f>
        <v>621810</v>
      </c>
    </row>
    <row r="748" spans="1:3" ht="15.75">
      <c r="A748" s="63" t="s">
        <v>372</v>
      </c>
      <c r="B748" s="63"/>
      <c r="C748" s="83">
        <f>SUM(C747)</f>
        <v>621810</v>
      </c>
    </row>
    <row r="749" spans="1:3" ht="15.75">
      <c r="A749" s="84"/>
      <c r="B749" s="83"/>
      <c r="C749" s="82"/>
    </row>
    <row r="750" spans="1:3" ht="15.75">
      <c r="A750" s="63" t="s">
        <v>373</v>
      </c>
      <c r="B750" s="63"/>
      <c r="C750" s="63"/>
    </row>
    <row r="751" spans="1:3" ht="15.75">
      <c r="A751" s="81" t="s">
        <v>203</v>
      </c>
      <c r="B751" s="81"/>
      <c r="C751" s="81"/>
    </row>
    <row r="752" spans="1:3" ht="31.5">
      <c r="A752" s="84" t="s">
        <v>205</v>
      </c>
      <c r="B752" s="85" t="s">
        <v>86</v>
      </c>
      <c r="C752" s="82">
        <v>86566</v>
      </c>
    </row>
    <row r="753" spans="1:3" ht="31.5">
      <c r="A753" s="84" t="s">
        <v>206</v>
      </c>
      <c r="B753" s="85" t="s">
        <v>221</v>
      </c>
      <c r="C753" s="82">
        <v>86566</v>
      </c>
    </row>
    <row r="754" spans="1:3" ht="15.75">
      <c r="A754" s="84" t="s">
        <v>207</v>
      </c>
      <c r="B754" s="85" t="s">
        <v>222</v>
      </c>
      <c r="C754" s="82">
        <v>7629</v>
      </c>
    </row>
    <row r="755" spans="1:3" ht="15.75">
      <c r="A755" s="84" t="s">
        <v>209</v>
      </c>
      <c r="B755" s="85" t="s">
        <v>224</v>
      </c>
      <c r="C755" s="82">
        <v>1080</v>
      </c>
    </row>
    <row r="756" spans="1:3" ht="31.5">
      <c r="A756" s="84" t="s">
        <v>240</v>
      </c>
      <c r="B756" s="85" t="s">
        <v>244</v>
      </c>
      <c r="C756" s="82">
        <v>1661</v>
      </c>
    </row>
    <row r="757" spans="1:3" ht="15.75">
      <c r="A757" s="84" t="s">
        <v>241</v>
      </c>
      <c r="B757" s="85" t="s">
        <v>245</v>
      </c>
      <c r="C757" s="82">
        <v>3538</v>
      </c>
    </row>
    <row r="758" spans="1:3" ht="15.75">
      <c r="A758" s="84" t="s">
        <v>242</v>
      </c>
      <c r="B758" s="85" t="s">
        <v>246</v>
      </c>
      <c r="C758" s="82">
        <v>1350</v>
      </c>
    </row>
    <row r="759" spans="1:3" ht="15.75">
      <c r="A759" s="84" t="s">
        <v>210</v>
      </c>
      <c r="B759" s="85" t="s">
        <v>225</v>
      </c>
      <c r="C759" s="82">
        <v>17355</v>
      </c>
    </row>
    <row r="760" spans="1:3" ht="31.5">
      <c r="A760" s="84" t="s">
        <v>211</v>
      </c>
      <c r="B760" s="85" t="s">
        <v>226</v>
      </c>
      <c r="C760" s="82">
        <v>10678</v>
      </c>
    </row>
    <row r="761" spans="1:3" ht="15.75">
      <c r="A761" s="84" t="s">
        <v>212</v>
      </c>
      <c r="B761" s="85" t="s">
        <v>227</v>
      </c>
      <c r="C761" s="82">
        <v>4541</v>
      </c>
    </row>
    <row r="762" spans="1:3" ht="15.75">
      <c r="A762" s="84" t="s">
        <v>213</v>
      </c>
      <c r="B762" s="85" t="s">
        <v>228</v>
      </c>
      <c r="C762" s="82">
        <v>2136</v>
      </c>
    </row>
    <row r="763" spans="1:3" ht="15.75">
      <c r="A763" s="84" t="s">
        <v>214</v>
      </c>
      <c r="B763" s="85" t="s">
        <v>229</v>
      </c>
      <c r="C763" s="82">
        <v>49203</v>
      </c>
    </row>
    <row r="764" spans="1:3" ht="15.75">
      <c r="A764" s="84" t="s">
        <v>215</v>
      </c>
      <c r="B764" s="85" t="s">
        <v>230</v>
      </c>
      <c r="C764" s="82">
        <v>11963</v>
      </c>
    </row>
    <row r="765" spans="1:3" ht="15.75">
      <c r="A765" s="84" t="s">
        <v>299</v>
      </c>
      <c r="B765" s="85" t="s">
        <v>300</v>
      </c>
      <c r="C765" s="82">
        <v>491</v>
      </c>
    </row>
    <row r="766" spans="1:3" ht="15.75">
      <c r="A766" s="84" t="s">
        <v>267</v>
      </c>
      <c r="B766" s="85" t="s">
        <v>268</v>
      </c>
      <c r="C766" s="82">
        <v>476</v>
      </c>
    </row>
    <row r="767" spans="1:3" ht="15.75">
      <c r="A767" s="84" t="s">
        <v>216</v>
      </c>
      <c r="B767" s="85" t="s">
        <v>231</v>
      </c>
      <c r="C767" s="82">
        <v>699</v>
      </c>
    </row>
    <row r="768" spans="1:3" ht="15.75">
      <c r="A768" s="84" t="s">
        <v>217</v>
      </c>
      <c r="B768" s="85" t="s">
        <v>232</v>
      </c>
      <c r="C768" s="82">
        <v>30808</v>
      </c>
    </row>
    <row r="769" spans="1:3" ht="15.75">
      <c r="A769" s="84" t="s">
        <v>218</v>
      </c>
      <c r="B769" s="85" t="s">
        <v>233</v>
      </c>
      <c r="C769" s="82">
        <v>4305</v>
      </c>
    </row>
    <row r="770" spans="1:3" ht="15.75">
      <c r="A770" s="84" t="s">
        <v>220</v>
      </c>
      <c r="B770" s="85" t="s">
        <v>235</v>
      </c>
      <c r="C770" s="82">
        <v>355</v>
      </c>
    </row>
    <row r="771" spans="1:3" ht="15.75">
      <c r="A771" s="84" t="s">
        <v>269</v>
      </c>
      <c r="B771" s="85" t="s">
        <v>270</v>
      </c>
      <c r="C771" s="82">
        <v>106</v>
      </c>
    </row>
    <row r="772" spans="1:3" ht="15.75">
      <c r="A772" s="84" t="s">
        <v>287</v>
      </c>
      <c r="B772" s="85" t="s">
        <v>288</v>
      </c>
      <c r="C772" s="82">
        <v>1606</v>
      </c>
    </row>
    <row r="773" spans="1:3" ht="31.5">
      <c r="A773" s="84" t="s">
        <v>291</v>
      </c>
      <c r="B773" s="85" t="s">
        <v>292</v>
      </c>
      <c r="C773" s="82">
        <v>1606</v>
      </c>
    </row>
    <row r="774" spans="1:3" ht="15.75">
      <c r="A774" s="63" t="s">
        <v>236</v>
      </c>
      <c r="B774" s="63"/>
      <c r="C774" s="83">
        <f>C752+C754+C759+C763+C772</f>
        <v>162359</v>
      </c>
    </row>
    <row r="775" spans="1:3" ht="15.75">
      <c r="A775" s="84"/>
      <c r="B775" s="83"/>
      <c r="C775" s="82"/>
    </row>
    <row r="776" spans="1:3" ht="15.75">
      <c r="A776" s="63" t="s">
        <v>374</v>
      </c>
      <c r="B776" s="63"/>
      <c r="C776" s="83">
        <f>SUM(C774)</f>
        <v>162359</v>
      </c>
    </row>
    <row r="777" spans="1:3" ht="15.75">
      <c r="A777" s="84"/>
      <c r="B777" s="83"/>
      <c r="C777" s="82"/>
    </row>
    <row r="778" spans="1:3" ht="15.75">
      <c r="A778" s="63" t="s">
        <v>375</v>
      </c>
      <c r="B778" s="63"/>
      <c r="C778" s="63"/>
    </row>
    <row r="779" spans="1:3" ht="15.75">
      <c r="A779" s="81" t="s">
        <v>203</v>
      </c>
      <c r="B779" s="81"/>
      <c r="C779" s="81"/>
    </row>
    <row r="780" spans="1:3" ht="31.5">
      <c r="A780" s="84" t="s">
        <v>205</v>
      </c>
      <c r="B780" s="85" t="s">
        <v>86</v>
      </c>
      <c r="C780" s="82">
        <v>404298</v>
      </c>
    </row>
    <row r="781" spans="1:3" ht="31.5">
      <c r="A781" s="84" t="s">
        <v>206</v>
      </c>
      <c r="B781" s="85" t="s">
        <v>221</v>
      </c>
      <c r="C781" s="82">
        <v>404298</v>
      </c>
    </row>
    <row r="782" spans="1:3" ht="15.75">
      <c r="A782" s="84" t="s">
        <v>207</v>
      </c>
      <c r="B782" s="85" t="s">
        <v>222</v>
      </c>
      <c r="C782" s="82">
        <v>20288</v>
      </c>
    </row>
    <row r="783" spans="1:3" ht="31.5">
      <c r="A783" s="84" t="s">
        <v>240</v>
      </c>
      <c r="B783" s="85" t="s">
        <v>244</v>
      </c>
      <c r="C783" s="82">
        <v>7760</v>
      </c>
    </row>
    <row r="784" spans="1:3" ht="15.75">
      <c r="A784" s="84" t="s">
        <v>241</v>
      </c>
      <c r="B784" s="85" t="s">
        <v>245</v>
      </c>
      <c r="C784" s="82">
        <v>7590</v>
      </c>
    </row>
    <row r="785" spans="1:3" ht="15.75">
      <c r="A785" s="84" t="s">
        <v>242</v>
      </c>
      <c r="B785" s="85" t="s">
        <v>246</v>
      </c>
      <c r="C785" s="82">
        <v>4938</v>
      </c>
    </row>
    <row r="786" spans="1:3" ht="15.75">
      <c r="A786" s="84" t="s">
        <v>210</v>
      </c>
      <c r="B786" s="85" t="s">
        <v>225</v>
      </c>
      <c r="C786" s="82">
        <v>81341</v>
      </c>
    </row>
    <row r="787" spans="1:3" ht="31.5">
      <c r="A787" s="84" t="s">
        <v>211</v>
      </c>
      <c r="B787" s="85" t="s">
        <v>226</v>
      </c>
      <c r="C787" s="82">
        <v>51204</v>
      </c>
    </row>
    <row r="788" spans="1:3" ht="15.75">
      <c r="A788" s="84" t="s">
        <v>212</v>
      </c>
      <c r="B788" s="85" t="s">
        <v>227</v>
      </c>
      <c r="C788" s="82">
        <v>21260</v>
      </c>
    </row>
    <row r="789" spans="1:3" ht="15.75">
      <c r="A789" s="84" t="s">
        <v>213</v>
      </c>
      <c r="B789" s="85" t="s">
        <v>228</v>
      </c>
      <c r="C789" s="82">
        <v>8877</v>
      </c>
    </row>
    <row r="790" spans="1:3" ht="15.75">
      <c r="A790" s="84" t="s">
        <v>214</v>
      </c>
      <c r="B790" s="85" t="s">
        <v>229</v>
      </c>
      <c r="C790" s="82">
        <v>17010</v>
      </c>
    </row>
    <row r="791" spans="1:3" ht="15.75">
      <c r="A791" s="84" t="s">
        <v>267</v>
      </c>
      <c r="B791" s="85" t="s">
        <v>268</v>
      </c>
      <c r="C791" s="82">
        <v>4380</v>
      </c>
    </row>
    <row r="792" spans="1:3" ht="15.75">
      <c r="A792" s="84" t="s">
        <v>216</v>
      </c>
      <c r="B792" s="85" t="s">
        <v>231</v>
      </c>
      <c r="C792" s="82">
        <v>3022</v>
      </c>
    </row>
    <row r="793" spans="1:3" ht="15.75">
      <c r="A793" s="84" t="s">
        <v>218</v>
      </c>
      <c r="B793" s="85" t="s">
        <v>233</v>
      </c>
      <c r="C793" s="82">
        <v>9608</v>
      </c>
    </row>
    <row r="794" spans="1:3" ht="15.75">
      <c r="A794" s="63" t="s">
        <v>236</v>
      </c>
      <c r="B794" s="63"/>
      <c r="C794" s="83">
        <f>C780+C782+C786+C790</f>
        <v>522937</v>
      </c>
    </row>
    <row r="795" spans="1:3" ht="15.75">
      <c r="A795" s="84"/>
      <c r="B795" s="83"/>
      <c r="C795" s="82"/>
    </row>
    <row r="796" spans="1:3" ht="15.75">
      <c r="A796" s="63" t="s">
        <v>376</v>
      </c>
      <c r="B796" s="63"/>
      <c r="C796" s="83">
        <f>SUM(C794)</f>
        <v>522937</v>
      </c>
    </row>
    <row r="797" spans="1:3" ht="15.75">
      <c r="A797" s="84"/>
      <c r="B797" s="83"/>
      <c r="C797" s="82"/>
    </row>
    <row r="798" spans="1:3" ht="15.75">
      <c r="A798" s="63" t="s">
        <v>377</v>
      </c>
      <c r="B798" s="63"/>
      <c r="C798" s="63"/>
    </row>
    <row r="799" spans="1:3" ht="15.75">
      <c r="A799" s="81" t="s">
        <v>203</v>
      </c>
      <c r="B799" s="81"/>
      <c r="C799" s="81"/>
    </row>
    <row r="800" spans="1:3" ht="31.5">
      <c r="A800" s="84" t="s">
        <v>205</v>
      </c>
      <c r="B800" s="85" t="s">
        <v>86</v>
      </c>
      <c r="C800" s="82">
        <v>36683</v>
      </c>
    </row>
    <row r="801" spans="1:3" ht="31.5">
      <c r="A801" s="84" t="s">
        <v>206</v>
      </c>
      <c r="B801" s="85" t="s">
        <v>221</v>
      </c>
      <c r="C801" s="82">
        <v>36683</v>
      </c>
    </row>
    <row r="802" spans="1:3" ht="15.75">
      <c r="A802" s="84" t="s">
        <v>207</v>
      </c>
      <c r="B802" s="85" t="s">
        <v>222</v>
      </c>
      <c r="C802" s="82">
        <v>1638995</v>
      </c>
    </row>
    <row r="803" spans="1:3" ht="15.75">
      <c r="A803" s="84" t="s">
        <v>208</v>
      </c>
      <c r="B803" s="85" t="s">
        <v>223</v>
      </c>
      <c r="C803" s="82">
        <v>1623064</v>
      </c>
    </row>
    <row r="804" spans="1:3" ht="15.75">
      <c r="A804" s="84" t="s">
        <v>209</v>
      </c>
      <c r="B804" s="85" t="s">
        <v>224</v>
      </c>
      <c r="C804" s="82">
        <v>2750</v>
      </c>
    </row>
    <row r="805" spans="1:3" ht="31.5">
      <c r="A805" s="84" t="s">
        <v>240</v>
      </c>
      <c r="B805" s="85" t="s">
        <v>244</v>
      </c>
      <c r="C805" s="82">
        <v>520</v>
      </c>
    </row>
    <row r="806" spans="1:3" ht="15.75">
      <c r="A806" s="84" t="s">
        <v>241</v>
      </c>
      <c r="B806" s="85" t="s">
        <v>245</v>
      </c>
      <c r="C806" s="82">
        <v>9214</v>
      </c>
    </row>
    <row r="807" spans="1:3" ht="15.75">
      <c r="A807" s="84" t="s">
        <v>242</v>
      </c>
      <c r="B807" s="85" t="s">
        <v>246</v>
      </c>
      <c r="C807" s="82">
        <v>3447</v>
      </c>
    </row>
    <row r="808" spans="1:3" ht="15.75">
      <c r="A808" s="84" t="s">
        <v>210</v>
      </c>
      <c r="B808" s="85" t="s">
        <v>225</v>
      </c>
      <c r="C808" s="82">
        <v>317390</v>
      </c>
    </row>
    <row r="809" spans="1:3" ht="31.5">
      <c r="A809" s="84" t="s">
        <v>211</v>
      </c>
      <c r="B809" s="85" t="s">
        <v>226</v>
      </c>
      <c r="C809" s="82">
        <v>208461</v>
      </c>
    </row>
    <row r="810" spans="1:3" ht="15.75">
      <c r="A810" s="84" t="s">
        <v>212</v>
      </c>
      <c r="B810" s="85" t="s">
        <v>227</v>
      </c>
      <c r="C810" s="82">
        <v>80532</v>
      </c>
    </row>
    <row r="811" spans="1:3" ht="15.75">
      <c r="A811" s="84" t="s">
        <v>213</v>
      </c>
      <c r="B811" s="85" t="s">
        <v>228</v>
      </c>
      <c r="C811" s="82">
        <v>28397</v>
      </c>
    </row>
    <row r="812" spans="1:3" ht="15.75">
      <c r="A812" s="84" t="s">
        <v>214</v>
      </c>
      <c r="B812" s="85" t="s">
        <v>229</v>
      </c>
      <c r="C812" s="82">
        <v>374</v>
      </c>
    </row>
    <row r="813" spans="1:3" ht="15.75">
      <c r="A813" s="84" t="s">
        <v>216</v>
      </c>
      <c r="B813" s="85" t="s">
        <v>231</v>
      </c>
      <c r="C813" s="82">
        <v>142</v>
      </c>
    </row>
    <row r="814" spans="1:3" ht="15.75">
      <c r="A814" s="84" t="s">
        <v>218</v>
      </c>
      <c r="B814" s="85" t="s">
        <v>233</v>
      </c>
      <c r="C814" s="82">
        <v>232</v>
      </c>
    </row>
    <row r="815" spans="1:3" ht="15.75">
      <c r="A815" s="63" t="s">
        <v>236</v>
      </c>
      <c r="B815" s="63"/>
      <c r="C815" s="83">
        <f>C800+C802+C808+C812</f>
        <v>1993442</v>
      </c>
    </row>
    <row r="816" spans="1:3" ht="15.75">
      <c r="A816" s="84"/>
      <c r="B816" s="83"/>
      <c r="C816" s="82"/>
    </row>
    <row r="817" spans="1:3" ht="15.75">
      <c r="A817" s="63" t="s">
        <v>378</v>
      </c>
      <c r="B817" s="63"/>
      <c r="C817" s="83">
        <f>SUM(C815)</f>
        <v>1993442</v>
      </c>
    </row>
    <row r="818" spans="1:3" ht="15.75">
      <c r="A818" s="84"/>
      <c r="B818" s="83"/>
      <c r="C818" s="82"/>
    </row>
    <row r="819" spans="1:3" ht="31.5">
      <c r="A819" s="63" t="s">
        <v>379</v>
      </c>
      <c r="B819" s="63"/>
      <c r="C819" s="63"/>
    </row>
    <row r="820" spans="1:3" ht="15.75">
      <c r="A820" s="81" t="s">
        <v>203</v>
      </c>
      <c r="B820" s="81"/>
      <c r="C820" s="81"/>
    </row>
    <row r="821" spans="1:3" ht="15.75">
      <c r="A821" s="84" t="s">
        <v>214</v>
      </c>
      <c r="B821" s="85" t="s">
        <v>229</v>
      </c>
      <c r="C821" s="82">
        <v>10663</v>
      </c>
    </row>
    <row r="822" spans="1:3" ht="15.75">
      <c r="A822" s="84" t="s">
        <v>215</v>
      </c>
      <c r="B822" s="85" t="s">
        <v>230</v>
      </c>
      <c r="C822" s="82">
        <v>8846</v>
      </c>
    </row>
    <row r="823" spans="1:3" ht="15.75">
      <c r="A823" s="84" t="s">
        <v>216</v>
      </c>
      <c r="B823" s="85" t="s">
        <v>231</v>
      </c>
      <c r="C823" s="82">
        <v>395</v>
      </c>
    </row>
    <row r="824" spans="1:3" ht="15.75">
      <c r="A824" s="84" t="s">
        <v>217</v>
      </c>
      <c r="B824" s="85" t="s">
        <v>232</v>
      </c>
      <c r="C824" s="82">
        <v>1422</v>
      </c>
    </row>
    <row r="825" spans="1:3" ht="15.75">
      <c r="A825" s="84" t="s">
        <v>306</v>
      </c>
      <c r="B825" s="85" t="s">
        <v>307</v>
      </c>
      <c r="C825" s="82">
        <v>342400</v>
      </c>
    </row>
    <row r="826" spans="1:3" ht="15.75">
      <c r="A826" s="84" t="s">
        <v>308</v>
      </c>
      <c r="B826" s="85" t="s">
        <v>309</v>
      </c>
      <c r="C826" s="82">
        <v>342400</v>
      </c>
    </row>
    <row r="827" spans="1:3" ht="15.75">
      <c r="A827" s="63" t="s">
        <v>236</v>
      </c>
      <c r="B827" s="63"/>
      <c r="C827" s="83">
        <f>C821+C825</f>
        <v>353063</v>
      </c>
    </row>
    <row r="828" spans="1:3" ht="15.75">
      <c r="A828" s="81" t="s">
        <v>257</v>
      </c>
      <c r="B828" s="81"/>
      <c r="C828" s="81"/>
    </row>
    <row r="829" spans="1:3" ht="15.75">
      <c r="A829" s="84" t="s">
        <v>260</v>
      </c>
      <c r="B829" s="85" t="s">
        <v>261</v>
      </c>
      <c r="C829" s="82">
        <v>30692</v>
      </c>
    </row>
    <row r="830" spans="1:3" ht="15.75">
      <c r="A830" s="84" t="s">
        <v>380</v>
      </c>
      <c r="B830" s="85" t="s">
        <v>381</v>
      </c>
      <c r="C830" s="82">
        <v>30692</v>
      </c>
    </row>
    <row r="831" spans="1:3" ht="15.75">
      <c r="A831" s="63" t="s">
        <v>264</v>
      </c>
      <c r="B831" s="63"/>
      <c r="C831" s="83">
        <f>C829</f>
        <v>30692</v>
      </c>
    </row>
    <row r="832" spans="1:3" ht="15.75">
      <c r="A832" s="84"/>
      <c r="B832" s="83"/>
      <c r="C832" s="82"/>
    </row>
    <row r="833" spans="1:3" ht="31.5">
      <c r="A833" s="63" t="s">
        <v>382</v>
      </c>
      <c r="B833" s="63"/>
      <c r="C833" s="83">
        <f>SUM(C827,C831)</f>
        <v>383755</v>
      </c>
    </row>
    <row r="834" spans="1:3" ht="15.75">
      <c r="A834" s="84"/>
      <c r="B834" s="83"/>
      <c r="C834" s="82"/>
    </row>
    <row r="835" spans="1:3" ht="31.5">
      <c r="A835" s="63" t="s">
        <v>383</v>
      </c>
      <c r="B835" s="63"/>
      <c r="C835" s="83">
        <f>SUM(C485,C520,C557,C570,C578,C604,C618,C652,C685,C693,C719,C748,C776,C796,C817,C833)</f>
        <v>7892831</v>
      </c>
    </row>
    <row r="836" spans="1:3" ht="15.75">
      <c r="A836" s="84"/>
      <c r="B836" s="83"/>
      <c r="C836" s="83"/>
    </row>
    <row r="837" spans="1:3" ht="31.5">
      <c r="A837" s="63" t="s">
        <v>384</v>
      </c>
      <c r="B837" s="63"/>
      <c r="C837" s="83">
        <f>SUM(C835)</f>
        <v>7892831</v>
      </c>
    </row>
    <row r="838" spans="1:3" ht="15.75">
      <c r="A838" s="84"/>
      <c r="B838" s="83"/>
      <c r="C838" s="82"/>
    </row>
    <row r="839" spans="1:3" ht="31.5">
      <c r="A839" s="63" t="s">
        <v>385</v>
      </c>
      <c r="B839" s="63"/>
      <c r="C839" s="63"/>
    </row>
    <row r="840" spans="1:3" ht="15.75">
      <c r="A840" s="63" t="s">
        <v>386</v>
      </c>
      <c r="B840" s="63"/>
      <c r="C840" s="63"/>
    </row>
    <row r="841" spans="1:3" ht="15.75">
      <c r="A841" s="63" t="s">
        <v>387</v>
      </c>
      <c r="B841" s="63"/>
      <c r="C841" s="63"/>
    </row>
    <row r="842" spans="1:3" ht="15.75">
      <c r="A842" s="81" t="s">
        <v>203</v>
      </c>
      <c r="B842" s="81"/>
      <c r="C842" s="81"/>
    </row>
    <row r="843" spans="1:3" ht="15.75">
      <c r="A843" s="84" t="s">
        <v>214</v>
      </c>
      <c r="B843" s="85" t="s">
        <v>229</v>
      </c>
      <c r="C843" s="82">
        <v>4518</v>
      </c>
    </row>
    <row r="844" spans="1:3" ht="15.75">
      <c r="A844" s="84" t="s">
        <v>216</v>
      </c>
      <c r="B844" s="85" t="s">
        <v>231</v>
      </c>
      <c r="C844" s="82">
        <v>4472</v>
      </c>
    </row>
    <row r="845" spans="1:3" ht="15.75">
      <c r="A845" s="84" t="s">
        <v>218</v>
      </c>
      <c r="B845" s="85" t="s">
        <v>233</v>
      </c>
      <c r="C845" s="82">
        <v>46</v>
      </c>
    </row>
    <row r="846" spans="1:3" ht="15.75">
      <c r="A846" s="84" t="s">
        <v>306</v>
      </c>
      <c r="B846" s="85" t="s">
        <v>307</v>
      </c>
      <c r="C846" s="82">
        <v>576</v>
      </c>
    </row>
    <row r="847" spans="1:3" ht="15.75">
      <c r="A847" s="84" t="s">
        <v>308</v>
      </c>
      <c r="B847" s="85" t="s">
        <v>309</v>
      </c>
      <c r="C847" s="82">
        <v>576</v>
      </c>
    </row>
    <row r="848" spans="1:3" ht="15.75">
      <c r="A848" s="63" t="s">
        <v>236</v>
      </c>
      <c r="B848" s="63"/>
      <c r="C848" s="83">
        <f>C843+C846</f>
        <v>5094</v>
      </c>
    </row>
    <row r="849" spans="1:3" ht="15.75">
      <c r="A849" s="84"/>
      <c r="B849" s="83"/>
      <c r="C849" s="82"/>
    </row>
    <row r="850" spans="1:3" ht="15.75">
      <c r="A850" s="63" t="s">
        <v>388</v>
      </c>
      <c r="B850" s="63"/>
      <c r="C850" s="83">
        <f>SUM(C848)</f>
        <v>5094</v>
      </c>
    </row>
    <row r="851" spans="1:3" ht="15.75">
      <c r="A851" s="84"/>
      <c r="B851" s="83"/>
      <c r="C851" s="82"/>
    </row>
    <row r="852" spans="1:3" ht="15.75">
      <c r="A852" s="63" t="s">
        <v>389</v>
      </c>
      <c r="B852" s="63"/>
      <c r="C852" s="83">
        <f>SUM(C850)</f>
        <v>5094</v>
      </c>
    </row>
    <row r="853" spans="1:3" ht="15.75">
      <c r="A853" s="84"/>
      <c r="B853" s="83"/>
      <c r="C853" s="82"/>
    </row>
    <row r="854" spans="1:3" ht="15.75">
      <c r="A854" s="63" t="s">
        <v>390</v>
      </c>
      <c r="B854" s="63"/>
      <c r="C854" s="63"/>
    </row>
    <row r="855" spans="1:3" ht="15.75">
      <c r="A855" s="63" t="s">
        <v>391</v>
      </c>
      <c r="B855" s="63"/>
      <c r="C855" s="63"/>
    </row>
    <row r="856" spans="1:3" ht="15.75">
      <c r="A856" s="81" t="s">
        <v>310</v>
      </c>
      <c r="B856" s="81"/>
      <c r="C856" s="81"/>
    </row>
    <row r="857" spans="1:3" ht="31.5">
      <c r="A857" s="84" t="s">
        <v>392</v>
      </c>
      <c r="B857" s="85" t="s">
        <v>33</v>
      </c>
      <c r="C857" s="82">
        <v>690515</v>
      </c>
    </row>
    <row r="858" spans="1:3" ht="15.75">
      <c r="A858" s="63" t="s">
        <v>315</v>
      </c>
      <c r="B858" s="63"/>
      <c r="C858" s="83">
        <f>C857</f>
        <v>690515</v>
      </c>
    </row>
    <row r="859" spans="1:3" ht="15.75">
      <c r="A859" s="84"/>
      <c r="B859" s="83"/>
      <c r="C859" s="82"/>
    </row>
    <row r="860" spans="1:3" ht="15.75">
      <c r="A860" s="63" t="s">
        <v>393</v>
      </c>
      <c r="B860" s="63"/>
      <c r="C860" s="83">
        <f>SUM(C858)</f>
        <v>690515</v>
      </c>
    </row>
    <row r="861" spans="1:3" ht="15.75">
      <c r="A861" s="84"/>
      <c r="B861" s="83"/>
      <c r="C861" s="82"/>
    </row>
    <row r="862" spans="1:3" ht="31.5">
      <c r="A862" s="63" t="s">
        <v>394</v>
      </c>
      <c r="B862" s="63"/>
      <c r="C862" s="63"/>
    </row>
    <row r="863" spans="1:3" ht="15.75">
      <c r="A863" s="81" t="s">
        <v>203</v>
      </c>
      <c r="B863" s="81"/>
      <c r="C863" s="81"/>
    </row>
    <row r="864" spans="1:3" ht="31.5">
      <c r="A864" s="84" t="s">
        <v>205</v>
      </c>
      <c r="B864" s="85" t="s">
        <v>86</v>
      </c>
      <c r="C864" s="82">
        <v>922286</v>
      </c>
    </row>
    <row r="865" spans="1:3" ht="31.5">
      <c r="A865" s="84" t="s">
        <v>206</v>
      </c>
      <c r="B865" s="85" t="s">
        <v>221</v>
      </c>
      <c r="C865" s="82">
        <v>922286</v>
      </c>
    </row>
    <row r="866" spans="1:3" ht="15.75">
      <c r="A866" s="84" t="s">
        <v>207</v>
      </c>
      <c r="B866" s="85" t="s">
        <v>222</v>
      </c>
      <c r="C866" s="82">
        <v>51992</v>
      </c>
    </row>
    <row r="867" spans="1:3" ht="15.75">
      <c r="A867" s="84" t="s">
        <v>209</v>
      </c>
      <c r="B867" s="85" t="s">
        <v>224</v>
      </c>
      <c r="C867" s="82">
        <v>9576</v>
      </c>
    </row>
    <row r="868" spans="1:3" ht="31.5">
      <c r="A868" s="84" t="s">
        <v>240</v>
      </c>
      <c r="B868" s="85" t="s">
        <v>244</v>
      </c>
      <c r="C868" s="82">
        <v>11076</v>
      </c>
    </row>
    <row r="869" spans="1:3" ht="15.75">
      <c r="A869" s="84" t="s">
        <v>241</v>
      </c>
      <c r="B869" s="85" t="s">
        <v>245</v>
      </c>
      <c r="C869" s="82">
        <v>25103</v>
      </c>
    </row>
    <row r="870" spans="1:3" ht="15.75">
      <c r="A870" s="84" t="s">
        <v>242</v>
      </c>
      <c r="B870" s="85" t="s">
        <v>246</v>
      </c>
      <c r="C870" s="82">
        <v>6237</v>
      </c>
    </row>
    <row r="871" spans="1:3" ht="15.75">
      <c r="A871" s="84" t="s">
        <v>210</v>
      </c>
      <c r="B871" s="85" t="s">
        <v>225</v>
      </c>
      <c r="C871" s="82">
        <v>175842</v>
      </c>
    </row>
    <row r="872" spans="1:3" ht="31.5">
      <c r="A872" s="84" t="s">
        <v>211</v>
      </c>
      <c r="B872" s="85" t="s">
        <v>226</v>
      </c>
      <c r="C872" s="82">
        <v>108580</v>
      </c>
    </row>
    <row r="873" spans="1:3" ht="15.75">
      <c r="A873" s="84" t="s">
        <v>212</v>
      </c>
      <c r="B873" s="85" t="s">
        <v>227</v>
      </c>
      <c r="C873" s="82">
        <v>45420</v>
      </c>
    </row>
    <row r="874" spans="1:3" ht="15.75">
      <c r="A874" s="84" t="s">
        <v>213</v>
      </c>
      <c r="B874" s="85" t="s">
        <v>228</v>
      </c>
      <c r="C874" s="82">
        <v>21842</v>
      </c>
    </row>
    <row r="875" spans="1:3" ht="15.75">
      <c r="A875" s="84" t="s">
        <v>214</v>
      </c>
      <c r="B875" s="85" t="s">
        <v>229</v>
      </c>
      <c r="C875" s="82">
        <v>332237</v>
      </c>
    </row>
    <row r="876" spans="1:3" ht="15.75">
      <c r="A876" s="84" t="s">
        <v>267</v>
      </c>
      <c r="B876" s="85" t="s">
        <v>268</v>
      </c>
      <c r="C876" s="82">
        <v>86136</v>
      </c>
    </row>
    <row r="877" spans="1:3" ht="15.75">
      <c r="A877" s="84" t="s">
        <v>283</v>
      </c>
      <c r="B877" s="85" t="s">
        <v>284</v>
      </c>
      <c r="C877" s="82">
        <v>30</v>
      </c>
    </row>
    <row r="878" spans="1:3" ht="15.75">
      <c r="A878" s="84" t="s">
        <v>216</v>
      </c>
      <c r="B878" s="85" t="s">
        <v>231</v>
      </c>
      <c r="C878" s="82">
        <v>28770</v>
      </c>
    </row>
    <row r="879" spans="1:3" ht="15.75">
      <c r="A879" s="84" t="s">
        <v>217</v>
      </c>
      <c r="B879" s="85" t="s">
        <v>232</v>
      </c>
      <c r="C879" s="82">
        <v>72997</v>
      </c>
    </row>
    <row r="880" spans="1:3" ht="15.75">
      <c r="A880" s="84" t="s">
        <v>218</v>
      </c>
      <c r="B880" s="85" t="s">
        <v>233</v>
      </c>
      <c r="C880" s="82">
        <v>131640</v>
      </c>
    </row>
    <row r="881" spans="1:3" ht="15.75">
      <c r="A881" s="84" t="s">
        <v>220</v>
      </c>
      <c r="B881" s="85" t="s">
        <v>235</v>
      </c>
      <c r="C881" s="82">
        <v>1777</v>
      </c>
    </row>
    <row r="882" spans="1:3" ht="15.75">
      <c r="A882" s="84" t="s">
        <v>269</v>
      </c>
      <c r="B882" s="85" t="s">
        <v>270</v>
      </c>
      <c r="C882" s="82">
        <v>3649</v>
      </c>
    </row>
    <row r="883" spans="1:3" ht="15.75">
      <c r="A883" s="84" t="s">
        <v>395</v>
      </c>
      <c r="B883" s="85" t="s">
        <v>396</v>
      </c>
      <c r="C883" s="82">
        <v>7238</v>
      </c>
    </row>
    <row r="884" spans="1:3" ht="15.75">
      <c r="A884" s="84" t="s">
        <v>287</v>
      </c>
      <c r="B884" s="85" t="s">
        <v>288</v>
      </c>
      <c r="C884" s="82">
        <v>29597</v>
      </c>
    </row>
    <row r="885" spans="1:3" ht="31.5">
      <c r="A885" s="84" t="s">
        <v>289</v>
      </c>
      <c r="B885" s="85" t="s">
        <v>290</v>
      </c>
      <c r="C885" s="82">
        <v>179</v>
      </c>
    </row>
    <row r="886" spans="1:3" ht="31.5">
      <c r="A886" s="84" t="s">
        <v>291</v>
      </c>
      <c r="B886" s="85" t="s">
        <v>292</v>
      </c>
      <c r="C886" s="82">
        <v>29418</v>
      </c>
    </row>
    <row r="887" spans="1:3" ht="15.75">
      <c r="A887" s="63" t="s">
        <v>236</v>
      </c>
      <c r="B887" s="63"/>
      <c r="C887" s="83">
        <f>C864+C866+C871+C875+C884</f>
        <v>1511954</v>
      </c>
    </row>
    <row r="888" spans="1:3" ht="15.75">
      <c r="A888" s="81" t="s">
        <v>310</v>
      </c>
      <c r="B888" s="81"/>
      <c r="C888" s="81"/>
    </row>
    <row r="889" spans="1:3" ht="31.5">
      <c r="A889" s="84" t="s">
        <v>397</v>
      </c>
      <c r="B889" s="85" t="s">
        <v>37</v>
      </c>
      <c r="C889" s="82">
        <v>120</v>
      </c>
    </row>
    <row r="890" spans="1:3" ht="15.75">
      <c r="A890" s="63" t="s">
        <v>315</v>
      </c>
      <c r="B890" s="63"/>
      <c r="C890" s="83">
        <f>C889</f>
        <v>120</v>
      </c>
    </row>
    <row r="891" spans="1:3" ht="15.75">
      <c r="A891" s="81" t="s">
        <v>257</v>
      </c>
      <c r="B891" s="81"/>
      <c r="C891" s="81"/>
    </row>
    <row r="892" spans="1:3" ht="15.75">
      <c r="A892" s="84" t="s">
        <v>260</v>
      </c>
      <c r="B892" s="85" t="s">
        <v>261</v>
      </c>
      <c r="C892" s="82">
        <v>1999</v>
      </c>
    </row>
    <row r="893" spans="1:3" ht="15.75">
      <c r="A893" s="84" t="s">
        <v>316</v>
      </c>
      <c r="B893" s="85" t="s">
        <v>317</v>
      </c>
      <c r="C893" s="82">
        <v>1999</v>
      </c>
    </row>
    <row r="894" spans="1:3" ht="15.75">
      <c r="A894" s="63" t="s">
        <v>264</v>
      </c>
      <c r="B894" s="63"/>
      <c r="C894" s="83">
        <f>C892</f>
        <v>1999</v>
      </c>
    </row>
    <row r="895" spans="1:3" ht="15.75">
      <c r="A895" s="84"/>
      <c r="B895" s="83"/>
      <c r="C895" s="82"/>
    </row>
    <row r="896" spans="1:3" ht="31.5">
      <c r="A896" s="63" t="s">
        <v>398</v>
      </c>
      <c r="B896" s="63"/>
      <c r="C896" s="83">
        <f>SUM(C887,C890,C894)</f>
        <v>1514073</v>
      </c>
    </row>
    <row r="897" spans="1:3" ht="15.75">
      <c r="A897" s="84"/>
      <c r="B897" s="83"/>
      <c r="C897" s="82"/>
    </row>
    <row r="898" spans="1:3" ht="15.75">
      <c r="A898" s="63" t="s">
        <v>399</v>
      </c>
      <c r="B898" s="63"/>
      <c r="C898" s="63"/>
    </row>
    <row r="899" spans="1:3" ht="15.75">
      <c r="A899" s="81" t="s">
        <v>203</v>
      </c>
      <c r="B899" s="81"/>
      <c r="C899" s="81"/>
    </row>
    <row r="900" spans="1:3" ht="31.5">
      <c r="A900" s="84" t="s">
        <v>205</v>
      </c>
      <c r="B900" s="85" t="s">
        <v>86</v>
      </c>
      <c r="C900" s="82">
        <v>343342</v>
      </c>
    </row>
    <row r="901" spans="1:3" ht="31.5">
      <c r="A901" s="84" t="s">
        <v>206</v>
      </c>
      <c r="B901" s="85" t="s">
        <v>221</v>
      </c>
      <c r="C901" s="82">
        <v>343342</v>
      </c>
    </row>
    <row r="902" spans="1:3" ht="15.75">
      <c r="A902" s="84" t="s">
        <v>207</v>
      </c>
      <c r="B902" s="85" t="s">
        <v>222</v>
      </c>
      <c r="C902" s="82">
        <v>7541</v>
      </c>
    </row>
    <row r="903" spans="1:3" ht="15.75">
      <c r="A903" s="84" t="s">
        <v>209</v>
      </c>
      <c r="B903" s="85" t="s">
        <v>224</v>
      </c>
      <c r="C903" s="82">
        <v>3193</v>
      </c>
    </row>
    <row r="904" spans="1:3" ht="31.5">
      <c r="A904" s="84" t="s">
        <v>240</v>
      </c>
      <c r="B904" s="85" t="s">
        <v>244</v>
      </c>
      <c r="C904" s="82">
        <v>4348</v>
      </c>
    </row>
    <row r="905" spans="1:3" ht="15.75">
      <c r="A905" s="84" t="s">
        <v>210</v>
      </c>
      <c r="B905" s="85" t="s">
        <v>225</v>
      </c>
      <c r="C905" s="82">
        <v>66095</v>
      </c>
    </row>
    <row r="906" spans="1:3" ht="31.5">
      <c r="A906" s="84" t="s">
        <v>211</v>
      </c>
      <c r="B906" s="85" t="s">
        <v>226</v>
      </c>
      <c r="C906" s="82">
        <v>40018</v>
      </c>
    </row>
    <row r="907" spans="1:3" ht="15.75">
      <c r="A907" s="84" t="s">
        <v>212</v>
      </c>
      <c r="B907" s="85" t="s">
        <v>227</v>
      </c>
      <c r="C907" s="82">
        <v>17036</v>
      </c>
    </row>
    <row r="908" spans="1:3" ht="15.75">
      <c r="A908" s="84" t="s">
        <v>213</v>
      </c>
      <c r="B908" s="85" t="s">
        <v>228</v>
      </c>
      <c r="C908" s="82">
        <v>9041</v>
      </c>
    </row>
    <row r="909" spans="1:3" ht="15.75">
      <c r="A909" s="84" t="s">
        <v>214</v>
      </c>
      <c r="B909" s="85" t="s">
        <v>229</v>
      </c>
      <c r="C909" s="82">
        <v>152500</v>
      </c>
    </row>
    <row r="910" spans="1:3" ht="15.75">
      <c r="A910" s="84" t="s">
        <v>283</v>
      </c>
      <c r="B910" s="85" t="s">
        <v>284</v>
      </c>
      <c r="C910" s="82">
        <v>9027</v>
      </c>
    </row>
    <row r="911" spans="1:3" ht="15.75">
      <c r="A911" s="84" t="s">
        <v>216</v>
      </c>
      <c r="B911" s="85" t="s">
        <v>231</v>
      </c>
      <c r="C911" s="82">
        <v>25292</v>
      </c>
    </row>
    <row r="912" spans="1:3" ht="15.75">
      <c r="A912" s="84" t="s">
        <v>217</v>
      </c>
      <c r="B912" s="85" t="s">
        <v>232</v>
      </c>
      <c r="C912" s="82">
        <v>78402</v>
      </c>
    </row>
    <row r="913" spans="1:3" ht="15.75">
      <c r="A913" s="84" t="s">
        <v>218</v>
      </c>
      <c r="B913" s="85" t="s">
        <v>233</v>
      </c>
      <c r="C913" s="82">
        <v>32861</v>
      </c>
    </row>
    <row r="914" spans="1:3" ht="15.75">
      <c r="A914" s="84" t="s">
        <v>220</v>
      </c>
      <c r="B914" s="85" t="s">
        <v>235</v>
      </c>
      <c r="C914" s="82">
        <v>4144</v>
      </c>
    </row>
    <row r="915" spans="1:3" ht="15.75">
      <c r="A915" s="84" t="s">
        <v>269</v>
      </c>
      <c r="B915" s="85" t="s">
        <v>270</v>
      </c>
      <c r="C915" s="82">
        <v>2364</v>
      </c>
    </row>
    <row r="916" spans="1:3" ht="31.5">
      <c r="A916" s="84" t="s">
        <v>285</v>
      </c>
      <c r="B916" s="85" t="s">
        <v>286</v>
      </c>
      <c r="C916" s="82">
        <v>60</v>
      </c>
    </row>
    <row r="917" spans="1:3" ht="31.5">
      <c r="A917" s="84" t="s">
        <v>253</v>
      </c>
      <c r="B917" s="85" t="s">
        <v>254</v>
      </c>
      <c r="C917" s="82">
        <v>350</v>
      </c>
    </row>
    <row r="918" spans="1:3" ht="15.75">
      <c r="A918" s="84" t="s">
        <v>287</v>
      </c>
      <c r="B918" s="85" t="s">
        <v>288</v>
      </c>
      <c r="C918" s="82">
        <v>1967</v>
      </c>
    </row>
    <row r="919" spans="1:3" ht="31.5">
      <c r="A919" s="84" t="s">
        <v>289</v>
      </c>
      <c r="B919" s="85" t="s">
        <v>290</v>
      </c>
      <c r="C919" s="82">
        <v>157</v>
      </c>
    </row>
    <row r="920" spans="1:3" ht="31.5">
      <c r="A920" s="84" t="s">
        <v>291</v>
      </c>
      <c r="B920" s="85" t="s">
        <v>292</v>
      </c>
      <c r="C920" s="82">
        <v>1810</v>
      </c>
    </row>
    <row r="921" spans="1:3" ht="15.75">
      <c r="A921" s="63" t="s">
        <v>236</v>
      </c>
      <c r="B921" s="63"/>
      <c r="C921" s="83">
        <f>C900+C902+C905+C909+C918</f>
        <v>571445</v>
      </c>
    </row>
    <row r="922" spans="1:3" ht="15.75">
      <c r="A922" s="81" t="s">
        <v>257</v>
      </c>
      <c r="B922" s="81"/>
      <c r="C922" s="81"/>
    </row>
    <row r="923" spans="1:3" ht="15.75">
      <c r="A923" s="84" t="s">
        <v>260</v>
      </c>
      <c r="B923" s="85" t="s">
        <v>261</v>
      </c>
      <c r="C923" s="82">
        <v>6524</v>
      </c>
    </row>
    <row r="924" spans="1:3" ht="15.75">
      <c r="A924" s="84" t="s">
        <v>316</v>
      </c>
      <c r="B924" s="85" t="s">
        <v>317</v>
      </c>
      <c r="C924" s="82">
        <v>3967</v>
      </c>
    </row>
    <row r="925" spans="1:3" ht="15.75">
      <c r="A925" s="84" t="s">
        <v>262</v>
      </c>
      <c r="B925" s="85" t="s">
        <v>263</v>
      </c>
      <c r="C925" s="82">
        <v>2557</v>
      </c>
    </row>
    <row r="926" spans="1:3" ht="15.75">
      <c r="A926" s="84" t="s">
        <v>318</v>
      </c>
      <c r="B926" s="85" t="s">
        <v>319</v>
      </c>
      <c r="C926" s="82">
        <v>1132</v>
      </c>
    </row>
    <row r="927" spans="1:3" ht="31.5">
      <c r="A927" s="84" t="s">
        <v>320</v>
      </c>
      <c r="B927" s="85" t="s">
        <v>321</v>
      </c>
      <c r="C927" s="82">
        <v>1132</v>
      </c>
    </row>
    <row r="928" spans="1:3" ht="15.75">
      <c r="A928" s="63" t="s">
        <v>264</v>
      </c>
      <c r="B928" s="63"/>
      <c r="C928" s="83">
        <f>C923+C926</f>
        <v>7656</v>
      </c>
    </row>
    <row r="929" spans="1:3" ht="15.75">
      <c r="A929" s="84"/>
      <c r="B929" s="83"/>
      <c r="C929" s="82"/>
    </row>
    <row r="930" spans="1:3" ht="15.75">
      <c r="A930" s="63" t="s">
        <v>400</v>
      </c>
      <c r="B930" s="63"/>
      <c r="C930" s="83">
        <f>SUM(C921,C928)</f>
        <v>579101</v>
      </c>
    </row>
    <row r="931" spans="1:3" ht="15.75">
      <c r="A931" s="84"/>
      <c r="B931" s="83"/>
      <c r="C931" s="82"/>
    </row>
    <row r="932" spans="1:3" ht="15.75">
      <c r="A932" s="63" t="s">
        <v>401</v>
      </c>
      <c r="B932" s="63"/>
      <c r="C932" s="63"/>
    </row>
    <row r="933" spans="1:3" ht="15.75">
      <c r="A933" s="81" t="s">
        <v>203</v>
      </c>
      <c r="B933" s="81"/>
      <c r="C933" s="81"/>
    </row>
    <row r="934" spans="1:3" ht="15.75">
      <c r="A934" s="84" t="s">
        <v>214</v>
      </c>
      <c r="B934" s="85" t="s">
        <v>229</v>
      </c>
      <c r="C934" s="82">
        <v>14051</v>
      </c>
    </row>
    <row r="935" spans="1:3" ht="15.75">
      <c r="A935" s="84" t="s">
        <v>218</v>
      </c>
      <c r="B935" s="85" t="s">
        <v>233</v>
      </c>
      <c r="C935" s="82">
        <v>14051</v>
      </c>
    </row>
    <row r="936" spans="1:3" ht="15.75">
      <c r="A936" s="63" t="s">
        <v>236</v>
      </c>
      <c r="B936" s="63"/>
      <c r="C936" s="83">
        <f>C934</f>
        <v>14051</v>
      </c>
    </row>
    <row r="937" spans="1:3" ht="15.75">
      <c r="A937" s="81" t="s">
        <v>257</v>
      </c>
      <c r="B937" s="81"/>
      <c r="C937" s="81"/>
    </row>
    <row r="938" spans="1:3" ht="15.75">
      <c r="A938" s="84" t="s">
        <v>260</v>
      </c>
      <c r="B938" s="85" t="s">
        <v>261</v>
      </c>
      <c r="C938" s="82">
        <v>2599</v>
      </c>
    </row>
    <row r="939" spans="1:3" ht="15.75">
      <c r="A939" s="84" t="s">
        <v>402</v>
      </c>
      <c r="B939" s="85" t="s">
        <v>403</v>
      </c>
      <c r="C939" s="82">
        <v>2599</v>
      </c>
    </row>
    <row r="940" spans="1:3" ht="15.75">
      <c r="A940" s="63" t="s">
        <v>264</v>
      </c>
      <c r="B940" s="63"/>
      <c r="C940" s="83">
        <f>C938</f>
        <v>2599</v>
      </c>
    </row>
    <row r="941" spans="1:3" ht="15.75">
      <c r="A941" s="84"/>
      <c r="B941" s="83"/>
      <c r="C941" s="82"/>
    </row>
    <row r="942" spans="1:3" ht="15.75">
      <c r="A942" s="63" t="s">
        <v>404</v>
      </c>
      <c r="B942" s="63"/>
      <c r="C942" s="83">
        <f>SUM(C936,C940)</f>
        <v>16650</v>
      </c>
    </row>
    <row r="943" spans="1:3" ht="15.75">
      <c r="A943" s="84"/>
      <c r="B943" s="83"/>
      <c r="C943" s="82"/>
    </row>
    <row r="944" spans="1:3" ht="15.75">
      <c r="A944" s="63" t="s">
        <v>405</v>
      </c>
      <c r="B944" s="63"/>
      <c r="C944" s="83">
        <f>SUM(C860,C896,C930,C942)</f>
        <v>2800339</v>
      </c>
    </row>
    <row r="945" spans="1:3" ht="15.75">
      <c r="A945" s="84"/>
      <c r="B945" s="83"/>
      <c r="C945" s="82"/>
    </row>
    <row r="946" spans="1:3" ht="31.5">
      <c r="A946" s="63" t="s">
        <v>406</v>
      </c>
      <c r="B946" s="63"/>
      <c r="C946" s="83">
        <f>SUM(C852,C944)</f>
        <v>2805433</v>
      </c>
    </row>
    <row r="947" spans="1:3" ht="15.75">
      <c r="A947" s="84"/>
      <c r="B947" s="83"/>
      <c r="C947" s="82"/>
    </row>
    <row r="948" spans="1:3" ht="15.75">
      <c r="A948" s="84"/>
      <c r="B948" s="83"/>
      <c r="C948" s="82"/>
    </row>
    <row r="949" spans="1:3" ht="15.75">
      <c r="A949" s="63" t="s">
        <v>407</v>
      </c>
      <c r="B949" s="63"/>
      <c r="C949" s="63"/>
    </row>
    <row r="950" spans="1:3" ht="15.75">
      <c r="A950" s="63" t="s">
        <v>408</v>
      </c>
      <c r="B950" s="63"/>
      <c r="C950" s="63"/>
    </row>
    <row r="951" spans="1:3" ht="31.5">
      <c r="A951" s="63" t="s">
        <v>409</v>
      </c>
      <c r="B951" s="63"/>
      <c r="C951" s="63"/>
    </row>
    <row r="952" spans="1:3" ht="15.75">
      <c r="A952" s="81" t="s">
        <v>310</v>
      </c>
      <c r="B952" s="81"/>
      <c r="C952" s="81"/>
    </row>
    <row r="953" spans="1:3" ht="15.75">
      <c r="A953" s="84" t="s">
        <v>311</v>
      </c>
      <c r="B953" s="85" t="s">
        <v>312</v>
      </c>
      <c r="C953" s="82">
        <v>701881</v>
      </c>
    </row>
    <row r="954" spans="1:3" ht="15.75">
      <c r="A954" s="84" t="s">
        <v>313</v>
      </c>
      <c r="B954" s="85" t="s">
        <v>314</v>
      </c>
      <c r="C954" s="82">
        <v>701881</v>
      </c>
    </row>
    <row r="955" spans="1:3" ht="15.75">
      <c r="A955" s="63" t="s">
        <v>315</v>
      </c>
      <c r="B955" s="63"/>
      <c r="C955" s="83">
        <f>C953</f>
        <v>701881</v>
      </c>
    </row>
    <row r="956" spans="1:3" ht="15.75">
      <c r="A956" s="84"/>
      <c r="B956" s="83"/>
      <c r="C956" s="82"/>
    </row>
    <row r="957" spans="1:3" ht="31.5">
      <c r="A957" s="63" t="s">
        <v>410</v>
      </c>
      <c r="B957" s="63"/>
      <c r="C957" s="83">
        <f>SUM(C955)</f>
        <v>701881</v>
      </c>
    </row>
    <row r="958" spans="1:3" ht="15.75">
      <c r="A958" s="84"/>
      <c r="B958" s="83"/>
      <c r="C958" s="83"/>
    </row>
    <row r="959" spans="1:3" ht="15.75">
      <c r="A959" s="63" t="s">
        <v>411</v>
      </c>
      <c r="B959" s="63"/>
      <c r="C959" s="83">
        <f>SUM(C957)</f>
        <v>701881</v>
      </c>
    </row>
    <row r="960" spans="1:3" ht="15.75">
      <c r="A960" s="84"/>
      <c r="B960" s="83"/>
      <c r="C960" s="83"/>
    </row>
    <row r="961" spans="1:3" ht="15.75">
      <c r="A961" s="63" t="s">
        <v>412</v>
      </c>
      <c r="B961" s="63"/>
      <c r="C961" s="63"/>
    </row>
    <row r="962" spans="1:3" ht="15.75">
      <c r="A962" s="63" t="s">
        <v>413</v>
      </c>
      <c r="B962" s="63"/>
      <c r="C962" s="63"/>
    </row>
    <row r="963" spans="1:3" ht="15.75">
      <c r="A963" s="81" t="s">
        <v>203</v>
      </c>
      <c r="B963" s="81"/>
      <c r="C963" s="81"/>
    </row>
    <row r="964" spans="1:3" ht="15.75">
      <c r="A964" s="84" t="s">
        <v>214</v>
      </c>
      <c r="B964" s="85" t="s">
        <v>229</v>
      </c>
      <c r="C964" s="82">
        <v>2241</v>
      </c>
    </row>
    <row r="965" spans="1:3" ht="15.75">
      <c r="A965" s="84" t="s">
        <v>218</v>
      </c>
      <c r="B965" s="85" t="s">
        <v>233</v>
      </c>
      <c r="C965" s="82">
        <v>2241</v>
      </c>
    </row>
    <row r="966" spans="1:3" ht="15.75">
      <c r="A966" s="63" t="s">
        <v>236</v>
      </c>
      <c r="B966" s="63"/>
      <c r="C966" s="83">
        <f>C964</f>
        <v>2241</v>
      </c>
    </row>
    <row r="967" spans="1:3" ht="15.75">
      <c r="A967" s="84"/>
      <c r="B967" s="83"/>
      <c r="C967" s="82"/>
    </row>
    <row r="968" spans="1:3" ht="15.75">
      <c r="A968" s="63" t="s">
        <v>414</v>
      </c>
      <c r="B968" s="63"/>
      <c r="C968" s="83">
        <f>SUM(C966)</f>
        <v>2241</v>
      </c>
    </row>
    <row r="969" spans="1:3" ht="15.75">
      <c r="A969" s="84"/>
      <c r="B969" s="83"/>
      <c r="C969" s="83"/>
    </row>
    <row r="970" spans="1:3" ht="15.75">
      <c r="A970" s="63" t="s">
        <v>415</v>
      </c>
      <c r="B970" s="63"/>
      <c r="C970" s="83">
        <f>SUM(C968)</f>
        <v>2241</v>
      </c>
    </row>
    <row r="971" spans="1:3" ht="15.75">
      <c r="A971" s="84"/>
      <c r="B971" s="83"/>
      <c r="C971" s="83"/>
    </row>
    <row r="972" spans="1:3" ht="15.75">
      <c r="A972" s="63" t="s">
        <v>416</v>
      </c>
      <c r="B972" s="63"/>
      <c r="C972" s="83">
        <f>SUM(C959,C970)</f>
        <v>704122</v>
      </c>
    </row>
    <row r="973" spans="1:3" ht="15.75">
      <c r="A973" s="66"/>
      <c r="B973" s="60"/>
      <c r="C973" s="65"/>
    </row>
    <row r="974" spans="1:3" ht="15.75">
      <c r="A974" s="62" t="s">
        <v>417</v>
      </c>
      <c r="B974" s="60"/>
      <c r="C974" s="88">
        <f>C972+C946+C837+C476+C393+C121+C55</f>
        <v>40145821</v>
      </c>
    </row>
    <row r="975" spans="1:3" ht="15.75">
      <c r="A975" s="66"/>
      <c r="B975" s="71"/>
      <c r="C975" s="65"/>
    </row>
    <row r="976" spans="1:3" ht="15.75">
      <c r="A976" s="62" t="s">
        <v>418</v>
      </c>
      <c r="B976" s="60"/>
      <c r="C976" s="63"/>
    </row>
    <row r="977" spans="1:3" ht="15.75">
      <c r="A977" s="62" t="s">
        <v>200</v>
      </c>
      <c r="B977" s="60"/>
      <c r="C977" s="63"/>
    </row>
    <row r="978" spans="1:3" ht="15.75">
      <c r="A978" s="62" t="s">
        <v>201</v>
      </c>
      <c r="B978" s="60"/>
      <c r="C978" s="63"/>
    </row>
    <row r="979" spans="1:3" ht="15.75">
      <c r="A979" s="62" t="s">
        <v>238</v>
      </c>
      <c r="B979" s="60"/>
      <c r="C979" s="63"/>
    </row>
    <row r="980" spans="1:3" ht="15.75">
      <c r="A980" s="62" t="s">
        <v>203</v>
      </c>
      <c r="B980" s="60"/>
      <c r="C980" s="63"/>
    </row>
    <row r="981" spans="1:3" ht="15.75">
      <c r="A981" s="66" t="s">
        <v>214</v>
      </c>
      <c r="B981" s="71" t="s">
        <v>229</v>
      </c>
      <c r="C981" s="82">
        <v>1007111</v>
      </c>
    </row>
    <row r="982" spans="1:3" ht="15.75">
      <c r="A982" s="66" t="s">
        <v>299</v>
      </c>
      <c r="B982" s="71" t="s">
        <v>300</v>
      </c>
      <c r="C982" s="82">
        <v>243</v>
      </c>
    </row>
    <row r="983" spans="1:3" ht="15.75">
      <c r="A983" s="66" t="s">
        <v>267</v>
      </c>
      <c r="B983" s="71" t="s">
        <v>268</v>
      </c>
      <c r="C983" s="82">
        <v>14566</v>
      </c>
    </row>
    <row r="984" spans="1:3" ht="15.75">
      <c r="A984" s="66" t="s">
        <v>216</v>
      </c>
      <c r="B984" s="71" t="s">
        <v>231</v>
      </c>
      <c r="C984" s="82">
        <v>103219</v>
      </c>
    </row>
    <row r="985" spans="1:3" ht="15.75">
      <c r="A985" s="66" t="s">
        <v>217</v>
      </c>
      <c r="B985" s="71" t="s">
        <v>232</v>
      </c>
      <c r="C985" s="82">
        <v>232712</v>
      </c>
    </row>
    <row r="986" spans="1:3" ht="15.75">
      <c r="A986" s="66" t="s">
        <v>218</v>
      </c>
      <c r="B986" s="71" t="s">
        <v>233</v>
      </c>
      <c r="C986" s="82">
        <v>478292</v>
      </c>
    </row>
    <row r="987" spans="1:3" ht="15.75">
      <c r="A987" s="66" t="s">
        <v>219</v>
      </c>
      <c r="B987" s="71" t="s">
        <v>234</v>
      </c>
      <c r="C987" s="82">
        <v>16387</v>
      </c>
    </row>
    <row r="988" spans="1:3" ht="15.75">
      <c r="A988" s="66" t="s">
        <v>220</v>
      </c>
      <c r="B988" s="71" t="s">
        <v>235</v>
      </c>
      <c r="C988" s="82">
        <v>14027</v>
      </c>
    </row>
    <row r="989" spans="1:3" ht="15.75">
      <c r="A989" s="66" t="s">
        <v>301</v>
      </c>
      <c r="B989" s="71" t="s">
        <v>302</v>
      </c>
      <c r="C989" s="82">
        <v>16642</v>
      </c>
    </row>
    <row r="990" spans="1:3" ht="15.75">
      <c r="A990" s="66" t="s">
        <v>269</v>
      </c>
      <c r="B990" s="71" t="s">
        <v>270</v>
      </c>
      <c r="C990" s="82">
        <v>8280</v>
      </c>
    </row>
    <row r="991" spans="1:3" ht="31.5">
      <c r="A991" s="66" t="s">
        <v>285</v>
      </c>
      <c r="B991" s="71" t="s">
        <v>286</v>
      </c>
      <c r="C991" s="82">
        <v>122743</v>
      </c>
    </row>
    <row r="992" spans="1:3" ht="15.75">
      <c r="A992" s="66" t="s">
        <v>287</v>
      </c>
      <c r="B992" s="71" t="s">
        <v>288</v>
      </c>
      <c r="C992" s="82">
        <v>406496</v>
      </c>
    </row>
    <row r="993" spans="1:3" ht="31.5">
      <c r="A993" s="66" t="s">
        <v>289</v>
      </c>
      <c r="B993" s="71" t="s">
        <v>290</v>
      </c>
      <c r="C993" s="82">
        <v>6124</v>
      </c>
    </row>
    <row r="994" spans="1:3" ht="31.5">
      <c r="A994" s="66" t="s">
        <v>291</v>
      </c>
      <c r="B994" s="71" t="s">
        <v>292</v>
      </c>
      <c r="C994" s="82">
        <v>400372</v>
      </c>
    </row>
    <row r="995" spans="1:3" ht="15.75">
      <c r="A995" s="66" t="s">
        <v>306</v>
      </c>
      <c r="B995" s="71" t="s">
        <v>307</v>
      </c>
      <c r="C995" s="82">
        <v>8141</v>
      </c>
    </row>
    <row r="996" spans="1:3" ht="15.75">
      <c r="A996" s="66" t="s">
        <v>419</v>
      </c>
      <c r="B996" s="71" t="s">
        <v>420</v>
      </c>
      <c r="C996" s="82">
        <v>8141</v>
      </c>
    </row>
    <row r="997" spans="1:3" ht="15.75">
      <c r="A997" s="64" t="s">
        <v>236</v>
      </c>
      <c r="B997" s="64"/>
      <c r="C997" s="83">
        <f>C981+C992+C995</f>
        <v>1421748</v>
      </c>
    </row>
    <row r="998" spans="1:3" ht="15.75">
      <c r="A998" s="62" t="s">
        <v>310</v>
      </c>
      <c r="B998" s="62"/>
      <c r="C998" s="84"/>
    </row>
    <row r="999" spans="1:3" ht="31.5">
      <c r="A999" s="66" t="s">
        <v>397</v>
      </c>
      <c r="B999" s="71" t="s">
        <v>37</v>
      </c>
      <c r="C999" s="82">
        <v>22698</v>
      </c>
    </row>
    <row r="1000" spans="1:3" ht="15.75">
      <c r="A1000" s="64" t="s">
        <v>315</v>
      </c>
      <c r="B1000" s="64"/>
      <c r="C1000" s="83">
        <f>C999</f>
        <v>22698</v>
      </c>
    </row>
    <row r="1001" spans="1:3" ht="15.75">
      <c r="A1001" s="62" t="s">
        <v>257</v>
      </c>
      <c r="B1001" s="62"/>
      <c r="C1001" s="81"/>
    </row>
    <row r="1002" spans="1:3" ht="15.75">
      <c r="A1002" s="66" t="s">
        <v>258</v>
      </c>
      <c r="B1002" s="71" t="s">
        <v>259</v>
      </c>
      <c r="C1002" s="82">
        <v>3548</v>
      </c>
    </row>
    <row r="1003" spans="1:3" ht="15.75">
      <c r="A1003" s="66" t="s">
        <v>260</v>
      </c>
      <c r="B1003" s="71" t="s">
        <v>261</v>
      </c>
      <c r="C1003" s="82">
        <v>59601</v>
      </c>
    </row>
    <row r="1004" spans="1:3" ht="15.75">
      <c r="A1004" s="66" t="s">
        <v>316</v>
      </c>
      <c r="B1004" s="71" t="s">
        <v>317</v>
      </c>
      <c r="C1004" s="82">
        <v>22208</v>
      </c>
    </row>
    <row r="1005" spans="1:3" ht="15.75">
      <c r="A1005" s="66" t="s">
        <v>262</v>
      </c>
      <c r="B1005" s="71" t="s">
        <v>263</v>
      </c>
      <c r="C1005" s="82">
        <v>35208</v>
      </c>
    </row>
    <row r="1006" spans="1:3" ht="15.75">
      <c r="A1006" s="66" t="s">
        <v>293</v>
      </c>
      <c r="B1006" s="71" t="s">
        <v>294</v>
      </c>
      <c r="C1006" s="82">
        <v>2185</v>
      </c>
    </row>
    <row r="1007" spans="1:3" ht="15.75">
      <c r="A1007" s="66" t="s">
        <v>318</v>
      </c>
      <c r="B1007" s="71" t="s">
        <v>319</v>
      </c>
      <c r="C1007" s="82">
        <v>17400</v>
      </c>
    </row>
    <row r="1008" spans="1:3" ht="31.5">
      <c r="A1008" s="66" t="s">
        <v>320</v>
      </c>
      <c r="B1008" s="71" t="s">
        <v>321</v>
      </c>
      <c r="C1008" s="82">
        <v>17400</v>
      </c>
    </row>
    <row r="1009" spans="1:3" ht="15.75">
      <c r="A1009" s="64" t="s">
        <v>264</v>
      </c>
      <c r="B1009" s="64"/>
      <c r="C1009" s="83">
        <f>C1002+C1003+C1007</f>
        <v>80549</v>
      </c>
    </row>
    <row r="1010" spans="1:3" ht="15.75">
      <c r="A1010" s="66"/>
      <c r="B1010" s="75"/>
      <c r="C1010" s="82"/>
    </row>
    <row r="1011" spans="1:3" ht="15.75">
      <c r="A1011" s="64" t="s">
        <v>247</v>
      </c>
      <c r="B1011" s="64"/>
      <c r="C1011" s="83">
        <f>SUM(C997,C1000,C1009)</f>
        <v>1524995</v>
      </c>
    </row>
    <row r="1012" spans="1:3" ht="15.75">
      <c r="A1012" s="66"/>
      <c r="B1012" s="75"/>
      <c r="C1012" s="82"/>
    </row>
    <row r="1013" spans="1:3" ht="15.75">
      <c r="A1013" s="64" t="s">
        <v>421</v>
      </c>
      <c r="B1013" s="64"/>
      <c r="C1013" s="63"/>
    </row>
    <row r="1014" spans="1:3" ht="15.75">
      <c r="A1014" s="62" t="s">
        <v>203</v>
      </c>
      <c r="B1014" s="62"/>
      <c r="C1014" s="81"/>
    </row>
    <row r="1015" spans="1:3" ht="31.5">
      <c r="A1015" s="66" t="s">
        <v>205</v>
      </c>
      <c r="B1015" s="71" t="s">
        <v>86</v>
      </c>
      <c r="C1015" s="82">
        <v>282255</v>
      </c>
    </row>
    <row r="1016" spans="1:3" ht="31.5">
      <c r="A1016" s="66" t="s">
        <v>206</v>
      </c>
      <c r="B1016" s="71" t="s">
        <v>221</v>
      </c>
      <c r="C1016" s="82">
        <v>271665</v>
      </c>
    </row>
    <row r="1017" spans="1:3" ht="31.5">
      <c r="A1017" s="66" t="s">
        <v>239</v>
      </c>
      <c r="B1017" s="71" t="s">
        <v>243</v>
      </c>
      <c r="C1017" s="82">
        <v>10590</v>
      </c>
    </row>
    <row r="1018" spans="1:3" ht="15.75">
      <c r="A1018" s="66" t="s">
        <v>207</v>
      </c>
      <c r="B1018" s="71" t="s">
        <v>222</v>
      </c>
      <c r="C1018" s="82">
        <v>6722</v>
      </c>
    </row>
    <row r="1019" spans="1:3" ht="15.75">
      <c r="A1019" s="66" t="s">
        <v>209</v>
      </c>
      <c r="B1019" s="71" t="s">
        <v>224</v>
      </c>
      <c r="C1019" s="82">
        <v>4760</v>
      </c>
    </row>
    <row r="1020" spans="1:3" ht="31.5">
      <c r="A1020" s="66" t="s">
        <v>240</v>
      </c>
      <c r="B1020" s="71" t="s">
        <v>244</v>
      </c>
      <c r="C1020" s="82">
        <v>1711</v>
      </c>
    </row>
    <row r="1021" spans="1:3" ht="15.75">
      <c r="A1021" s="66" t="s">
        <v>242</v>
      </c>
      <c r="B1021" s="71" t="s">
        <v>246</v>
      </c>
      <c r="C1021" s="82">
        <v>251</v>
      </c>
    </row>
    <row r="1022" spans="1:3" ht="15.75">
      <c r="A1022" s="66" t="s">
        <v>210</v>
      </c>
      <c r="B1022" s="71" t="s">
        <v>225</v>
      </c>
      <c r="C1022" s="82">
        <v>44751</v>
      </c>
    </row>
    <row r="1023" spans="1:3" ht="31.5">
      <c r="A1023" s="66" t="s">
        <v>211</v>
      </c>
      <c r="B1023" s="71" t="s">
        <v>226</v>
      </c>
      <c r="C1023" s="82">
        <v>27682</v>
      </c>
    </row>
    <row r="1024" spans="1:3" ht="15.75">
      <c r="A1024" s="66" t="s">
        <v>212</v>
      </c>
      <c r="B1024" s="71" t="s">
        <v>227</v>
      </c>
      <c r="C1024" s="82">
        <v>11188</v>
      </c>
    </row>
    <row r="1025" spans="1:3" ht="15.75">
      <c r="A1025" s="66" t="s">
        <v>213</v>
      </c>
      <c r="B1025" s="71" t="s">
        <v>228</v>
      </c>
      <c r="C1025" s="82">
        <v>5881</v>
      </c>
    </row>
    <row r="1026" spans="1:3" ht="15.75">
      <c r="A1026" s="66" t="s">
        <v>214</v>
      </c>
      <c r="B1026" s="71" t="s">
        <v>229</v>
      </c>
      <c r="C1026" s="82">
        <v>174771</v>
      </c>
    </row>
    <row r="1027" spans="1:3" ht="15.75">
      <c r="A1027" s="66" t="s">
        <v>216</v>
      </c>
      <c r="B1027" s="71" t="s">
        <v>231</v>
      </c>
      <c r="C1027" s="82">
        <v>1851</v>
      </c>
    </row>
    <row r="1028" spans="1:3" ht="15.75">
      <c r="A1028" s="66" t="s">
        <v>217</v>
      </c>
      <c r="B1028" s="71" t="s">
        <v>232</v>
      </c>
      <c r="C1028" s="82">
        <v>14492</v>
      </c>
    </row>
    <row r="1029" spans="1:3" ht="15.75">
      <c r="A1029" s="66" t="s">
        <v>218</v>
      </c>
      <c r="B1029" s="71" t="s">
        <v>233</v>
      </c>
      <c r="C1029" s="82">
        <v>152212</v>
      </c>
    </row>
    <row r="1030" spans="1:3" ht="15.75">
      <c r="A1030" s="66" t="s">
        <v>220</v>
      </c>
      <c r="B1030" s="71" t="s">
        <v>235</v>
      </c>
      <c r="C1030" s="82">
        <v>3452</v>
      </c>
    </row>
    <row r="1031" spans="1:3" ht="15.75">
      <c r="A1031" s="66" t="s">
        <v>269</v>
      </c>
      <c r="B1031" s="71" t="s">
        <v>270</v>
      </c>
      <c r="C1031" s="82">
        <v>204</v>
      </c>
    </row>
    <row r="1032" spans="1:3" ht="31.5">
      <c r="A1032" s="66" t="s">
        <v>285</v>
      </c>
      <c r="B1032" s="71" t="s">
        <v>286</v>
      </c>
      <c r="C1032" s="82">
        <v>2560</v>
      </c>
    </row>
    <row r="1033" spans="1:3" ht="15.75">
      <c r="A1033" s="66" t="s">
        <v>287</v>
      </c>
      <c r="B1033" s="71" t="s">
        <v>288</v>
      </c>
      <c r="C1033" s="82">
        <v>90</v>
      </c>
    </row>
    <row r="1034" spans="1:3" ht="31.5">
      <c r="A1034" s="66" t="s">
        <v>289</v>
      </c>
      <c r="B1034" s="71" t="s">
        <v>290</v>
      </c>
      <c r="C1034" s="82">
        <v>90</v>
      </c>
    </row>
    <row r="1035" spans="1:3" ht="15.75">
      <c r="A1035" s="64" t="s">
        <v>236</v>
      </c>
      <c r="B1035" s="64"/>
      <c r="C1035" s="83">
        <f>C1015+C1018+C1022+C1026+C1033</f>
        <v>508589</v>
      </c>
    </row>
    <row r="1036" spans="1:3" ht="15.75">
      <c r="A1036" s="62" t="s">
        <v>310</v>
      </c>
      <c r="B1036" s="62"/>
      <c r="C1036" s="81"/>
    </row>
    <row r="1037" spans="1:3" ht="31.5">
      <c r="A1037" s="66" t="s">
        <v>397</v>
      </c>
      <c r="B1037" s="71" t="s">
        <v>37</v>
      </c>
      <c r="C1037" s="82">
        <v>1110</v>
      </c>
    </row>
    <row r="1038" spans="1:3" ht="15.75">
      <c r="A1038" s="64" t="s">
        <v>315</v>
      </c>
      <c r="B1038" s="64"/>
      <c r="C1038" s="83">
        <f>C1037</f>
        <v>1110</v>
      </c>
    </row>
    <row r="1039" spans="1:3" ht="15.75">
      <c r="A1039" s="62" t="s">
        <v>257</v>
      </c>
      <c r="B1039" s="62"/>
      <c r="C1039" s="81"/>
    </row>
    <row r="1040" spans="1:3" ht="15.75">
      <c r="A1040" s="66"/>
      <c r="B1040" s="75"/>
      <c r="C1040" s="82"/>
    </row>
    <row r="1041" spans="1:3" ht="15.75">
      <c r="A1041" s="64" t="s">
        <v>422</v>
      </c>
      <c r="B1041" s="64"/>
      <c r="C1041" s="83">
        <f>C1035+C1038</f>
        <v>509699</v>
      </c>
    </row>
    <row r="1042" spans="1:3" ht="15.75">
      <c r="A1042" s="66"/>
      <c r="B1042" s="75"/>
      <c r="C1042" s="82"/>
    </row>
    <row r="1043" spans="1:3" ht="15.75">
      <c r="A1043" s="64" t="s">
        <v>248</v>
      </c>
      <c r="B1043" s="64"/>
      <c r="C1043" s="83">
        <f>SUM(C1011,C1041)</f>
        <v>2034694</v>
      </c>
    </row>
    <row r="1044" spans="1:3" ht="15.75">
      <c r="A1044" s="66"/>
      <c r="B1044" s="75"/>
      <c r="C1044" s="82"/>
    </row>
    <row r="1045" spans="1:3" ht="15.75">
      <c r="A1045" s="64" t="s">
        <v>249</v>
      </c>
      <c r="B1045" s="64"/>
      <c r="C1045" s="83">
        <f>SUM(C1043)</f>
        <v>2034694</v>
      </c>
    </row>
    <row r="1046" spans="1:3" ht="15.75">
      <c r="A1046" s="66"/>
      <c r="B1046" s="75"/>
      <c r="C1046" s="82"/>
    </row>
    <row r="1047" spans="1:3" ht="15.75">
      <c r="A1047" s="66"/>
      <c r="B1047" s="75"/>
      <c r="C1047" s="82"/>
    </row>
    <row r="1048" spans="1:3" ht="15.75">
      <c r="A1048" s="64" t="s">
        <v>250</v>
      </c>
      <c r="B1048" s="64"/>
      <c r="C1048" s="63"/>
    </row>
    <row r="1049" spans="1:3" ht="31.5">
      <c r="A1049" s="64" t="s">
        <v>265</v>
      </c>
      <c r="B1049" s="64"/>
      <c r="C1049" s="63"/>
    </row>
    <row r="1050" spans="1:3" ht="31.5">
      <c r="A1050" s="64" t="s">
        <v>272</v>
      </c>
      <c r="B1050" s="64"/>
      <c r="C1050" s="63"/>
    </row>
    <row r="1051" spans="1:3" ht="15.75">
      <c r="A1051" s="62" t="s">
        <v>203</v>
      </c>
      <c r="B1051" s="62"/>
      <c r="C1051" s="81"/>
    </row>
    <row r="1052" spans="1:3" ht="15.75">
      <c r="A1052" s="66" t="s">
        <v>214</v>
      </c>
      <c r="B1052" s="71" t="s">
        <v>229</v>
      </c>
      <c r="C1052" s="82">
        <v>10300</v>
      </c>
    </row>
    <row r="1053" spans="1:3" ht="15.75">
      <c r="A1053" s="66" t="s">
        <v>218</v>
      </c>
      <c r="B1053" s="71" t="s">
        <v>233</v>
      </c>
      <c r="C1053" s="82">
        <v>10300</v>
      </c>
    </row>
    <row r="1054" spans="1:3" ht="15.75">
      <c r="A1054" s="64" t="s">
        <v>236</v>
      </c>
      <c r="B1054" s="64"/>
      <c r="C1054" s="83">
        <f>C1052</f>
        <v>10300</v>
      </c>
    </row>
    <row r="1055" spans="1:3" ht="15.75">
      <c r="A1055" s="66"/>
      <c r="B1055" s="75"/>
      <c r="C1055" s="82"/>
    </row>
    <row r="1056" spans="1:3" ht="31.5">
      <c r="A1056" s="64" t="s">
        <v>273</v>
      </c>
      <c r="B1056" s="64"/>
      <c r="C1056" s="83">
        <f>SUM(C1054)</f>
        <v>10300</v>
      </c>
    </row>
    <row r="1057" spans="1:3" ht="15.75">
      <c r="A1057" s="66"/>
      <c r="B1057" s="75"/>
      <c r="C1057" s="82"/>
    </row>
    <row r="1058" spans="1:3" ht="31.5">
      <c r="A1058" s="64" t="s">
        <v>274</v>
      </c>
      <c r="B1058" s="64"/>
      <c r="C1058" s="63"/>
    </row>
    <row r="1059" spans="1:3" ht="15.75">
      <c r="A1059" s="62" t="s">
        <v>203</v>
      </c>
      <c r="B1059" s="62"/>
      <c r="C1059" s="81"/>
    </row>
    <row r="1060" spans="1:3" ht="15.75">
      <c r="A1060" s="66" t="s">
        <v>214</v>
      </c>
      <c r="B1060" s="71" t="s">
        <v>229</v>
      </c>
      <c r="C1060" s="82">
        <v>24146</v>
      </c>
    </row>
    <row r="1061" spans="1:3" ht="15.75">
      <c r="A1061" s="66" t="s">
        <v>218</v>
      </c>
      <c r="B1061" s="71" t="s">
        <v>233</v>
      </c>
      <c r="C1061" s="82">
        <v>5280</v>
      </c>
    </row>
    <row r="1062" spans="1:3" ht="15.75">
      <c r="A1062" s="66" t="s">
        <v>219</v>
      </c>
      <c r="B1062" s="71" t="s">
        <v>234</v>
      </c>
      <c r="C1062" s="82">
        <v>18866</v>
      </c>
    </row>
    <row r="1063" spans="1:3" ht="15.75">
      <c r="A1063" s="64" t="s">
        <v>236</v>
      </c>
      <c r="B1063" s="64"/>
      <c r="C1063" s="83">
        <f>C1060</f>
        <v>24146</v>
      </c>
    </row>
    <row r="1064" spans="1:3" ht="15.75">
      <c r="A1064" s="66"/>
      <c r="B1064" s="75"/>
      <c r="C1064" s="82"/>
    </row>
    <row r="1065" spans="1:3" ht="31.5">
      <c r="A1065" s="64" t="s">
        <v>275</v>
      </c>
      <c r="B1065" s="64"/>
      <c r="C1065" s="83">
        <f>SUM(C1063)</f>
        <v>24146</v>
      </c>
    </row>
    <row r="1066" spans="1:3" ht="15.75">
      <c r="A1066" s="66"/>
      <c r="B1066" s="75"/>
      <c r="C1066" s="82"/>
    </row>
    <row r="1067" spans="1:3" ht="31.5">
      <c r="A1067" s="64" t="s">
        <v>276</v>
      </c>
      <c r="B1067" s="64"/>
      <c r="C1067" s="83">
        <f>SUM(C1056,C1065)</f>
        <v>34446</v>
      </c>
    </row>
    <row r="1068" spans="1:3" ht="15.75">
      <c r="A1068" s="66"/>
      <c r="B1068" s="75"/>
      <c r="C1068" s="82"/>
    </row>
    <row r="1069" spans="1:3" ht="15.75">
      <c r="A1069" s="64" t="s">
        <v>277</v>
      </c>
      <c r="B1069" s="64"/>
      <c r="C1069" s="83">
        <f>SUM(C1067)</f>
        <v>34446</v>
      </c>
    </row>
    <row r="1070" spans="1:3" ht="15.75">
      <c r="A1070" s="66"/>
      <c r="B1070" s="75"/>
      <c r="C1070" s="82"/>
    </row>
    <row r="1071" spans="1:3" ht="15.75">
      <c r="A1071" s="66"/>
      <c r="B1071" s="75"/>
      <c r="C1071" s="82"/>
    </row>
    <row r="1072" spans="1:3" ht="15.75">
      <c r="A1072" s="64" t="s">
        <v>278</v>
      </c>
      <c r="B1072" s="64"/>
      <c r="C1072" s="63"/>
    </row>
    <row r="1073" spans="1:3" ht="15.75">
      <c r="A1073" s="64" t="s">
        <v>279</v>
      </c>
      <c r="B1073" s="64"/>
      <c r="C1073" s="63"/>
    </row>
    <row r="1074" spans="1:3" ht="15.75">
      <c r="A1074" s="64" t="s">
        <v>423</v>
      </c>
      <c r="B1074" s="64"/>
      <c r="C1074" s="63"/>
    </row>
    <row r="1075" spans="1:3" ht="15.75">
      <c r="A1075" s="62" t="s">
        <v>203</v>
      </c>
      <c r="B1075" s="62"/>
      <c r="C1075" s="81"/>
    </row>
    <row r="1076" spans="1:3" ht="31.5">
      <c r="A1076" s="66" t="s">
        <v>205</v>
      </c>
      <c r="B1076" s="71" t="s">
        <v>86</v>
      </c>
      <c r="C1076" s="82">
        <v>49214</v>
      </c>
    </row>
    <row r="1077" spans="1:3" ht="31.5">
      <c r="A1077" s="66" t="s">
        <v>206</v>
      </c>
      <c r="B1077" s="71" t="s">
        <v>221</v>
      </c>
      <c r="C1077" s="82">
        <v>49214</v>
      </c>
    </row>
    <row r="1078" spans="1:3" ht="15.75">
      <c r="A1078" s="66" t="s">
        <v>207</v>
      </c>
      <c r="B1078" s="71" t="s">
        <v>222</v>
      </c>
      <c r="C1078" s="82">
        <v>1384</v>
      </c>
    </row>
    <row r="1079" spans="1:3" ht="31.5">
      <c r="A1079" s="66" t="s">
        <v>240</v>
      </c>
      <c r="B1079" s="71" t="s">
        <v>244</v>
      </c>
      <c r="C1079" s="82">
        <v>547</v>
      </c>
    </row>
    <row r="1080" spans="1:3" ht="15.75">
      <c r="A1080" s="66" t="s">
        <v>242</v>
      </c>
      <c r="B1080" s="71" t="s">
        <v>246</v>
      </c>
      <c r="C1080" s="82">
        <v>837</v>
      </c>
    </row>
    <row r="1081" spans="1:3" ht="15.75">
      <c r="A1081" s="66" t="s">
        <v>210</v>
      </c>
      <c r="B1081" s="71" t="s">
        <v>225</v>
      </c>
      <c r="C1081" s="82">
        <v>9130</v>
      </c>
    </row>
    <row r="1082" spans="1:3" ht="31.5">
      <c r="A1082" s="66" t="s">
        <v>211</v>
      </c>
      <c r="B1082" s="71" t="s">
        <v>226</v>
      </c>
      <c r="C1082" s="82">
        <v>5768</v>
      </c>
    </row>
    <row r="1083" spans="1:3" ht="15.75">
      <c r="A1083" s="66" t="s">
        <v>212</v>
      </c>
      <c r="B1083" s="71" t="s">
        <v>227</v>
      </c>
      <c r="C1083" s="82">
        <v>2334</v>
      </c>
    </row>
    <row r="1084" spans="1:3" ht="15.75">
      <c r="A1084" s="66" t="s">
        <v>213</v>
      </c>
      <c r="B1084" s="71" t="s">
        <v>228</v>
      </c>
      <c r="C1084" s="82">
        <v>1028</v>
      </c>
    </row>
    <row r="1085" spans="1:3" ht="15.75">
      <c r="A1085" s="66" t="s">
        <v>214</v>
      </c>
      <c r="B1085" s="71" t="s">
        <v>229</v>
      </c>
      <c r="C1085" s="82">
        <v>28202</v>
      </c>
    </row>
    <row r="1086" spans="1:3" ht="15.75">
      <c r="A1086" s="66" t="s">
        <v>267</v>
      </c>
      <c r="B1086" s="71" t="s">
        <v>268</v>
      </c>
      <c r="C1086" s="82">
        <v>2213</v>
      </c>
    </row>
    <row r="1087" spans="1:3" ht="15.75">
      <c r="A1087" s="66" t="s">
        <v>216</v>
      </c>
      <c r="B1087" s="71" t="s">
        <v>231</v>
      </c>
      <c r="C1087" s="82">
        <v>2978</v>
      </c>
    </row>
    <row r="1088" spans="1:3" ht="15.75">
      <c r="A1088" s="66" t="s">
        <v>217</v>
      </c>
      <c r="B1088" s="71" t="s">
        <v>232</v>
      </c>
      <c r="C1088" s="82">
        <v>18944</v>
      </c>
    </row>
    <row r="1089" spans="1:3" ht="15.75">
      <c r="A1089" s="66" t="s">
        <v>218</v>
      </c>
      <c r="B1089" s="71" t="s">
        <v>233</v>
      </c>
      <c r="C1089" s="82">
        <v>3990</v>
      </c>
    </row>
    <row r="1090" spans="1:3" ht="15.75">
      <c r="A1090" s="66" t="s">
        <v>269</v>
      </c>
      <c r="B1090" s="71" t="s">
        <v>270</v>
      </c>
      <c r="C1090" s="82">
        <v>77</v>
      </c>
    </row>
    <row r="1091" spans="1:3" ht="15.75">
      <c r="A1091" s="66" t="s">
        <v>287</v>
      </c>
      <c r="B1091" s="71" t="s">
        <v>288</v>
      </c>
      <c r="C1091" s="82">
        <v>38</v>
      </c>
    </row>
    <row r="1092" spans="1:3" ht="31.5">
      <c r="A1092" s="66" t="s">
        <v>291</v>
      </c>
      <c r="B1092" s="71" t="s">
        <v>292</v>
      </c>
      <c r="C1092" s="82">
        <v>38</v>
      </c>
    </row>
    <row r="1093" spans="1:3" ht="15.75">
      <c r="A1093" s="64" t="s">
        <v>236</v>
      </c>
      <c r="B1093" s="64"/>
      <c r="C1093" s="83">
        <f>C1076+C1078+C1081+C1085+C1091</f>
        <v>87968</v>
      </c>
    </row>
    <row r="1094" spans="1:3" ht="15.75">
      <c r="A1094" s="66"/>
      <c r="B1094" s="75"/>
      <c r="C1094" s="82"/>
    </row>
    <row r="1095" spans="1:3" ht="15.75">
      <c r="A1095" s="64" t="s">
        <v>424</v>
      </c>
      <c r="B1095" s="64"/>
      <c r="C1095" s="83">
        <f>SUM(C1093)</f>
        <v>87968</v>
      </c>
    </row>
    <row r="1096" spans="1:3" ht="15.75">
      <c r="A1096" s="66"/>
      <c r="B1096" s="75"/>
      <c r="C1096" s="82"/>
    </row>
    <row r="1097" spans="1:3" ht="15.75">
      <c r="A1097" s="64" t="s">
        <v>329</v>
      </c>
      <c r="B1097" s="64"/>
      <c r="C1097" s="63"/>
    </row>
    <row r="1098" spans="1:3" ht="15.75">
      <c r="A1098" s="62" t="s">
        <v>203</v>
      </c>
      <c r="B1098" s="62"/>
      <c r="C1098" s="81"/>
    </row>
    <row r="1099" spans="1:3" ht="15.75">
      <c r="A1099" s="66" t="s">
        <v>214</v>
      </c>
      <c r="B1099" s="71" t="s">
        <v>229</v>
      </c>
      <c r="C1099" s="82">
        <v>36109</v>
      </c>
    </row>
    <row r="1100" spans="1:3" ht="15.75">
      <c r="A1100" s="66" t="s">
        <v>215</v>
      </c>
      <c r="B1100" s="71" t="s">
        <v>230</v>
      </c>
      <c r="C1100" s="82">
        <v>54</v>
      </c>
    </row>
    <row r="1101" spans="1:3" ht="15.75">
      <c r="A1101" s="66" t="s">
        <v>267</v>
      </c>
      <c r="B1101" s="71" t="s">
        <v>268</v>
      </c>
      <c r="C1101" s="82">
        <v>2613</v>
      </c>
    </row>
    <row r="1102" spans="1:3" ht="15.75">
      <c r="A1102" s="66" t="s">
        <v>283</v>
      </c>
      <c r="B1102" s="71" t="s">
        <v>284</v>
      </c>
      <c r="C1102" s="82">
        <v>527</v>
      </c>
    </row>
    <row r="1103" spans="1:3" ht="15.75">
      <c r="A1103" s="66" t="s">
        <v>216</v>
      </c>
      <c r="B1103" s="71" t="s">
        <v>231</v>
      </c>
      <c r="C1103" s="82">
        <v>1871</v>
      </c>
    </row>
    <row r="1104" spans="1:3" ht="15.75">
      <c r="A1104" s="66" t="s">
        <v>217</v>
      </c>
      <c r="B1104" s="71" t="s">
        <v>232</v>
      </c>
      <c r="C1104" s="82">
        <v>24894</v>
      </c>
    </row>
    <row r="1105" spans="1:3" ht="15.75">
      <c r="A1105" s="66" t="s">
        <v>218</v>
      </c>
      <c r="B1105" s="71" t="s">
        <v>233</v>
      </c>
      <c r="C1105" s="82">
        <v>2367</v>
      </c>
    </row>
    <row r="1106" spans="1:3" ht="15.75">
      <c r="A1106" s="66" t="s">
        <v>219</v>
      </c>
      <c r="B1106" s="71" t="s">
        <v>234</v>
      </c>
      <c r="C1106" s="82">
        <v>2170</v>
      </c>
    </row>
    <row r="1107" spans="1:3" ht="15.75">
      <c r="A1107" s="66" t="s">
        <v>220</v>
      </c>
      <c r="B1107" s="71" t="s">
        <v>235</v>
      </c>
      <c r="C1107" s="82">
        <v>60</v>
      </c>
    </row>
    <row r="1108" spans="1:3" ht="15.75">
      <c r="A1108" s="66" t="s">
        <v>301</v>
      </c>
      <c r="B1108" s="71" t="s">
        <v>302</v>
      </c>
      <c r="C1108" s="82">
        <v>481</v>
      </c>
    </row>
    <row r="1109" spans="1:3" ht="15.75">
      <c r="A1109" s="66" t="s">
        <v>269</v>
      </c>
      <c r="B1109" s="71" t="s">
        <v>270</v>
      </c>
      <c r="C1109" s="82">
        <v>1072</v>
      </c>
    </row>
    <row r="1110" spans="1:3" ht="15.75">
      <c r="A1110" s="66" t="s">
        <v>287</v>
      </c>
      <c r="B1110" s="71" t="s">
        <v>288</v>
      </c>
      <c r="C1110" s="82">
        <v>21847</v>
      </c>
    </row>
    <row r="1111" spans="1:3" ht="31.5">
      <c r="A1111" s="66" t="s">
        <v>291</v>
      </c>
      <c r="B1111" s="71" t="s">
        <v>292</v>
      </c>
      <c r="C1111" s="82">
        <v>21847</v>
      </c>
    </row>
    <row r="1112" spans="1:3" ht="15.75">
      <c r="A1112" s="64" t="s">
        <v>236</v>
      </c>
      <c r="B1112" s="64"/>
      <c r="C1112" s="83">
        <f>C1099+C1110</f>
        <v>57956</v>
      </c>
    </row>
    <row r="1113" spans="1:3" ht="15.75">
      <c r="A1113" s="66"/>
      <c r="B1113" s="75"/>
      <c r="C1113" s="83"/>
    </row>
    <row r="1114" spans="1:3" ht="15.75">
      <c r="A1114" s="64" t="s">
        <v>330</v>
      </c>
      <c r="B1114" s="64"/>
      <c r="C1114" s="83">
        <f>SUM(C1112)</f>
        <v>57956</v>
      </c>
    </row>
    <row r="1115" spans="1:3" ht="15.75">
      <c r="A1115" s="66"/>
      <c r="B1115" s="75"/>
      <c r="C1115" s="82"/>
    </row>
    <row r="1116" spans="1:3" ht="15.75">
      <c r="A1116" s="64" t="s">
        <v>425</v>
      </c>
      <c r="B1116" s="64"/>
      <c r="C1116" s="63"/>
    </row>
    <row r="1117" spans="1:3" ht="15.75">
      <c r="A1117" s="62" t="s">
        <v>203</v>
      </c>
      <c r="B1117" s="62"/>
      <c r="C1117" s="81"/>
    </row>
    <row r="1118" spans="1:3" ht="15.75">
      <c r="A1118" s="66" t="s">
        <v>214</v>
      </c>
      <c r="B1118" s="71" t="s">
        <v>229</v>
      </c>
      <c r="C1118" s="82">
        <v>5411</v>
      </c>
    </row>
    <row r="1119" spans="1:3" ht="15.75">
      <c r="A1119" s="66" t="s">
        <v>216</v>
      </c>
      <c r="B1119" s="71" t="s">
        <v>231</v>
      </c>
      <c r="C1119" s="82">
        <v>254</v>
      </c>
    </row>
    <row r="1120" spans="1:3" ht="15.75">
      <c r="A1120" s="66" t="s">
        <v>218</v>
      </c>
      <c r="B1120" s="71" t="s">
        <v>233</v>
      </c>
      <c r="C1120" s="82">
        <v>5157</v>
      </c>
    </row>
    <row r="1121" spans="1:3" ht="15.75">
      <c r="A1121" s="64" t="s">
        <v>236</v>
      </c>
      <c r="B1121" s="64"/>
      <c r="C1121" s="83">
        <f>C1118</f>
        <v>5411</v>
      </c>
    </row>
    <row r="1122" spans="1:3" ht="15.75">
      <c r="A1122" s="66"/>
      <c r="B1122" s="75"/>
      <c r="C1122" s="83"/>
    </row>
    <row r="1123" spans="1:3" ht="15.75">
      <c r="A1123" s="64" t="s">
        <v>426</v>
      </c>
      <c r="B1123" s="64"/>
      <c r="C1123" s="83">
        <f>SUM(C1121)</f>
        <v>5411</v>
      </c>
    </row>
    <row r="1124" spans="1:3" ht="15.75">
      <c r="A1124" s="66"/>
      <c r="B1124" s="75"/>
      <c r="C1124" s="82"/>
    </row>
    <row r="1125" spans="1:3" ht="15.75">
      <c r="A1125" s="64" t="s">
        <v>333</v>
      </c>
      <c r="B1125" s="64"/>
      <c r="C1125" s="63"/>
    </row>
    <row r="1126" spans="1:3" ht="15.75">
      <c r="A1126" s="62" t="s">
        <v>203</v>
      </c>
      <c r="B1126" s="62"/>
      <c r="C1126" s="81"/>
    </row>
    <row r="1127" spans="1:3" ht="31.5">
      <c r="A1127" s="66" t="s">
        <v>205</v>
      </c>
      <c r="B1127" s="71" t="s">
        <v>86</v>
      </c>
      <c r="C1127" s="82">
        <v>54334</v>
      </c>
    </row>
    <row r="1128" spans="1:3" ht="31.5">
      <c r="A1128" s="66" t="s">
        <v>206</v>
      </c>
      <c r="B1128" s="71" t="s">
        <v>221</v>
      </c>
      <c r="C1128" s="82">
        <v>54334</v>
      </c>
    </row>
    <row r="1129" spans="1:3" ht="15.75">
      <c r="A1129" s="66" t="s">
        <v>207</v>
      </c>
      <c r="B1129" s="71" t="s">
        <v>222</v>
      </c>
      <c r="C1129" s="82">
        <v>4649</v>
      </c>
    </row>
    <row r="1130" spans="1:3" ht="15.75">
      <c r="A1130" s="66" t="s">
        <v>209</v>
      </c>
      <c r="B1130" s="71" t="s">
        <v>224</v>
      </c>
      <c r="C1130" s="82">
        <v>1843</v>
      </c>
    </row>
    <row r="1131" spans="1:3" ht="31.5">
      <c r="A1131" s="66" t="s">
        <v>240</v>
      </c>
      <c r="B1131" s="71" t="s">
        <v>244</v>
      </c>
      <c r="C1131" s="82">
        <v>2480</v>
      </c>
    </row>
    <row r="1132" spans="1:3" ht="15.75">
      <c r="A1132" s="66" t="s">
        <v>242</v>
      </c>
      <c r="B1132" s="71" t="s">
        <v>246</v>
      </c>
      <c r="C1132" s="82">
        <v>326</v>
      </c>
    </row>
    <row r="1133" spans="1:3" ht="15.75">
      <c r="A1133" s="66" t="s">
        <v>210</v>
      </c>
      <c r="B1133" s="71" t="s">
        <v>225</v>
      </c>
      <c r="C1133" s="82">
        <v>11061</v>
      </c>
    </row>
    <row r="1134" spans="1:3" ht="31.5">
      <c r="A1134" s="66" t="s">
        <v>211</v>
      </c>
      <c r="B1134" s="71" t="s">
        <v>226</v>
      </c>
      <c r="C1134" s="82">
        <v>6983</v>
      </c>
    </row>
    <row r="1135" spans="1:3" ht="15.75">
      <c r="A1135" s="66" t="s">
        <v>212</v>
      </c>
      <c r="B1135" s="71" t="s">
        <v>227</v>
      </c>
      <c r="C1135" s="82">
        <v>2805</v>
      </c>
    </row>
    <row r="1136" spans="1:3" ht="15.75">
      <c r="A1136" s="66" t="s">
        <v>213</v>
      </c>
      <c r="B1136" s="71" t="s">
        <v>228</v>
      </c>
      <c r="C1136" s="82">
        <v>1273</v>
      </c>
    </row>
    <row r="1137" spans="1:3" ht="15.75">
      <c r="A1137" s="66" t="s">
        <v>214</v>
      </c>
      <c r="B1137" s="71" t="s">
        <v>229</v>
      </c>
      <c r="C1137" s="82">
        <v>43253</v>
      </c>
    </row>
    <row r="1138" spans="1:3" ht="15.75">
      <c r="A1138" s="66" t="s">
        <v>283</v>
      </c>
      <c r="B1138" s="71" t="s">
        <v>284</v>
      </c>
      <c r="C1138" s="82">
        <v>2220</v>
      </c>
    </row>
    <row r="1139" spans="1:3" ht="15.75">
      <c r="A1139" s="66" t="s">
        <v>216</v>
      </c>
      <c r="B1139" s="71" t="s">
        <v>231</v>
      </c>
      <c r="C1139" s="82">
        <v>12110</v>
      </c>
    </row>
    <row r="1140" spans="1:3" ht="15.75">
      <c r="A1140" s="66" t="s">
        <v>217</v>
      </c>
      <c r="B1140" s="71" t="s">
        <v>232</v>
      </c>
      <c r="C1140" s="82">
        <v>-398</v>
      </c>
    </row>
    <row r="1141" spans="1:3" ht="15.75">
      <c r="A1141" s="66" t="s">
        <v>218</v>
      </c>
      <c r="B1141" s="71" t="s">
        <v>233</v>
      </c>
      <c r="C1141" s="82">
        <v>21703</v>
      </c>
    </row>
    <row r="1142" spans="1:3" ht="15.75">
      <c r="A1142" s="66" t="s">
        <v>220</v>
      </c>
      <c r="B1142" s="71" t="s">
        <v>235</v>
      </c>
      <c r="C1142" s="82">
        <v>7600</v>
      </c>
    </row>
    <row r="1143" spans="1:3" ht="15.75">
      <c r="A1143" s="66" t="s">
        <v>269</v>
      </c>
      <c r="B1143" s="71" t="s">
        <v>270</v>
      </c>
      <c r="C1143" s="82">
        <v>16</v>
      </c>
    </row>
    <row r="1144" spans="1:3" ht="31.5">
      <c r="A1144" s="66" t="s">
        <v>285</v>
      </c>
      <c r="B1144" s="71" t="s">
        <v>286</v>
      </c>
      <c r="C1144" s="82">
        <v>2</v>
      </c>
    </row>
    <row r="1145" spans="1:3" ht="15.75">
      <c r="A1145" s="66" t="s">
        <v>287</v>
      </c>
      <c r="B1145" s="71" t="s">
        <v>288</v>
      </c>
      <c r="C1145" s="82">
        <v>860</v>
      </c>
    </row>
    <row r="1146" spans="1:3" ht="31.5">
      <c r="A1146" s="66" t="s">
        <v>291</v>
      </c>
      <c r="B1146" s="71" t="s">
        <v>292</v>
      </c>
      <c r="C1146" s="82">
        <v>860</v>
      </c>
    </row>
    <row r="1147" spans="1:3" ht="15.75">
      <c r="A1147" s="64" t="s">
        <v>236</v>
      </c>
      <c r="B1147" s="64"/>
      <c r="C1147" s="83">
        <f>C1127+C1129+C1133+C1137+C1145</f>
        <v>114157</v>
      </c>
    </row>
    <row r="1148" spans="1:3" ht="15.75">
      <c r="A1148" s="66"/>
      <c r="B1148" s="75"/>
      <c r="C1148" s="83"/>
    </row>
    <row r="1149" spans="1:3" ht="15.75">
      <c r="A1149" s="64" t="s">
        <v>334</v>
      </c>
      <c r="B1149" s="64"/>
      <c r="C1149" s="83">
        <f>SUM(C1147)</f>
        <v>114157</v>
      </c>
    </row>
    <row r="1150" spans="1:3" ht="15.75">
      <c r="A1150" s="66"/>
      <c r="B1150" s="75"/>
      <c r="C1150" s="83"/>
    </row>
    <row r="1151" spans="1:3" ht="15.75">
      <c r="A1151" s="64" t="s">
        <v>335</v>
      </c>
      <c r="B1151" s="64"/>
      <c r="C1151" s="83">
        <f>SUM(C1095,C1114,C1123,C1149)</f>
        <v>265492</v>
      </c>
    </row>
    <row r="1152" spans="1:3" ht="15.75">
      <c r="A1152" s="66"/>
      <c r="B1152" s="75"/>
      <c r="C1152" s="83"/>
    </row>
    <row r="1153" spans="1:3" ht="15.75">
      <c r="A1153" s="64" t="s">
        <v>336</v>
      </c>
      <c r="B1153" s="64"/>
      <c r="C1153" s="83">
        <f>SUM(C1151)</f>
        <v>265492</v>
      </c>
    </row>
    <row r="1154" spans="1:3" ht="15.75">
      <c r="A1154" s="66"/>
      <c r="B1154" s="75"/>
      <c r="C1154" s="82"/>
    </row>
    <row r="1155" spans="1:3" ht="15.75">
      <c r="A1155" s="66"/>
      <c r="B1155" s="75"/>
      <c r="C1155" s="82"/>
    </row>
    <row r="1156" spans="1:3" ht="15.75">
      <c r="A1156" s="64" t="s">
        <v>337</v>
      </c>
      <c r="B1156" s="64"/>
      <c r="C1156" s="63"/>
    </row>
    <row r="1157" spans="1:3" ht="15.75">
      <c r="A1157" s="64" t="s">
        <v>279</v>
      </c>
      <c r="B1157" s="64"/>
      <c r="C1157" s="63"/>
    </row>
    <row r="1158" spans="1:3" ht="15.75">
      <c r="A1158" s="64" t="s">
        <v>338</v>
      </c>
      <c r="B1158" s="64"/>
      <c r="C1158" s="63"/>
    </row>
    <row r="1159" spans="1:3" ht="15.75">
      <c r="A1159" s="62" t="s">
        <v>203</v>
      </c>
      <c r="B1159" s="62"/>
      <c r="C1159" s="81"/>
    </row>
    <row r="1160" spans="1:3" ht="15.75">
      <c r="A1160" s="66" t="s">
        <v>214</v>
      </c>
      <c r="B1160" s="71" t="s">
        <v>229</v>
      </c>
      <c r="C1160" s="82">
        <v>70880</v>
      </c>
    </row>
    <row r="1161" spans="1:3" ht="15.75">
      <c r="A1161" s="66" t="s">
        <v>215</v>
      </c>
      <c r="B1161" s="71" t="s">
        <v>230</v>
      </c>
      <c r="C1161" s="82">
        <v>41338</v>
      </c>
    </row>
    <row r="1162" spans="1:3" ht="15.75">
      <c r="A1162" s="66" t="s">
        <v>283</v>
      </c>
      <c r="B1162" s="71" t="s">
        <v>284</v>
      </c>
      <c r="C1162" s="82">
        <v>263</v>
      </c>
    </row>
    <row r="1163" spans="1:3" ht="15.75">
      <c r="A1163" s="66" t="s">
        <v>216</v>
      </c>
      <c r="B1163" s="71" t="s">
        <v>231</v>
      </c>
      <c r="C1163" s="82">
        <v>8162</v>
      </c>
    </row>
    <row r="1164" spans="1:3" ht="15.75">
      <c r="A1164" s="66" t="s">
        <v>217</v>
      </c>
      <c r="B1164" s="71" t="s">
        <v>232</v>
      </c>
      <c r="C1164" s="82">
        <v>14128</v>
      </c>
    </row>
    <row r="1165" spans="1:3" ht="15.75">
      <c r="A1165" s="66" t="s">
        <v>218</v>
      </c>
      <c r="B1165" s="71" t="s">
        <v>233</v>
      </c>
      <c r="C1165" s="82">
        <v>6371</v>
      </c>
    </row>
    <row r="1166" spans="1:3" ht="15.75">
      <c r="A1166" s="66" t="s">
        <v>269</v>
      </c>
      <c r="B1166" s="71" t="s">
        <v>270</v>
      </c>
      <c r="C1166" s="82">
        <v>494</v>
      </c>
    </row>
    <row r="1167" spans="1:3" ht="31.5">
      <c r="A1167" s="66" t="s">
        <v>285</v>
      </c>
      <c r="B1167" s="71" t="s">
        <v>286</v>
      </c>
      <c r="C1167" s="82">
        <v>124</v>
      </c>
    </row>
    <row r="1168" spans="1:3" ht="15.75">
      <c r="A1168" s="66" t="s">
        <v>287</v>
      </c>
      <c r="B1168" s="71" t="s">
        <v>288</v>
      </c>
      <c r="C1168" s="82">
        <v>2030</v>
      </c>
    </row>
    <row r="1169" spans="1:3" ht="31.5">
      <c r="A1169" s="66" t="s">
        <v>289</v>
      </c>
      <c r="B1169" s="71" t="s">
        <v>290</v>
      </c>
      <c r="C1169" s="82">
        <v>87</v>
      </c>
    </row>
    <row r="1170" spans="1:3" ht="31.5">
      <c r="A1170" s="66" t="s">
        <v>291</v>
      </c>
      <c r="B1170" s="71" t="s">
        <v>292</v>
      </c>
      <c r="C1170" s="82">
        <v>1943</v>
      </c>
    </row>
    <row r="1171" spans="1:3" ht="15.75">
      <c r="A1171" s="64" t="s">
        <v>236</v>
      </c>
      <c r="B1171" s="64"/>
      <c r="C1171" s="83">
        <f>C1160+C1168</f>
        <v>72910</v>
      </c>
    </row>
    <row r="1172" spans="1:3" ht="15.75">
      <c r="A1172" s="66"/>
      <c r="B1172" s="75"/>
      <c r="C1172" s="83"/>
    </row>
    <row r="1173" spans="1:3" ht="31.5">
      <c r="A1173" s="64" t="s">
        <v>339</v>
      </c>
      <c r="B1173" s="64"/>
      <c r="C1173" s="83">
        <f>SUM(C1171)</f>
        <v>72910</v>
      </c>
    </row>
    <row r="1174" spans="1:3" ht="15.75">
      <c r="A1174" s="66"/>
      <c r="B1174" s="75"/>
      <c r="C1174" s="82"/>
    </row>
    <row r="1175" spans="1:3" ht="15.75">
      <c r="A1175" s="64" t="s">
        <v>342</v>
      </c>
      <c r="B1175" s="64"/>
      <c r="C1175" s="63"/>
    </row>
    <row r="1176" spans="1:3" ht="15.75">
      <c r="A1176" s="62" t="s">
        <v>203</v>
      </c>
      <c r="B1176" s="62"/>
      <c r="C1176" s="81"/>
    </row>
    <row r="1177" spans="1:3" ht="15.75">
      <c r="A1177" s="66" t="s">
        <v>214</v>
      </c>
      <c r="B1177" s="71" t="s">
        <v>229</v>
      </c>
      <c r="C1177" s="82">
        <v>1299</v>
      </c>
    </row>
    <row r="1178" spans="1:3" ht="15.75">
      <c r="A1178" s="66" t="s">
        <v>216</v>
      </c>
      <c r="B1178" s="71" t="s">
        <v>231</v>
      </c>
      <c r="C1178" s="82">
        <v>637</v>
      </c>
    </row>
    <row r="1179" spans="1:3" ht="15.75">
      <c r="A1179" s="66" t="s">
        <v>218</v>
      </c>
      <c r="B1179" s="71" t="s">
        <v>233</v>
      </c>
      <c r="C1179" s="82">
        <v>600</v>
      </c>
    </row>
    <row r="1180" spans="1:3" ht="15.75">
      <c r="A1180" s="66" t="s">
        <v>269</v>
      </c>
      <c r="B1180" s="71" t="s">
        <v>270</v>
      </c>
      <c r="C1180" s="82">
        <v>62</v>
      </c>
    </row>
    <row r="1181" spans="1:3" ht="15.75">
      <c r="A1181" s="66" t="s">
        <v>306</v>
      </c>
      <c r="B1181" s="71" t="s">
        <v>307</v>
      </c>
      <c r="C1181" s="82">
        <v>18842</v>
      </c>
    </row>
    <row r="1182" spans="1:3" ht="15.75">
      <c r="A1182" s="66" t="s">
        <v>419</v>
      </c>
      <c r="B1182" s="71" t="s">
        <v>420</v>
      </c>
      <c r="C1182" s="82">
        <v>18842</v>
      </c>
    </row>
    <row r="1183" spans="1:3" ht="15.75">
      <c r="A1183" s="64" t="s">
        <v>236</v>
      </c>
      <c r="B1183" s="64"/>
      <c r="C1183" s="83">
        <f>C1177+C1181</f>
        <v>20141</v>
      </c>
    </row>
    <row r="1184" spans="1:3" ht="15.75">
      <c r="A1184" s="66"/>
      <c r="B1184" s="75"/>
      <c r="C1184" s="83"/>
    </row>
    <row r="1185" spans="1:3" ht="15.75">
      <c r="A1185" s="64" t="s">
        <v>343</v>
      </c>
      <c r="B1185" s="64"/>
      <c r="C1185" s="83">
        <f>SUM(C1183)</f>
        <v>20141</v>
      </c>
    </row>
    <row r="1186" spans="1:3" ht="15.75">
      <c r="A1186" s="66"/>
      <c r="B1186" s="75"/>
      <c r="C1186" s="83"/>
    </row>
    <row r="1187" spans="1:3" ht="15.75">
      <c r="A1187" s="64" t="s">
        <v>335</v>
      </c>
      <c r="B1187" s="64"/>
      <c r="C1187" s="83">
        <f>SUM(C1173,C1185)</f>
        <v>93051</v>
      </c>
    </row>
    <row r="1188" spans="1:3" ht="15.75">
      <c r="A1188" s="66"/>
      <c r="B1188" s="75"/>
      <c r="C1188" s="83"/>
    </row>
    <row r="1189" spans="1:3" ht="15.75">
      <c r="A1189" s="64" t="s">
        <v>344</v>
      </c>
      <c r="B1189" s="64"/>
      <c r="C1189" s="83">
        <f>SUM(C1187)</f>
        <v>93051</v>
      </c>
    </row>
    <row r="1190" spans="1:3" ht="15.75">
      <c r="A1190" s="66"/>
      <c r="B1190" s="75"/>
      <c r="C1190" s="82"/>
    </row>
    <row r="1191" spans="1:3" ht="15.75">
      <c r="A1191" s="66"/>
      <c r="B1191" s="75"/>
      <c r="C1191" s="82"/>
    </row>
    <row r="1192" spans="1:3" ht="15.75">
      <c r="A1192" s="64" t="s">
        <v>345</v>
      </c>
      <c r="B1192" s="64"/>
      <c r="C1192" s="63"/>
    </row>
    <row r="1193" spans="1:3" ht="31.5">
      <c r="A1193" s="64" t="s">
        <v>346</v>
      </c>
      <c r="B1193" s="64"/>
      <c r="C1193" s="63"/>
    </row>
    <row r="1194" spans="1:3" ht="15.75">
      <c r="A1194" s="64" t="s">
        <v>427</v>
      </c>
      <c r="B1194" s="64"/>
      <c r="C1194" s="63"/>
    </row>
    <row r="1195" spans="1:3" ht="15.75">
      <c r="A1195" s="62" t="s">
        <v>203</v>
      </c>
      <c r="B1195" s="62"/>
      <c r="C1195" s="81"/>
    </row>
    <row r="1196" spans="1:3" ht="31.5">
      <c r="A1196" s="66" t="s">
        <v>205</v>
      </c>
      <c r="B1196" s="71" t="s">
        <v>86</v>
      </c>
      <c r="C1196" s="82">
        <v>233506</v>
      </c>
    </row>
    <row r="1197" spans="1:3" ht="31.5">
      <c r="A1197" s="66" t="s">
        <v>206</v>
      </c>
      <c r="B1197" s="71" t="s">
        <v>221</v>
      </c>
      <c r="C1197" s="82">
        <v>233506</v>
      </c>
    </row>
    <row r="1198" spans="1:3" ht="15.75">
      <c r="A1198" s="66" t="s">
        <v>207</v>
      </c>
      <c r="B1198" s="71" t="s">
        <v>222</v>
      </c>
      <c r="C1198" s="82">
        <v>7483</v>
      </c>
    </row>
    <row r="1199" spans="1:3" ht="31.5">
      <c r="A1199" s="66" t="s">
        <v>240</v>
      </c>
      <c r="B1199" s="71" t="s">
        <v>244</v>
      </c>
      <c r="C1199" s="82">
        <v>4524</v>
      </c>
    </row>
    <row r="1200" spans="1:3" ht="15.75">
      <c r="A1200" s="66" t="s">
        <v>241</v>
      </c>
      <c r="B1200" s="71" t="s">
        <v>245</v>
      </c>
      <c r="C1200" s="82">
        <v>795</v>
      </c>
    </row>
    <row r="1201" spans="1:3" ht="15.75">
      <c r="A1201" s="66" t="s">
        <v>242</v>
      </c>
      <c r="B1201" s="71" t="s">
        <v>246</v>
      </c>
      <c r="C1201" s="82">
        <v>2164</v>
      </c>
    </row>
    <row r="1202" spans="1:3" ht="15.75">
      <c r="A1202" s="66" t="s">
        <v>210</v>
      </c>
      <c r="B1202" s="71" t="s">
        <v>225</v>
      </c>
      <c r="C1202" s="82">
        <v>46632</v>
      </c>
    </row>
    <row r="1203" spans="1:3" ht="31.5">
      <c r="A1203" s="66" t="s">
        <v>211</v>
      </c>
      <c r="B1203" s="71" t="s">
        <v>226</v>
      </c>
      <c r="C1203" s="82">
        <v>28106</v>
      </c>
    </row>
    <row r="1204" spans="1:3" ht="15.75">
      <c r="A1204" s="66" t="s">
        <v>212</v>
      </c>
      <c r="B1204" s="71" t="s">
        <v>227</v>
      </c>
      <c r="C1204" s="82">
        <v>12280</v>
      </c>
    </row>
    <row r="1205" spans="1:3" ht="15.75">
      <c r="A1205" s="66" t="s">
        <v>213</v>
      </c>
      <c r="B1205" s="71" t="s">
        <v>228</v>
      </c>
      <c r="C1205" s="82">
        <v>6246</v>
      </c>
    </row>
    <row r="1206" spans="1:3" ht="15.75">
      <c r="A1206" s="66" t="s">
        <v>214</v>
      </c>
      <c r="B1206" s="71" t="s">
        <v>229</v>
      </c>
      <c r="C1206" s="82">
        <v>220917</v>
      </c>
    </row>
    <row r="1207" spans="1:3" ht="15.75">
      <c r="A1207" s="66" t="s">
        <v>215</v>
      </c>
      <c r="B1207" s="71" t="s">
        <v>230</v>
      </c>
      <c r="C1207" s="82">
        <v>153420</v>
      </c>
    </row>
    <row r="1208" spans="1:3" ht="15.75">
      <c r="A1208" s="66" t="s">
        <v>299</v>
      </c>
      <c r="B1208" s="71" t="s">
        <v>300</v>
      </c>
      <c r="C1208" s="82">
        <v>38</v>
      </c>
    </row>
    <row r="1209" spans="1:3" ht="15.75">
      <c r="A1209" s="66" t="s">
        <v>267</v>
      </c>
      <c r="B1209" s="71" t="s">
        <v>268</v>
      </c>
      <c r="C1209" s="82">
        <v>2902</v>
      </c>
    </row>
    <row r="1210" spans="1:3" ht="15.75">
      <c r="A1210" s="66" t="s">
        <v>216</v>
      </c>
      <c r="B1210" s="71" t="s">
        <v>231</v>
      </c>
      <c r="C1210" s="82">
        <v>10776</v>
      </c>
    </row>
    <row r="1211" spans="1:3" ht="15.75">
      <c r="A1211" s="66" t="s">
        <v>217</v>
      </c>
      <c r="B1211" s="71" t="s">
        <v>232</v>
      </c>
      <c r="C1211" s="82">
        <v>40269</v>
      </c>
    </row>
    <row r="1212" spans="1:3" ht="15.75">
      <c r="A1212" s="66" t="s">
        <v>218</v>
      </c>
      <c r="B1212" s="71" t="s">
        <v>233</v>
      </c>
      <c r="C1212" s="82">
        <v>10752</v>
      </c>
    </row>
    <row r="1213" spans="1:3" ht="15.75">
      <c r="A1213" s="66" t="s">
        <v>219</v>
      </c>
      <c r="B1213" s="71" t="s">
        <v>234</v>
      </c>
      <c r="C1213" s="82">
        <v>132</v>
      </c>
    </row>
    <row r="1214" spans="1:3" ht="15.75">
      <c r="A1214" s="66" t="s">
        <v>269</v>
      </c>
      <c r="B1214" s="71" t="s">
        <v>270</v>
      </c>
      <c r="C1214" s="82">
        <v>2616</v>
      </c>
    </row>
    <row r="1215" spans="1:3" ht="31.5">
      <c r="A1215" s="66" t="s">
        <v>285</v>
      </c>
      <c r="B1215" s="71" t="s">
        <v>286</v>
      </c>
      <c r="C1215" s="82">
        <v>12</v>
      </c>
    </row>
    <row r="1216" spans="1:3" ht="15.75">
      <c r="A1216" s="66" t="s">
        <v>287</v>
      </c>
      <c r="B1216" s="71" t="s">
        <v>288</v>
      </c>
      <c r="C1216" s="82">
        <v>1249</v>
      </c>
    </row>
    <row r="1217" spans="1:3" ht="31.5">
      <c r="A1217" s="66" t="s">
        <v>289</v>
      </c>
      <c r="B1217" s="71" t="s">
        <v>290</v>
      </c>
      <c r="C1217" s="82">
        <v>717</v>
      </c>
    </row>
    <row r="1218" spans="1:3" ht="31.5">
      <c r="A1218" s="66" t="s">
        <v>291</v>
      </c>
      <c r="B1218" s="71" t="s">
        <v>292</v>
      </c>
      <c r="C1218" s="82">
        <v>532</v>
      </c>
    </row>
    <row r="1219" spans="1:3" ht="15.75">
      <c r="A1219" s="64" t="s">
        <v>236</v>
      </c>
      <c r="B1219" s="64"/>
      <c r="C1219" s="83">
        <f>C1196+C1198+C1202+C1206+C1216</f>
        <v>509787</v>
      </c>
    </row>
    <row r="1220" spans="1:3" ht="15.75">
      <c r="A1220" s="66"/>
      <c r="B1220" s="75"/>
      <c r="C1220" s="83"/>
    </row>
    <row r="1221" spans="1:3" ht="15.75">
      <c r="A1221" s="64" t="s">
        <v>428</v>
      </c>
      <c r="B1221" s="64"/>
      <c r="C1221" s="83">
        <f>SUM(C1219)</f>
        <v>509787</v>
      </c>
    </row>
    <row r="1222" spans="1:3" ht="15.75">
      <c r="A1222" s="66"/>
      <c r="B1222" s="75"/>
      <c r="C1222" s="83"/>
    </row>
    <row r="1223" spans="1:3" ht="15.75">
      <c r="A1223" s="64" t="s">
        <v>429</v>
      </c>
      <c r="B1223" s="64"/>
      <c r="C1223" s="63"/>
    </row>
    <row r="1224" spans="1:3" ht="15.75">
      <c r="A1224" s="62" t="s">
        <v>203</v>
      </c>
      <c r="B1224" s="62"/>
      <c r="C1224" s="81"/>
    </row>
    <row r="1225" spans="1:3" ht="31.5">
      <c r="A1225" s="66" t="s">
        <v>205</v>
      </c>
      <c r="B1225" s="71" t="s">
        <v>86</v>
      </c>
      <c r="C1225" s="82">
        <v>286933</v>
      </c>
    </row>
    <row r="1226" spans="1:3" ht="31.5">
      <c r="A1226" s="66" t="s">
        <v>206</v>
      </c>
      <c r="B1226" s="71" t="s">
        <v>221</v>
      </c>
      <c r="C1226" s="82">
        <v>286933</v>
      </c>
    </row>
    <row r="1227" spans="1:3" ht="15.75">
      <c r="A1227" s="66" t="s">
        <v>207</v>
      </c>
      <c r="B1227" s="71" t="s">
        <v>222</v>
      </c>
      <c r="C1227" s="82">
        <v>13065</v>
      </c>
    </row>
    <row r="1228" spans="1:3" ht="31.5">
      <c r="A1228" s="66" t="s">
        <v>240</v>
      </c>
      <c r="B1228" s="71" t="s">
        <v>244</v>
      </c>
      <c r="C1228" s="82">
        <v>5306</v>
      </c>
    </row>
    <row r="1229" spans="1:3" ht="15.75">
      <c r="A1229" s="66" t="s">
        <v>241</v>
      </c>
      <c r="B1229" s="71" t="s">
        <v>245</v>
      </c>
      <c r="C1229" s="82">
        <v>5389</v>
      </c>
    </row>
    <row r="1230" spans="1:3" ht="15.75">
      <c r="A1230" s="66" t="s">
        <v>242</v>
      </c>
      <c r="B1230" s="71" t="s">
        <v>246</v>
      </c>
      <c r="C1230" s="82">
        <v>2370</v>
      </c>
    </row>
    <row r="1231" spans="1:3" ht="15.75">
      <c r="A1231" s="66" t="s">
        <v>210</v>
      </c>
      <c r="B1231" s="71" t="s">
        <v>225</v>
      </c>
      <c r="C1231" s="82">
        <v>56250</v>
      </c>
    </row>
    <row r="1232" spans="1:3" ht="31.5">
      <c r="A1232" s="66" t="s">
        <v>211</v>
      </c>
      <c r="B1232" s="71" t="s">
        <v>226</v>
      </c>
      <c r="C1232" s="82">
        <v>34870</v>
      </c>
    </row>
    <row r="1233" spans="1:3" ht="15.75">
      <c r="A1233" s="66" t="s">
        <v>212</v>
      </c>
      <c r="B1233" s="71" t="s">
        <v>227</v>
      </c>
      <c r="C1233" s="82">
        <v>14650</v>
      </c>
    </row>
    <row r="1234" spans="1:3" ht="15.75">
      <c r="A1234" s="66" t="s">
        <v>213</v>
      </c>
      <c r="B1234" s="71" t="s">
        <v>228</v>
      </c>
      <c r="C1234" s="82">
        <v>6730</v>
      </c>
    </row>
    <row r="1235" spans="1:3" ht="15.75">
      <c r="A1235" s="66" t="s">
        <v>214</v>
      </c>
      <c r="B1235" s="71" t="s">
        <v>229</v>
      </c>
      <c r="C1235" s="82">
        <v>43085</v>
      </c>
    </row>
    <row r="1236" spans="1:3" ht="15.75">
      <c r="A1236" s="66" t="s">
        <v>216</v>
      </c>
      <c r="B1236" s="71" t="s">
        <v>231</v>
      </c>
      <c r="C1236" s="82">
        <v>3778</v>
      </c>
    </row>
    <row r="1237" spans="1:3" ht="15.75">
      <c r="A1237" s="66" t="s">
        <v>217</v>
      </c>
      <c r="B1237" s="71" t="s">
        <v>232</v>
      </c>
      <c r="C1237" s="82">
        <v>32100</v>
      </c>
    </row>
    <row r="1238" spans="1:3" ht="15.75">
      <c r="A1238" s="66" t="s">
        <v>218</v>
      </c>
      <c r="B1238" s="71" t="s">
        <v>233</v>
      </c>
      <c r="C1238" s="82">
        <v>6952</v>
      </c>
    </row>
    <row r="1239" spans="1:3" ht="15.75">
      <c r="A1239" s="66" t="s">
        <v>269</v>
      </c>
      <c r="B1239" s="71" t="s">
        <v>270</v>
      </c>
      <c r="C1239" s="82">
        <v>255</v>
      </c>
    </row>
    <row r="1240" spans="1:3" ht="15.75">
      <c r="A1240" s="66" t="s">
        <v>287</v>
      </c>
      <c r="B1240" s="71" t="s">
        <v>288</v>
      </c>
      <c r="C1240" s="82">
        <v>293</v>
      </c>
    </row>
    <row r="1241" spans="1:3" ht="31.5">
      <c r="A1241" s="66" t="s">
        <v>291</v>
      </c>
      <c r="B1241" s="71" t="s">
        <v>292</v>
      </c>
      <c r="C1241" s="82">
        <v>293</v>
      </c>
    </row>
    <row r="1242" spans="1:3" ht="15.75">
      <c r="A1242" s="64" t="s">
        <v>236</v>
      </c>
      <c r="B1242" s="64"/>
      <c r="C1242" s="83">
        <f>C1225+C1227+C1231+C1235+C1240</f>
        <v>399626</v>
      </c>
    </row>
    <row r="1243" spans="1:3" ht="15.75">
      <c r="A1243" s="62" t="s">
        <v>257</v>
      </c>
      <c r="B1243" s="62"/>
      <c r="C1243" s="81"/>
    </row>
    <row r="1244" spans="1:3" ht="15.75">
      <c r="A1244" s="66"/>
      <c r="B1244" s="75"/>
      <c r="C1244" s="83"/>
    </row>
    <row r="1245" spans="1:3" ht="15.75">
      <c r="A1245" s="64" t="s">
        <v>430</v>
      </c>
      <c r="B1245" s="64"/>
      <c r="C1245" s="83">
        <f>SUM(C1242)</f>
        <v>399626</v>
      </c>
    </row>
    <row r="1246" spans="1:3" ht="15.75">
      <c r="A1246" s="66"/>
      <c r="B1246" s="75"/>
      <c r="C1246" s="82"/>
    </row>
    <row r="1247" spans="1:3" ht="15.75">
      <c r="A1247" s="64" t="s">
        <v>355</v>
      </c>
      <c r="B1247" s="64"/>
      <c r="C1247" s="63"/>
    </row>
    <row r="1248" spans="1:3" ht="15.75">
      <c r="A1248" s="62" t="s">
        <v>203</v>
      </c>
      <c r="B1248" s="62"/>
      <c r="C1248" s="81"/>
    </row>
    <row r="1249" spans="1:3" ht="15.75">
      <c r="A1249" s="66" t="s">
        <v>214</v>
      </c>
      <c r="B1249" s="71" t="s">
        <v>229</v>
      </c>
      <c r="C1249" s="82">
        <v>963</v>
      </c>
    </row>
    <row r="1250" spans="1:3" ht="15.75">
      <c r="A1250" s="66" t="s">
        <v>218</v>
      </c>
      <c r="B1250" s="71" t="s">
        <v>233</v>
      </c>
      <c r="C1250" s="82">
        <v>962</v>
      </c>
    </row>
    <row r="1251" spans="1:3" ht="15.75">
      <c r="A1251" s="66" t="s">
        <v>269</v>
      </c>
      <c r="B1251" s="71" t="s">
        <v>270</v>
      </c>
      <c r="C1251" s="82">
        <v>1</v>
      </c>
    </row>
    <row r="1252" spans="1:3" ht="15.75">
      <c r="A1252" s="64" t="s">
        <v>236</v>
      </c>
      <c r="B1252" s="64"/>
      <c r="C1252" s="83">
        <f>C1249</f>
        <v>963</v>
      </c>
    </row>
    <row r="1253" spans="1:3" ht="15.75">
      <c r="A1253" s="66"/>
      <c r="B1253" s="75"/>
      <c r="C1253" s="83"/>
    </row>
    <row r="1254" spans="1:3" ht="15.75">
      <c r="A1254" s="64" t="s">
        <v>356</v>
      </c>
      <c r="B1254" s="64"/>
      <c r="C1254" s="83">
        <f>SUM(C1252)</f>
        <v>963</v>
      </c>
    </row>
    <row r="1255" spans="1:3" ht="15.75">
      <c r="A1255" s="66"/>
      <c r="B1255" s="75"/>
      <c r="C1255" s="82"/>
    </row>
    <row r="1256" spans="1:3" ht="31.5">
      <c r="A1256" s="64" t="s">
        <v>379</v>
      </c>
      <c r="B1256" s="64"/>
      <c r="C1256" s="63"/>
    </row>
    <row r="1257" spans="1:3" ht="15.75">
      <c r="A1257" s="62" t="s">
        <v>203</v>
      </c>
      <c r="B1257" s="62"/>
      <c r="C1257" s="81"/>
    </row>
    <row r="1258" spans="1:3" ht="31.5">
      <c r="A1258" s="66" t="s">
        <v>205</v>
      </c>
      <c r="B1258" s="71" t="s">
        <v>86</v>
      </c>
      <c r="C1258" s="82">
        <v>108968</v>
      </c>
    </row>
    <row r="1259" spans="1:3" ht="31.5">
      <c r="A1259" s="66" t="s">
        <v>206</v>
      </c>
      <c r="B1259" s="71" t="s">
        <v>221</v>
      </c>
      <c r="C1259" s="82">
        <v>108968</v>
      </c>
    </row>
    <row r="1260" spans="1:3" ht="15.75">
      <c r="A1260" s="66" t="s">
        <v>207</v>
      </c>
      <c r="B1260" s="71" t="s">
        <v>222</v>
      </c>
      <c r="C1260" s="82">
        <v>11358</v>
      </c>
    </row>
    <row r="1261" spans="1:3" ht="15.75">
      <c r="A1261" s="66" t="s">
        <v>209</v>
      </c>
      <c r="B1261" s="71" t="s">
        <v>224</v>
      </c>
      <c r="C1261" s="82">
        <v>2500</v>
      </c>
    </row>
    <row r="1262" spans="1:3" ht="31.5">
      <c r="A1262" s="66" t="s">
        <v>240</v>
      </c>
      <c r="B1262" s="71" t="s">
        <v>244</v>
      </c>
      <c r="C1262" s="82">
        <v>5865</v>
      </c>
    </row>
    <row r="1263" spans="1:3" ht="15.75">
      <c r="A1263" s="66" t="s">
        <v>241</v>
      </c>
      <c r="B1263" s="71" t="s">
        <v>245</v>
      </c>
      <c r="C1263" s="82">
        <v>999</v>
      </c>
    </row>
    <row r="1264" spans="1:3" ht="15.75">
      <c r="A1264" s="66" t="s">
        <v>242</v>
      </c>
      <c r="B1264" s="71" t="s">
        <v>246</v>
      </c>
      <c r="C1264" s="82">
        <v>1994</v>
      </c>
    </row>
    <row r="1265" spans="1:3" ht="15.75">
      <c r="A1265" s="66" t="s">
        <v>210</v>
      </c>
      <c r="B1265" s="71" t="s">
        <v>225</v>
      </c>
      <c r="C1265" s="82">
        <v>22307</v>
      </c>
    </row>
    <row r="1266" spans="1:3" ht="31.5">
      <c r="A1266" s="66" t="s">
        <v>211</v>
      </c>
      <c r="B1266" s="71" t="s">
        <v>226</v>
      </c>
      <c r="C1266" s="82">
        <v>13349</v>
      </c>
    </row>
    <row r="1267" spans="1:3" ht="15.75">
      <c r="A1267" s="66" t="s">
        <v>212</v>
      </c>
      <c r="B1267" s="71" t="s">
        <v>227</v>
      </c>
      <c r="C1267" s="82">
        <v>5684</v>
      </c>
    </row>
    <row r="1268" spans="1:3" ht="15.75">
      <c r="A1268" s="66" t="s">
        <v>213</v>
      </c>
      <c r="B1268" s="71" t="s">
        <v>228</v>
      </c>
      <c r="C1268" s="82">
        <v>3274</v>
      </c>
    </row>
    <row r="1269" spans="1:3" ht="15.75">
      <c r="A1269" s="66" t="s">
        <v>214</v>
      </c>
      <c r="B1269" s="71" t="s">
        <v>229</v>
      </c>
      <c r="C1269" s="82">
        <v>52206</v>
      </c>
    </row>
    <row r="1270" spans="1:3" ht="15.75">
      <c r="A1270" s="66" t="s">
        <v>216</v>
      </c>
      <c r="B1270" s="71" t="s">
        <v>231</v>
      </c>
      <c r="C1270" s="82">
        <v>20232</v>
      </c>
    </row>
    <row r="1271" spans="1:3" ht="15.75">
      <c r="A1271" s="66" t="s">
        <v>217</v>
      </c>
      <c r="B1271" s="71" t="s">
        <v>232</v>
      </c>
      <c r="C1271" s="82">
        <v>5024</v>
      </c>
    </row>
    <row r="1272" spans="1:3" ht="15.75">
      <c r="A1272" s="66" t="s">
        <v>218</v>
      </c>
      <c r="B1272" s="71" t="s">
        <v>233</v>
      </c>
      <c r="C1272" s="82">
        <v>26339</v>
      </c>
    </row>
    <row r="1273" spans="1:3" ht="15.75">
      <c r="A1273" s="66" t="s">
        <v>220</v>
      </c>
      <c r="B1273" s="71" t="s">
        <v>235</v>
      </c>
      <c r="C1273" s="82">
        <v>580</v>
      </c>
    </row>
    <row r="1274" spans="1:3" ht="15.75">
      <c r="A1274" s="66" t="s">
        <v>269</v>
      </c>
      <c r="B1274" s="71" t="s">
        <v>270</v>
      </c>
      <c r="C1274" s="82">
        <v>31</v>
      </c>
    </row>
    <row r="1275" spans="1:3" ht="15.75">
      <c r="A1275" s="66" t="s">
        <v>287</v>
      </c>
      <c r="B1275" s="71" t="s">
        <v>288</v>
      </c>
      <c r="C1275" s="82">
        <v>535</v>
      </c>
    </row>
    <row r="1276" spans="1:3" ht="31.5">
      <c r="A1276" s="66" t="s">
        <v>289</v>
      </c>
      <c r="B1276" s="71" t="s">
        <v>290</v>
      </c>
      <c r="C1276" s="82">
        <v>20</v>
      </c>
    </row>
    <row r="1277" spans="1:3" ht="31.5">
      <c r="A1277" s="66" t="s">
        <v>291</v>
      </c>
      <c r="B1277" s="71" t="s">
        <v>292</v>
      </c>
      <c r="C1277" s="82">
        <v>515</v>
      </c>
    </row>
    <row r="1278" spans="1:3" ht="15.75">
      <c r="A1278" s="66" t="s">
        <v>306</v>
      </c>
      <c r="B1278" s="71" t="s">
        <v>307</v>
      </c>
      <c r="C1278" s="82">
        <v>145</v>
      </c>
    </row>
    <row r="1279" spans="1:3" ht="15.75">
      <c r="A1279" s="66" t="s">
        <v>419</v>
      </c>
      <c r="B1279" s="71" t="s">
        <v>420</v>
      </c>
      <c r="C1279" s="82">
        <v>145</v>
      </c>
    </row>
    <row r="1280" spans="1:3" ht="15.75">
      <c r="A1280" s="64" t="s">
        <v>236</v>
      </c>
      <c r="B1280" s="64"/>
      <c r="C1280" s="82"/>
    </row>
    <row r="1281" spans="1:3" ht="15.75">
      <c r="A1281" s="62" t="s">
        <v>257</v>
      </c>
      <c r="B1281" s="62"/>
      <c r="C1281" s="81"/>
    </row>
    <row r="1282" spans="1:3" ht="15.75">
      <c r="A1282" s="64" t="s">
        <v>264</v>
      </c>
      <c r="B1282" s="64"/>
      <c r="C1282" s="83">
        <f>C1258+C1260+C1265+C1269+C1275+C1278</f>
        <v>195519</v>
      </c>
    </row>
    <row r="1283" spans="1:3" ht="15.75">
      <c r="A1283" s="66"/>
      <c r="B1283" s="75"/>
      <c r="C1283" s="83"/>
    </row>
    <row r="1284" spans="1:3" ht="31.5">
      <c r="A1284" s="64" t="s">
        <v>382</v>
      </c>
      <c r="B1284" s="64"/>
      <c r="C1284" s="83">
        <f>SUM(C1280,C1282)</f>
        <v>195519</v>
      </c>
    </row>
    <row r="1285" spans="1:3" ht="15.75">
      <c r="A1285" s="66"/>
      <c r="B1285" s="75"/>
      <c r="C1285" s="83"/>
    </row>
    <row r="1286" spans="1:3" ht="31.5">
      <c r="A1286" s="64" t="s">
        <v>383</v>
      </c>
      <c r="B1286" s="64"/>
      <c r="C1286" s="83">
        <f>SUM(C1221,C1245,C1254,C1284)</f>
        <v>1105895</v>
      </c>
    </row>
    <row r="1287" spans="1:3" ht="15.75">
      <c r="A1287" s="66"/>
      <c r="B1287" s="75"/>
      <c r="C1287" s="83"/>
    </row>
    <row r="1288" spans="1:3" ht="31.5">
      <c r="A1288" s="64" t="s">
        <v>384</v>
      </c>
      <c r="B1288" s="64"/>
      <c r="C1288" s="83">
        <f>SUM(C1286)</f>
        <v>1105895</v>
      </c>
    </row>
    <row r="1289" spans="1:3" ht="15.75">
      <c r="A1289" s="66"/>
      <c r="B1289" s="75"/>
      <c r="C1289" s="82"/>
    </row>
    <row r="1290" spans="1:3" ht="15.75">
      <c r="A1290" s="66"/>
      <c r="B1290" s="75"/>
      <c r="C1290" s="82"/>
    </row>
    <row r="1291" spans="1:3" ht="31.5">
      <c r="A1291" s="64" t="s">
        <v>431</v>
      </c>
      <c r="B1291" s="64"/>
      <c r="C1291" s="63"/>
    </row>
    <row r="1292" spans="1:3" ht="31.5">
      <c r="A1292" s="64" t="s">
        <v>432</v>
      </c>
      <c r="B1292" s="64"/>
      <c r="C1292" s="63"/>
    </row>
    <row r="1293" spans="1:3" ht="15.75">
      <c r="A1293" s="64" t="s">
        <v>433</v>
      </c>
      <c r="B1293" s="64"/>
      <c r="C1293" s="63"/>
    </row>
    <row r="1294" spans="1:3" ht="15.75">
      <c r="A1294" s="62" t="s">
        <v>203</v>
      </c>
      <c r="B1294" s="62"/>
      <c r="C1294" s="81"/>
    </row>
    <row r="1295" spans="1:3" ht="15.75">
      <c r="A1295" s="66" t="s">
        <v>214</v>
      </c>
      <c r="B1295" s="71" t="s">
        <v>229</v>
      </c>
      <c r="C1295" s="82">
        <v>45132</v>
      </c>
    </row>
    <row r="1296" spans="1:3" ht="15.75">
      <c r="A1296" s="66" t="s">
        <v>216</v>
      </c>
      <c r="B1296" s="71" t="s">
        <v>231</v>
      </c>
      <c r="C1296" s="82">
        <v>285</v>
      </c>
    </row>
    <row r="1297" spans="1:3" ht="15.75">
      <c r="A1297" s="66" t="s">
        <v>217</v>
      </c>
      <c r="B1297" s="71" t="s">
        <v>232</v>
      </c>
      <c r="C1297" s="82">
        <v>24101</v>
      </c>
    </row>
    <row r="1298" spans="1:3" ht="15.75">
      <c r="A1298" s="66" t="s">
        <v>218</v>
      </c>
      <c r="B1298" s="71" t="s">
        <v>233</v>
      </c>
      <c r="C1298" s="82">
        <v>20746</v>
      </c>
    </row>
    <row r="1299" spans="1:3" ht="15.75">
      <c r="A1299" s="66" t="s">
        <v>287</v>
      </c>
      <c r="B1299" s="71" t="s">
        <v>288</v>
      </c>
      <c r="C1299" s="82">
        <v>1212</v>
      </c>
    </row>
    <row r="1300" spans="1:3" ht="31.5">
      <c r="A1300" s="66" t="s">
        <v>289</v>
      </c>
      <c r="B1300" s="71" t="s">
        <v>290</v>
      </c>
      <c r="C1300" s="82">
        <v>1212</v>
      </c>
    </row>
    <row r="1301" spans="1:3" ht="15.75">
      <c r="A1301" s="64" t="s">
        <v>236</v>
      </c>
      <c r="B1301" s="64"/>
      <c r="C1301" s="83">
        <f>C1295+C1299</f>
        <v>46344</v>
      </c>
    </row>
    <row r="1302" spans="1:3" ht="15.75">
      <c r="A1302" s="62" t="s">
        <v>310</v>
      </c>
      <c r="B1302" s="62"/>
      <c r="C1302" s="81"/>
    </row>
    <row r="1303" spans="1:3" ht="31.5">
      <c r="A1303" s="66" t="s">
        <v>397</v>
      </c>
      <c r="B1303" s="71" t="s">
        <v>37</v>
      </c>
      <c r="C1303" s="82">
        <v>17179</v>
      </c>
    </row>
    <row r="1304" spans="1:3" ht="15.75">
      <c r="A1304" s="64" t="s">
        <v>315</v>
      </c>
      <c r="B1304" s="64"/>
      <c r="C1304" s="83">
        <f>C1303</f>
        <v>17179</v>
      </c>
    </row>
    <row r="1305" spans="1:3" ht="15.75">
      <c r="A1305" s="62" t="s">
        <v>257</v>
      </c>
      <c r="B1305" s="62"/>
      <c r="C1305" s="81"/>
    </row>
    <row r="1306" spans="1:3" ht="15.75">
      <c r="A1306" s="66" t="s">
        <v>258</v>
      </c>
      <c r="B1306" s="71" t="s">
        <v>259</v>
      </c>
      <c r="C1306" s="82">
        <v>707629</v>
      </c>
    </row>
    <row r="1307" spans="1:3" ht="15.75">
      <c r="A1307" s="66" t="s">
        <v>260</v>
      </c>
      <c r="B1307" s="71" t="s">
        <v>261</v>
      </c>
      <c r="C1307" s="82">
        <v>421688</v>
      </c>
    </row>
    <row r="1308" spans="1:3" ht="15.75">
      <c r="A1308" s="66" t="s">
        <v>434</v>
      </c>
      <c r="B1308" s="71" t="s">
        <v>435</v>
      </c>
      <c r="C1308" s="82">
        <v>421688</v>
      </c>
    </row>
    <row r="1309" spans="1:3" ht="15.75">
      <c r="A1309" s="64" t="s">
        <v>264</v>
      </c>
      <c r="B1309" s="64"/>
      <c r="C1309" s="88">
        <f>C1306+C1307</f>
        <v>1129317</v>
      </c>
    </row>
    <row r="1310" spans="1:3" ht="15.75">
      <c r="A1310" s="66"/>
      <c r="B1310" s="75"/>
      <c r="C1310" s="88"/>
    </row>
    <row r="1311" spans="1:3" ht="15.75">
      <c r="A1311" s="64" t="s">
        <v>436</v>
      </c>
      <c r="B1311" s="64"/>
      <c r="C1311" s="88">
        <f>SUM(C1301,C1304,C1309)</f>
        <v>1192840</v>
      </c>
    </row>
    <row r="1312" spans="1:3" ht="15.75">
      <c r="A1312" s="66"/>
      <c r="B1312" s="75"/>
      <c r="C1312" s="82"/>
    </row>
    <row r="1313" spans="1:3" ht="15.75">
      <c r="A1313" s="64" t="s">
        <v>437</v>
      </c>
      <c r="B1313" s="64"/>
      <c r="C1313" s="63"/>
    </row>
    <row r="1314" spans="1:3" ht="15.75">
      <c r="A1314" s="62" t="s">
        <v>203</v>
      </c>
      <c r="B1314" s="62"/>
      <c r="C1314" s="81"/>
    </row>
    <row r="1315" spans="1:3" ht="15.75">
      <c r="A1315" s="66" t="s">
        <v>214</v>
      </c>
      <c r="B1315" s="71" t="s">
        <v>229</v>
      </c>
      <c r="C1315" s="82">
        <v>1532189</v>
      </c>
    </row>
    <row r="1316" spans="1:3" ht="15.75">
      <c r="A1316" s="66" t="s">
        <v>216</v>
      </c>
      <c r="B1316" s="71" t="s">
        <v>231</v>
      </c>
      <c r="C1316" s="82">
        <v>15016</v>
      </c>
    </row>
    <row r="1317" spans="1:3" ht="15.75">
      <c r="A1317" s="66" t="s">
        <v>217</v>
      </c>
      <c r="B1317" s="71" t="s">
        <v>232</v>
      </c>
      <c r="C1317" s="82">
        <v>1116354</v>
      </c>
    </row>
    <row r="1318" spans="1:3" ht="15.75">
      <c r="A1318" s="66" t="s">
        <v>218</v>
      </c>
      <c r="B1318" s="71" t="s">
        <v>233</v>
      </c>
      <c r="C1318" s="82">
        <v>312582</v>
      </c>
    </row>
    <row r="1319" spans="1:3" ht="15.75">
      <c r="A1319" s="66" t="s">
        <v>219</v>
      </c>
      <c r="B1319" s="71" t="s">
        <v>234</v>
      </c>
      <c r="C1319" s="82">
        <v>88235</v>
      </c>
    </row>
    <row r="1320" spans="1:3" ht="31.5">
      <c r="A1320" s="66" t="s">
        <v>285</v>
      </c>
      <c r="B1320" s="71" t="s">
        <v>286</v>
      </c>
      <c r="C1320" s="82">
        <v>2</v>
      </c>
    </row>
    <row r="1321" spans="1:3" ht="15.75">
      <c r="A1321" s="66" t="s">
        <v>287</v>
      </c>
      <c r="B1321" s="71" t="s">
        <v>288</v>
      </c>
      <c r="C1321" s="82">
        <v>900</v>
      </c>
    </row>
    <row r="1322" spans="1:3" ht="31.5">
      <c r="A1322" s="66" t="s">
        <v>289</v>
      </c>
      <c r="B1322" s="71" t="s">
        <v>290</v>
      </c>
      <c r="C1322" s="82">
        <v>900</v>
      </c>
    </row>
    <row r="1323" spans="1:3" ht="15.75">
      <c r="A1323" s="64" t="s">
        <v>236</v>
      </c>
      <c r="B1323" s="64"/>
      <c r="C1323" s="83">
        <f>C1315+C1321</f>
        <v>1533089</v>
      </c>
    </row>
    <row r="1324" spans="1:3" ht="15.75">
      <c r="A1324" s="62" t="s">
        <v>257</v>
      </c>
      <c r="B1324" s="62"/>
      <c r="C1324" s="81"/>
    </row>
    <row r="1325" spans="1:3" ht="15.75">
      <c r="A1325" s="66" t="s">
        <v>260</v>
      </c>
      <c r="B1325" s="71" t="s">
        <v>261</v>
      </c>
      <c r="C1325" s="82">
        <v>8352</v>
      </c>
    </row>
    <row r="1326" spans="1:3" ht="15.75">
      <c r="A1326" s="66" t="s">
        <v>434</v>
      </c>
      <c r="B1326" s="71" t="s">
        <v>435</v>
      </c>
      <c r="C1326" s="82">
        <v>8352</v>
      </c>
    </row>
    <row r="1327" spans="1:3" ht="15.75">
      <c r="A1327" s="64" t="s">
        <v>264</v>
      </c>
      <c r="B1327" s="64"/>
      <c r="C1327" s="83">
        <f>C1325</f>
        <v>8352</v>
      </c>
    </row>
    <row r="1328" spans="1:3" ht="15.75">
      <c r="A1328" s="66"/>
      <c r="B1328" s="75"/>
      <c r="C1328" s="83"/>
    </row>
    <row r="1329" spans="1:3" ht="15.75">
      <c r="A1329" s="64" t="s">
        <v>438</v>
      </c>
      <c r="B1329" s="64"/>
      <c r="C1329" s="83">
        <f>SUM(C1323,C1327)</f>
        <v>1541441</v>
      </c>
    </row>
    <row r="1330" spans="1:3" ht="15.75">
      <c r="A1330" s="66"/>
      <c r="B1330" s="75"/>
      <c r="C1330" s="82"/>
    </row>
    <row r="1331" spans="1:3" ht="15.75">
      <c r="A1331" s="64" t="s">
        <v>439</v>
      </c>
      <c r="B1331" s="64"/>
      <c r="C1331" s="63"/>
    </row>
    <row r="1332" spans="1:3" ht="15.75">
      <c r="A1332" s="62" t="s">
        <v>203</v>
      </c>
      <c r="B1332" s="62"/>
      <c r="C1332" s="81"/>
    </row>
    <row r="1333" spans="1:3" ht="15.75">
      <c r="A1333" s="66" t="s">
        <v>214</v>
      </c>
      <c r="B1333" s="71" t="s">
        <v>229</v>
      </c>
      <c r="C1333" s="82">
        <v>345566</v>
      </c>
    </row>
    <row r="1334" spans="1:3" ht="15.75">
      <c r="A1334" s="66" t="s">
        <v>218</v>
      </c>
      <c r="B1334" s="71" t="s">
        <v>233</v>
      </c>
      <c r="C1334" s="82">
        <v>62224</v>
      </c>
    </row>
    <row r="1335" spans="1:3" ht="15.75">
      <c r="A1335" s="66" t="s">
        <v>219</v>
      </c>
      <c r="B1335" s="71" t="s">
        <v>234</v>
      </c>
      <c r="C1335" s="82">
        <v>283342</v>
      </c>
    </row>
    <row r="1336" spans="1:3" ht="15.75">
      <c r="A1336" s="66" t="s">
        <v>287</v>
      </c>
      <c r="B1336" s="71" t="s">
        <v>288</v>
      </c>
      <c r="C1336" s="82">
        <v>1199</v>
      </c>
    </row>
    <row r="1337" spans="1:3" ht="31.5">
      <c r="A1337" s="66" t="s">
        <v>289</v>
      </c>
      <c r="B1337" s="71" t="s">
        <v>290</v>
      </c>
      <c r="C1337" s="82">
        <v>1199</v>
      </c>
    </row>
    <row r="1338" spans="1:3" ht="15.75">
      <c r="A1338" s="64" t="s">
        <v>236</v>
      </c>
      <c r="B1338" s="64"/>
      <c r="C1338" s="83">
        <f>C1333+C1336</f>
        <v>346765</v>
      </c>
    </row>
    <row r="1339" spans="1:3" ht="15.75">
      <c r="A1339" s="62" t="s">
        <v>257</v>
      </c>
      <c r="B1339" s="62"/>
      <c r="C1339" s="81"/>
    </row>
    <row r="1340" spans="1:3" ht="15.75">
      <c r="A1340" s="66" t="s">
        <v>258</v>
      </c>
      <c r="B1340" s="71" t="s">
        <v>259</v>
      </c>
      <c r="C1340" s="82">
        <v>63992</v>
      </c>
    </row>
    <row r="1341" spans="1:3" ht="15.75">
      <c r="A1341" s="66" t="s">
        <v>260</v>
      </c>
      <c r="B1341" s="71" t="s">
        <v>261</v>
      </c>
      <c r="C1341" s="82">
        <v>747715</v>
      </c>
    </row>
    <row r="1342" spans="1:3" ht="15.75">
      <c r="A1342" s="66" t="s">
        <v>434</v>
      </c>
      <c r="B1342" s="71" t="s">
        <v>435</v>
      </c>
      <c r="C1342" s="82">
        <v>747715</v>
      </c>
    </row>
    <row r="1343" spans="1:3" ht="15.75">
      <c r="A1343" s="64" t="s">
        <v>264</v>
      </c>
      <c r="B1343" s="64"/>
      <c r="C1343" s="83">
        <f>C1340+C1341</f>
        <v>811707</v>
      </c>
    </row>
    <row r="1344" spans="1:3" ht="15.75">
      <c r="A1344" s="66"/>
      <c r="B1344" s="75"/>
      <c r="C1344" s="83"/>
    </row>
    <row r="1345" spans="1:3" ht="31.5">
      <c r="A1345" s="64" t="s">
        <v>440</v>
      </c>
      <c r="B1345" s="64"/>
      <c r="C1345" s="83">
        <f>SUM(C1338,C1343)</f>
        <v>1158472</v>
      </c>
    </row>
    <row r="1346" spans="1:3" ht="15.75">
      <c r="A1346" s="66"/>
      <c r="B1346" s="75"/>
      <c r="C1346" s="82"/>
    </row>
    <row r="1347" spans="1:3" ht="31.5">
      <c r="A1347" s="64" t="s">
        <v>441</v>
      </c>
      <c r="B1347" s="64"/>
      <c r="C1347" s="63"/>
    </row>
    <row r="1348" spans="1:3" ht="15.75">
      <c r="A1348" s="62" t="s">
        <v>203</v>
      </c>
      <c r="B1348" s="62"/>
      <c r="C1348" s="81"/>
    </row>
    <row r="1349" spans="1:3" ht="31.5">
      <c r="A1349" s="66" t="s">
        <v>205</v>
      </c>
      <c r="B1349" s="71" t="s">
        <v>86</v>
      </c>
      <c r="C1349" s="82">
        <v>71155</v>
      </c>
    </row>
    <row r="1350" spans="1:3" ht="31.5">
      <c r="A1350" s="66" t="s">
        <v>206</v>
      </c>
      <c r="B1350" s="71" t="s">
        <v>221</v>
      </c>
      <c r="C1350" s="82">
        <v>71155</v>
      </c>
    </row>
    <row r="1351" spans="1:3" ht="15.75">
      <c r="A1351" s="66" t="s">
        <v>207</v>
      </c>
      <c r="B1351" s="71" t="s">
        <v>222</v>
      </c>
      <c r="C1351" s="82">
        <v>11402</v>
      </c>
    </row>
    <row r="1352" spans="1:3" ht="15.75">
      <c r="A1352" s="66" t="s">
        <v>209</v>
      </c>
      <c r="B1352" s="71" t="s">
        <v>224</v>
      </c>
      <c r="C1352" s="82">
        <v>6778</v>
      </c>
    </row>
    <row r="1353" spans="1:3" ht="31.5">
      <c r="A1353" s="66" t="s">
        <v>240</v>
      </c>
      <c r="B1353" s="71" t="s">
        <v>244</v>
      </c>
      <c r="C1353" s="82">
        <v>1496</v>
      </c>
    </row>
    <row r="1354" spans="1:3" ht="15.75">
      <c r="A1354" s="66" t="s">
        <v>241</v>
      </c>
      <c r="B1354" s="71" t="s">
        <v>245</v>
      </c>
      <c r="C1354" s="82">
        <v>1220</v>
      </c>
    </row>
    <row r="1355" spans="1:3" ht="15.75">
      <c r="A1355" s="66" t="s">
        <v>242</v>
      </c>
      <c r="B1355" s="71" t="s">
        <v>246</v>
      </c>
      <c r="C1355" s="82">
        <v>1908</v>
      </c>
    </row>
    <row r="1356" spans="1:3" ht="15.75">
      <c r="A1356" s="66" t="s">
        <v>210</v>
      </c>
      <c r="B1356" s="71" t="s">
        <v>225</v>
      </c>
      <c r="C1356" s="82">
        <v>15149</v>
      </c>
    </row>
    <row r="1357" spans="1:3" ht="31.5">
      <c r="A1357" s="66" t="s">
        <v>211</v>
      </c>
      <c r="B1357" s="71" t="s">
        <v>226</v>
      </c>
      <c r="C1357" s="82">
        <v>9813</v>
      </c>
    </row>
    <row r="1358" spans="1:3" ht="15.75">
      <c r="A1358" s="66" t="s">
        <v>212</v>
      </c>
      <c r="B1358" s="71" t="s">
        <v>227</v>
      </c>
      <c r="C1358" s="82">
        <v>3701</v>
      </c>
    </row>
    <row r="1359" spans="1:3" ht="15.75">
      <c r="A1359" s="66" t="s">
        <v>213</v>
      </c>
      <c r="B1359" s="71" t="s">
        <v>228</v>
      </c>
      <c r="C1359" s="82">
        <v>1635</v>
      </c>
    </row>
    <row r="1360" spans="1:3" ht="15.75">
      <c r="A1360" s="66" t="s">
        <v>214</v>
      </c>
      <c r="B1360" s="71" t="s">
        <v>229</v>
      </c>
      <c r="C1360" s="82">
        <v>567193</v>
      </c>
    </row>
    <row r="1361" spans="1:3" ht="15.75">
      <c r="A1361" s="66" t="s">
        <v>299</v>
      </c>
      <c r="B1361" s="71" t="s">
        <v>300</v>
      </c>
      <c r="C1361" s="82">
        <v>150</v>
      </c>
    </row>
    <row r="1362" spans="1:3" ht="15.75">
      <c r="A1362" s="66" t="s">
        <v>267</v>
      </c>
      <c r="B1362" s="71" t="s">
        <v>268</v>
      </c>
      <c r="C1362" s="82">
        <v>846</v>
      </c>
    </row>
    <row r="1363" spans="1:3" ht="15.75">
      <c r="A1363" s="66" t="s">
        <v>216</v>
      </c>
      <c r="B1363" s="71" t="s">
        <v>231</v>
      </c>
      <c r="C1363" s="82">
        <v>23990</v>
      </c>
    </row>
    <row r="1364" spans="1:3" ht="15.75">
      <c r="A1364" s="66" t="s">
        <v>217</v>
      </c>
      <c r="B1364" s="71" t="s">
        <v>232</v>
      </c>
      <c r="C1364" s="82">
        <v>46941</v>
      </c>
    </row>
    <row r="1365" spans="1:3" ht="15.75">
      <c r="A1365" s="66" t="s">
        <v>218</v>
      </c>
      <c r="B1365" s="71" t="s">
        <v>233</v>
      </c>
      <c r="C1365" s="82">
        <v>438349</v>
      </c>
    </row>
    <row r="1366" spans="1:3" ht="15.75">
      <c r="A1366" s="66" t="s">
        <v>219</v>
      </c>
      <c r="B1366" s="71" t="s">
        <v>234</v>
      </c>
      <c r="C1366" s="82">
        <v>56116</v>
      </c>
    </row>
    <row r="1367" spans="1:3" ht="15.75">
      <c r="A1367" s="66" t="s">
        <v>269</v>
      </c>
      <c r="B1367" s="71" t="s">
        <v>270</v>
      </c>
      <c r="C1367" s="82">
        <v>801</v>
      </c>
    </row>
    <row r="1368" spans="1:3" ht="15.75">
      <c r="A1368" s="66" t="s">
        <v>287</v>
      </c>
      <c r="B1368" s="71" t="s">
        <v>288</v>
      </c>
      <c r="C1368" s="82">
        <v>433</v>
      </c>
    </row>
    <row r="1369" spans="1:3" ht="31.5">
      <c r="A1369" s="66" t="s">
        <v>289</v>
      </c>
      <c r="B1369" s="71" t="s">
        <v>290</v>
      </c>
      <c r="C1369" s="82">
        <v>214</v>
      </c>
    </row>
    <row r="1370" spans="1:3" ht="31.5">
      <c r="A1370" s="66" t="s">
        <v>291</v>
      </c>
      <c r="B1370" s="71" t="s">
        <v>292</v>
      </c>
      <c r="C1370" s="82">
        <v>219</v>
      </c>
    </row>
    <row r="1371" spans="1:3" ht="15.75">
      <c r="A1371" s="64" t="s">
        <v>236</v>
      </c>
      <c r="B1371" s="64"/>
      <c r="C1371" s="83">
        <f>C1349+C1351+C1356+C1360+C1368</f>
        <v>665332</v>
      </c>
    </row>
    <row r="1372" spans="1:3" ht="15.75">
      <c r="A1372" s="62" t="s">
        <v>257</v>
      </c>
      <c r="B1372" s="62"/>
      <c r="C1372" s="81"/>
    </row>
    <row r="1373" spans="1:3" ht="15.75">
      <c r="A1373" s="66" t="s">
        <v>260</v>
      </c>
      <c r="B1373" s="71" t="s">
        <v>261</v>
      </c>
      <c r="C1373" s="82">
        <v>94501</v>
      </c>
    </row>
    <row r="1374" spans="1:3" ht="15.75">
      <c r="A1374" s="66" t="s">
        <v>380</v>
      </c>
      <c r="B1374" s="71" t="s">
        <v>381</v>
      </c>
      <c r="C1374" s="82">
        <v>63216</v>
      </c>
    </row>
    <row r="1375" spans="1:3" ht="15.75">
      <c r="A1375" s="66" t="s">
        <v>434</v>
      </c>
      <c r="B1375" s="71" t="s">
        <v>435</v>
      </c>
      <c r="C1375" s="82">
        <v>31285</v>
      </c>
    </row>
    <row r="1376" spans="1:3" ht="15.75">
      <c r="A1376" s="64" t="s">
        <v>264</v>
      </c>
      <c r="B1376" s="64"/>
      <c r="C1376" s="83">
        <f>C1373</f>
        <v>94501</v>
      </c>
    </row>
    <row r="1377" spans="1:3" ht="15.75">
      <c r="A1377" s="66"/>
      <c r="B1377" s="75"/>
      <c r="C1377" s="82"/>
    </row>
    <row r="1378" spans="1:3" ht="31.5">
      <c r="A1378" s="64" t="s">
        <v>442</v>
      </c>
      <c r="B1378" s="64"/>
      <c r="C1378" s="83">
        <f>SUM(C1371,C1376)</f>
        <v>759833</v>
      </c>
    </row>
    <row r="1379" spans="1:3" ht="15.75">
      <c r="A1379" s="66"/>
      <c r="B1379" s="75"/>
      <c r="C1379" s="83"/>
    </row>
    <row r="1380" spans="1:3" ht="31.5">
      <c r="A1380" s="64" t="s">
        <v>443</v>
      </c>
      <c r="B1380" s="64"/>
      <c r="C1380" s="83">
        <f>SUM(C1311,C1329,C1345,C1378)</f>
        <v>4652586</v>
      </c>
    </row>
    <row r="1381" spans="1:3" ht="15.75">
      <c r="A1381" s="66"/>
      <c r="B1381" s="75"/>
      <c r="C1381" s="82"/>
    </row>
    <row r="1382" spans="1:3" ht="15.75">
      <c r="A1382" s="64" t="s">
        <v>444</v>
      </c>
      <c r="B1382" s="64"/>
      <c r="C1382" s="63"/>
    </row>
    <row r="1383" spans="1:3" ht="31.5">
      <c r="A1383" s="64" t="s">
        <v>445</v>
      </c>
      <c r="B1383" s="64"/>
      <c r="C1383" s="63"/>
    </row>
    <row r="1384" spans="1:3" ht="15.75">
      <c r="A1384" s="62" t="s">
        <v>203</v>
      </c>
      <c r="B1384" s="62"/>
      <c r="C1384" s="81"/>
    </row>
    <row r="1385" spans="1:3" ht="31.5">
      <c r="A1385" s="66" t="s">
        <v>205</v>
      </c>
      <c r="B1385" s="71" t="s">
        <v>86</v>
      </c>
      <c r="C1385" s="82">
        <v>27032</v>
      </c>
    </row>
    <row r="1386" spans="1:3" ht="31.5">
      <c r="A1386" s="66" t="s">
        <v>206</v>
      </c>
      <c r="B1386" s="71" t="s">
        <v>221</v>
      </c>
      <c r="C1386" s="82">
        <v>27032</v>
      </c>
    </row>
    <row r="1387" spans="1:3" ht="15.75">
      <c r="A1387" s="66" t="s">
        <v>207</v>
      </c>
      <c r="B1387" s="71" t="s">
        <v>222</v>
      </c>
      <c r="C1387" s="82">
        <v>1501</v>
      </c>
    </row>
    <row r="1388" spans="1:3" ht="31.5">
      <c r="A1388" s="66" t="s">
        <v>240</v>
      </c>
      <c r="B1388" s="71" t="s">
        <v>244</v>
      </c>
      <c r="C1388" s="82">
        <v>987</v>
      </c>
    </row>
    <row r="1389" spans="1:3" ht="15.75">
      <c r="A1389" s="66" t="s">
        <v>241</v>
      </c>
      <c r="B1389" s="71" t="s">
        <v>245</v>
      </c>
      <c r="C1389" s="82">
        <v>205</v>
      </c>
    </row>
    <row r="1390" spans="1:3" ht="15.75">
      <c r="A1390" s="66" t="s">
        <v>242</v>
      </c>
      <c r="B1390" s="71" t="s">
        <v>246</v>
      </c>
      <c r="C1390" s="82">
        <v>309</v>
      </c>
    </row>
    <row r="1391" spans="1:3" ht="15.75">
      <c r="A1391" s="66" t="s">
        <v>210</v>
      </c>
      <c r="B1391" s="71" t="s">
        <v>225</v>
      </c>
      <c r="C1391" s="82">
        <v>5021</v>
      </c>
    </row>
    <row r="1392" spans="1:3" ht="31.5">
      <c r="A1392" s="66" t="s">
        <v>211</v>
      </c>
      <c r="B1392" s="71" t="s">
        <v>226</v>
      </c>
      <c r="C1392" s="82">
        <v>3006</v>
      </c>
    </row>
    <row r="1393" spans="1:3" ht="15.75">
      <c r="A1393" s="66" t="s">
        <v>212</v>
      </c>
      <c r="B1393" s="71" t="s">
        <v>227</v>
      </c>
      <c r="C1393" s="82">
        <v>1363</v>
      </c>
    </row>
    <row r="1394" spans="1:3" ht="15.75">
      <c r="A1394" s="66" t="s">
        <v>213</v>
      </c>
      <c r="B1394" s="71" t="s">
        <v>228</v>
      </c>
      <c r="C1394" s="82">
        <v>652</v>
      </c>
    </row>
    <row r="1395" spans="1:3" ht="15.75">
      <c r="A1395" s="66" t="s">
        <v>214</v>
      </c>
      <c r="B1395" s="71" t="s">
        <v>229</v>
      </c>
      <c r="C1395" s="82">
        <v>1018</v>
      </c>
    </row>
    <row r="1396" spans="1:3" ht="15.75">
      <c r="A1396" s="66" t="s">
        <v>299</v>
      </c>
      <c r="B1396" s="71" t="s">
        <v>300</v>
      </c>
      <c r="C1396" s="82">
        <v>75</v>
      </c>
    </row>
    <row r="1397" spans="1:3" ht="15.75">
      <c r="A1397" s="66" t="s">
        <v>218</v>
      </c>
      <c r="B1397" s="71" t="s">
        <v>233</v>
      </c>
      <c r="C1397" s="82">
        <v>943</v>
      </c>
    </row>
    <row r="1398" spans="1:3" ht="15.75">
      <c r="A1398" s="64" t="s">
        <v>236</v>
      </c>
      <c r="B1398" s="64"/>
      <c r="C1398" s="83">
        <f>C1385+C1387+C1391+C1395</f>
        <v>34572</v>
      </c>
    </row>
    <row r="1399" spans="1:3" ht="15.75">
      <c r="A1399" s="66"/>
      <c r="B1399" s="75"/>
      <c r="C1399" s="83"/>
    </row>
    <row r="1400" spans="1:3" ht="31.5">
      <c r="A1400" s="64" t="s">
        <v>446</v>
      </c>
      <c r="B1400" s="64"/>
      <c r="C1400" s="83">
        <f>SUM(C1398)</f>
        <v>34572</v>
      </c>
    </row>
    <row r="1401" spans="1:3" ht="15.75">
      <c r="A1401" s="66"/>
      <c r="B1401" s="75"/>
      <c r="C1401" s="82"/>
    </row>
    <row r="1402" spans="1:3" ht="15.75">
      <c r="A1402" s="64" t="s">
        <v>447</v>
      </c>
      <c r="B1402" s="64"/>
      <c r="C1402" s="63"/>
    </row>
    <row r="1403" spans="1:3" ht="15.75">
      <c r="A1403" s="62" t="s">
        <v>203</v>
      </c>
      <c r="B1403" s="62"/>
      <c r="C1403" s="81"/>
    </row>
    <row r="1404" spans="1:3" ht="31.5">
      <c r="A1404" s="66" t="s">
        <v>205</v>
      </c>
      <c r="B1404" s="71" t="s">
        <v>86</v>
      </c>
      <c r="C1404" s="82">
        <v>198378</v>
      </c>
    </row>
    <row r="1405" spans="1:3" ht="31.5">
      <c r="A1405" s="66" t="s">
        <v>206</v>
      </c>
      <c r="B1405" s="71" t="s">
        <v>221</v>
      </c>
      <c r="C1405" s="82">
        <v>198378</v>
      </c>
    </row>
    <row r="1406" spans="1:3" ht="15.75">
      <c r="A1406" s="66" t="s">
        <v>207</v>
      </c>
      <c r="B1406" s="71" t="s">
        <v>222</v>
      </c>
      <c r="C1406" s="82">
        <v>12342</v>
      </c>
    </row>
    <row r="1407" spans="1:3" ht="15.75">
      <c r="A1407" s="66" t="s">
        <v>209</v>
      </c>
      <c r="B1407" s="71" t="s">
        <v>224</v>
      </c>
      <c r="C1407" s="82">
        <v>2620</v>
      </c>
    </row>
    <row r="1408" spans="1:3" ht="31.5">
      <c r="A1408" s="66" t="s">
        <v>240</v>
      </c>
      <c r="B1408" s="71" t="s">
        <v>244</v>
      </c>
      <c r="C1408" s="82">
        <v>7084</v>
      </c>
    </row>
    <row r="1409" spans="1:3" ht="15.75">
      <c r="A1409" s="66" t="s">
        <v>242</v>
      </c>
      <c r="B1409" s="71" t="s">
        <v>246</v>
      </c>
      <c r="C1409" s="82">
        <v>2638</v>
      </c>
    </row>
    <row r="1410" spans="1:3" ht="15.75">
      <c r="A1410" s="66" t="s">
        <v>210</v>
      </c>
      <c r="B1410" s="71" t="s">
        <v>225</v>
      </c>
      <c r="C1410" s="82">
        <v>40704</v>
      </c>
    </row>
    <row r="1411" spans="1:3" ht="31.5">
      <c r="A1411" s="66" t="s">
        <v>211</v>
      </c>
      <c r="B1411" s="71" t="s">
        <v>226</v>
      </c>
      <c r="C1411" s="82">
        <v>26213</v>
      </c>
    </row>
    <row r="1412" spans="1:3" ht="15.75">
      <c r="A1412" s="66" t="s">
        <v>212</v>
      </c>
      <c r="B1412" s="71" t="s">
        <v>227</v>
      </c>
      <c r="C1412" s="82">
        <v>10648</v>
      </c>
    </row>
    <row r="1413" spans="1:3" ht="15.75">
      <c r="A1413" s="66" t="s">
        <v>213</v>
      </c>
      <c r="B1413" s="71" t="s">
        <v>228</v>
      </c>
      <c r="C1413" s="82">
        <v>3843</v>
      </c>
    </row>
    <row r="1414" spans="1:3" ht="15.75">
      <c r="A1414" s="66" t="s">
        <v>214</v>
      </c>
      <c r="B1414" s="71" t="s">
        <v>229</v>
      </c>
      <c r="C1414" s="82">
        <v>120997</v>
      </c>
    </row>
    <row r="1415" spans="1:3" ht="15.75">
      <c r="A1415" s="66" t="s">
        <v>299</v>
      </c>
      <c r="B1415" s="71" t="s">
        <v>300</v>
      </c>
      <c r="C1415" s="82">
        <v>75</v>
      </c>
    </row>
    <row r="1416" spans="1:3" ht="15.75">
      <c r="A1416" s="66" t="s">
        <v>267</v>
      </c>
      <c r="B1416" s="71" t="s">
        <v>268</v>
      </c>
      <c r="C1416" s="82">
        <v>1690</v>
      </c>
    </row>
    <row r="1417" spans="1:3" ht="15.75">
      <c r="A1417" s="66" t="s">
        <v>216</v>
      </c>
      <c r="B1417" s="71" t="s">
        <v>231</v>
      </c>
      <c r="C1417" s="82">
        <v>64498</v>
      </c>
    </row>
    <row r="1418" spans="1:3" ht="15.75">
      <c r="A1418" s="66" t="s">
        <v>217</v>
      </c>
      <c r="B1418" s="71" t="s">
        <v>232</v>
      </c>
      <c r="C1418" s="82">
        <v>6973</v>
      </c>
    </row>
    <row r="1419" spans="1:3" ht="15.75">
      <c r="A1419" s="66" t="s">
        <v>218</v>
      </c>
      <c r="B1419" s="71" t="s">
        <v>233</v>
      </c>
      <c r="C1419" s="82">
        <v>47761</v>
      </c>
    </row>
    <row r="1420" spans="1:3" ht="15.75">
      <c r="A1420" s="66" t="s">
        <v>287</v>
      </c>
      <c r="B1420" s="71" t="s">
        <v>288</v>
      </c>
      <c r="C1420" s="82">
        <v>163</v>
      </c>
    </row>
    <row r="1421" spans="1:3" ht="31.5">
      <c r="A1421" s="66" t="s">
        <v>291</v>
      </c>
      <c r="B1421" s="71" t="s">
        <v>292</v>
      </c>
      <c r="C1421" s="82">
        <v>163</v>
      </c>
    </row>
    <row r="1422" spans="1:3" ht="15.75">
      <c r="A1422" s="64" t="s">
        <v>236</v>
      </c>
      <c r="B1422" s="64"/>
      <c r="C1422" s="83">
        <f>C1404+C1406+C1410+C1414+C1420</f>
        <v>372584</v>
      </c>
    </row>
    <row r="1423" spans="1:3" ht="15.75">
      <c r="A1423" s="62" t="s">
        <v>257</v>
      </c>
      <c r="B1423" s="62"/>
      <c r="C1423" s="81"/>
    </row>
    <row r="1424" spans="1:3" ht="15.75">
      <c r="A1424" s="66"/>
      <c r="B1424" s="75"/>
      <c r="C1424" s="83"/>
    </row>
    <row r="1425" spans="1:3" ht="15.75">
      <c r="A1425" s="64" t="s">
        <v>448</v>
      </c>
      <c r="B1425" s="64"/>
      <c r="C1425" s="83">
        <f>SUM(C1422)</f>
        <v>372584</v>
      </c>
    </row>
    <row r="1426" spans="1:3" ht="15.75">
      <c r="A1426" s="66"/>
      <c r="B1426" s="75"/>
      <c r="C1426" s="82"/>
    </row>
    <row r="1427" spans="1:3" ht="15.75">
      <c r="A1427" s="64" t="s">
        <v>449</v>
      </c>
      <c r="B1427" s="64"/>
      <c r="C1427" s="63"/>
    </row>
    <row r="1428" spans="1:3" ht="15.75">
      <c r="A1428" s="62" t="s">
        <v>203</v>
      </c>
      <c r="B1428" s="62"/>
      <c r="C1428" s="81"/>
    </row>
    <row r="1429" spans="1:3" ht="31.5">
      <c r="A1429" s="66" t="s">
        <v>205</v>
      </c>
      <c r="B1429" s="71" t="s">
        <v>86</v>
      </c>
      <c r="C1429" s="82">
        <v>1170332</v>
      </c>
    </row>
    <row r="1430" spans="1:3" ht="31.5">
      <c r="A1430" s="66" t="s">
        <v>206</v>
      </c>
      <c r="B1430" s="71" t="s">
        <v>221</v>
      </c>
      <c r="C1430" s="82">
        <v>1170332</v>
      </c>
    </row>
    <row r="1431" spans="1:3" ht="15.75">
      <c r="A1431" s="66" t="s">
        <v>207</v>
      </c>
      <c r="B1431" s="71" t="s">
        <v>222</v>
      </c>
      <c r="C1431" s="82">
        <v>154213</v>
      </c>
    </row>
    <row r="1432" spans="1:3" ht="15.75">
      <c r="A1432" s="66" t="s">
        <v>209</v>
      </c>
      <c r="B1432" s="71" t="s">
        <v>224</v>
      </c>
      <c r="C1432" s="82">
        <v>94172</v>
      </c>
    </row>
    <row r="1433" spans="1:3" ht="31.5">
      <c r="A1433" s="66" t="s">
        <v>240</v>
      </c>
      <c r="B1433" s="71" t="s">
        <v>244</v>
      </c>
      <c r="C1433" s="82">
        <v>38859</v>
      </c>
    </row>
    <row r="1434" spans="1:3" ht="15.75">
      <c r="A1434" s="66" t="s">
        <v>241</v>
      </c>
      <c r="B1434" s="71" t="s">
        <v>245</v>
      </c>
      <c r="C1434" s="82">
        <v>11746</v>
      </c>
    </row>
    <row r="1435" spans="1:3" ht="15.75">
      <c r="A1435" s="66" t="s">
        <v>242</v>
      </c>
      <c r="B1435" s="71" t="s">
        <v>246</v>
      </c>
      <c r="C1435" s="82">
        <v>9436</v>
      </c>
    </row>
    <row r="1436" spans="1:3" ht="15.75">
      <c r="A1436" s="66" t="s">
        <v>210</v>
      </c>
      <c r="B1436" s="71" t="s">
        <v>225</v>
      </c>
      <c r="C1436" s="82">
        <v>240356</v>
      </c>
    </row>
    <row r="1437" spans="1:3" ht="31.5">
      <c r="A1437" s="66" t="s">
        <v>211</v>
      </c>
      <c r="B1437" s="71" t="s">
        <v>226</v>
      </c>
      <c r="C1437" s="82">
        <v>154057</v>
      </c>
    </row>
    <row r="1438" spans="1:3" ht="15.75">
      <c r="A1438" s="66" t="s">
        <v>212</v>
      </c>
      <c r="B1438" s="71" t="s">
        <v>227</v>
      </c>
      <c r="C1438" s="82">
        <v>60278</v>
      </c>
    </row>
    <row r="1439" spans="1:3" ht="15.75">
      <c r="A1439" s="66" t="s">
        <v>213</v>
      </c>
      <c r="B1439" s="71" t="s">
        <v>228</v>
      </c>
      <c r="C1439" s="82">
        <v>26021</v>
      </c>
    </row>
    <row r="1440" spans="1:3" ht="15.75">
      <c r="A1440" s="66" t="s">
        <v>214</v>
      </c>
      <c r="B1440" s="71" t="s">
        <v>229</v>
      </c>
      <c r="C1440" s="82">
        <v>3788308</v>
      </c>
    </row>
    <row r="1441" spans="1:3" ht="15.75">
      <c r="A1441" s="66" t="s">
        <v>299</v>
      </c>
      <c r="B1441" s="71" t="s">
        <v>300</v>
      </c>
      <c r="C1441" s="82">
        <v>525</v>
      </c>
    </row>
    <row r="1442" spans="1:3" ht="15.75">
      <c r="A1442" s="66" t="s">
        <v>267</v>
      </c>
      <c r="B1442" s="71" t="s">
        <v>268</v>
      </c>
      <c r="C1442" s="82">
        <v>14992</v>
      </c>
    </row>
    <row r="1443" spans="1:3" ht="15.75">
      <c r="A1443" s="66" t="s">
        <v>216</v>
      </c>
      <c r="B1443" s="71" t="s">
        <v>231</v>
      </c>
      <c r="C1443" s="82">
        <v>89006</v>
      </c>
    </row>
    <row r="1444" spans="1:3" ht="15.75">
      <c r="A1444" s="66" t="s">
        <v>217</v>
      </c>
      <c r="B1444" s="71" t="s">
        <v>232</v>
      </c>
      <c r="C1444" s="82">
        <v>99712</v>
      </c>
    </row>
    <row r="1445" spans="1:3" ht="15.75">
      <c r="A1445" s="66" t="s">
        <v>218</v>
      </c>
      <c r="B1445" s="71" t="s">
        <v>233</v>
      </c>
      <c r="C1445" s="82">
        <v>3571850</v>
      </c>
    </row>
    <row r="1446" spans="1:3" ht="15.75">
      <c r="A1446" s="66" t="s">
        <v>219</v>
      </c>
      <c r="B1446" s="71" t="s">
        <v>234</v>
      </c>
      <c r="C1446" s="82">
        <v>1034</v>
      </c>
    </row>
    <row r="1447" spans="1:3" ht="15.75">
      <c r="A1447" s="66" t="s">
        <v>220</v>
      </c>
      <c r="B1447" s="71" t="s">
        <v>235</v>
      </c>
      <c r="C1447" s="82">
        <v>1247</v>
      </c>
    </row>
    <row r="1448" spans="1:3" ht="15.75">
      <c r="A1448" s="66" t="s">
        <v>269</v>
      </c>
      <c r="B1448" s="71" t="s">
        <v>270</v>
      </c>
      <c r="C1448" s="82">
        <v>9942</v>
      </c>
    </row>
    <row r="1449" spans="1:3" ht="15.75">
      <c r="A1449" s="66" t="s">
        <v>287</v>
      </c>
      <c r="B1449" s="71" t="s">
        <v>288</v>
      </c>
      <c r="C1449" s="82">
        <v>6938</v>
      </c>
    </row>
    <row r="1450" spans="1:3" ht="31.5">
      <c r="A1450" s="66" t="s">
        <v>289</v>
      </c>
      <c r="B1450" s="71" t="s">
        <v>290</v>
      </c>
      <c r="C1450" s="82">
        <v>946</v>
      </c>
    </row>
    <row r="1451" spans="1:3" ht="31.5">
      <c r="A1451" s="66" t="s">
        <v>291</v>
      </c>
      <c r="B1451" s="71" t="s">
        <v>292</v>
      </c>
      <c r="C1451" s="82">
        <v>5992</v>
      </c>
    </row>
    <row r="1452" spans="1:3" ht="15.75">
      <c r="A1452" s="64" t="s">
        <v>236</v>
      </c>
      <c r="B1452" s="64"/>
      <c r="C1452" s="83">
        <f>C1429+C1431+C1436+C1440+C1449</f>
        <v>5360147</v>
      </c>
    </row>
    <row r="1453" spans="1:3" ht="15.75">
      <c r="A1453" s="62" t="s">
        <v>310</v>
      </c>
      <c r="B1453" s="62"/>
      <c r="C1453" s="81"/>
    </row>
    <row r="1454" spans="1:3" ht="31.5">
      <c r="A1454" s="66" t="s">
        <v>397</v>
      </c>
      <c r="B1454" s="71" t="s">
        <v>37</v>
      </c>
      <c r="C1454" s="82">
        <v>40756</v>
      </c>
    </row>
    <row r="1455" spans="1:3" ht="15.75">
      <c r="A1455" s="64" t="s">
        <v>315</v>
      </c>
      <c r="B1455" s="64"/>
      <c r="C1455" s="83">
        <f>C1454</f>
        <v>40756</v>
      </c>
    </row>
    <row r="1456" spans="1:3" ht="15.75">
      <c r="A1456" s="62" t="s">
        <v>257</v>
      </c>
      <c r="B1456" s="62"/>
      <c r="C1456" s="81"/>
    </row>
    <row r="1457" spans="1:3" ht="15.75">
      <c r="A1457" s="66" t="s">
        <v>260</v>
      </c>
      <c r="B1457" s="71" t="s">
        <v>261</v>
      </c>
      <c r="C1457" s="82">
        <v>19987</v>
      </c>
    </row>
    <row r="1458" spans="1:3" ht="15.75">
      <c r="A1458" s="66" t="s">
        <v>293</v>
      </c>
      <c r="B1458" s="71" t="s">
        <v>294</v>
      </c>
      <c r="C1458" s="82">
        <v>1767</v>
      </c>
    </row>
    <row r="1459" spans="1:3" ht="15.75">
      <c r="A1459" s="66" t="s">
        <v>434</v>
      </c>
      <c r="B1459" s="71" t="s">
        <v>435</v>
      </c>
      <c r="C1459" s="82">
        <v>18220</v>
      </c>
    </row>
    <row r="1460" spans="1:3" ht="15.75">
      <c r="A1460" s="64" t="s">
        <v>264</v>
      </c>
      <c r="B1460" s="64"/>
      <c r="C1460" s="83">
        <f>C1457</f>
        <v>19987</v>
      </c>
    </row>
    <row r="1461" spans="1:3" ht="15.75">
      <c r="A1461" s="66"/>
      <c r="B1461" s="75"/>
      <c r="C1461" s="83"/>
    </row>
    <row r="1462" spans="1:3" ht="15.75">
      <c r="A1462" s="64" t="s">
        <v>450</v>
      </c>
      <c r="B1462" s="64"/>
      <c r="C1462" s="83">
        <f>SUM(C1452,C1455,C1460)</f>
        <v>5420890</v>
      </c>
    </row>
    <row r="1463" spans="1:3" ht="15.75">
      <c r="A1463" s="66"/>
      <c r="B1463" s="75"/>
      <c r="C1463" s="82"/>
    </row>
    <row r="1464" spans="1:3" ht="15.75">
      <c r="A1464" s="64" t="s">
        <v>451</v>
      </c>
      <c r="B1464" s="64"/>
      <c r="C1464" s="63"/>
    </row>
    <row r="1465" spans="1:3" ht="15.75">
      <c r="A1465" s="62" t="s">
        <v>257</v>
      </c>
      <c r="B1465" s="62"/>
      <c r="C1465" s="81"/>
    </row>
    <row r="1466" spans="1:3" ht="15.75">
      <c r="A1466" s="66"/>
      <c r="B1466" s="75"/>
      <c r="C1466" s="83"/>
    </row>
    <row r="1467" spans="1:3" ht="15.75">
      <c r="A1467" s="66"/>
      <c r="B1467" s="75"/>
      <c r="C1467" s="82"/>
    </row>
    <row r="1468" spans="1:3" ht="15.75">
      <c r="A1468" s="64" t="s">
        <v>452</v>
      </c>
      <c r="B1468" s="64"/>
      <c r="C1468" s="63"/>
    </row>
    <row r="1469" spans="1:3" ht="15.75">
      <c r="A1469" s="62" t="s">
        <v>203</v>
      </c>
      <c r="B1469" s="62"/>
      <c r="C1469" s="81"/>
    </row>
    <row r="1470" spans="1:3" ht="15.75">
      <c r="A1470" s="66" t="s">
        <v>214</v>
      </c>
      <c r="B1470" s="71" t="s">
        <v>229</v>
      </c>
      <c r="C1470" s="82">
        <v>29025</v>
      </c>
    </row>
    <row r="1471" spans="1:3" ht="15.75">
      <c r="A1471" s="66" t="s">
        <v>216</v>
      </c>
      <c r="B1471" s="71" t="s">
        <v>231</v>
      </c>
      <c r="C1471" s="82">
        <v>2238</v>
      </c>
    </row>
    <row r="1472" spans="1:3" ht="15.75">
      <c r="A1472" s="66" t="s">
        <v>217</v>
      </c>
      <c r="B1472" s="71" t="s">
        <v>232</v>
      </c>
      <c r="C1472" s="82">
        <v>1550</v>
      </c>
    </row>
    <row r="1473" spans="1:3" ht="15.75">
      <c r="A1473" s="66" t="s">
        <v>218</v>
      </c>
      <c r="B1473" s="71" t="s">
        <v>233</v>
      </c>
      <c r="C1473" s="82">
        <v>25237</v>
      </c>
    </row>
    <row r="1474" spans="1:3" ht="15.75">
      <c r="A1474" s="64" t="s">
        <v>236</v>
      </c>
      <c r="B1474" s="64"/>
      <c r="C1474" s="83">
        <f>C1470</f>
        <v>29025</v>
      </c>
    </row>
    <row r="1475" spans="1:3" ht="15.75">
      <c r="A1475" s="66"/>
      <c r="B1475" s="75"/>
      <c r="C1475" s="83"/>
    </row>
    <row r="1476" spans="1:3" ht="15.75">
      <c r="A1476" s="64" t="s">
        <v>453</v>
      </c>
      <c r="B1476" s="64"/>
      <c r="C1476" s="83">
        <f>SUM(C1474)</f>
        <v>29025</v>
      </c>
    </row>
    <row r="1477" spans="1:3" ht="15.75">
      <c r="A1477" s="66"/>
      <c r="B1477" s="75"/>
      <c r="C1477" s="83"/>
    </row>
    <row r="1478" spans="1:3" ht="15.75">
      <c r="A1478" s="64" t="s">
        <v>454</v>
      </c>
      <c r="B1478" s="64"/>
      <c r="C1478" s="83">
        <f>SUM(C1400,C1425,C1462,C1476)</f>
        <v>5857071</v>
      </c>
    </row>
    <row r="1479" spans="1:3" ht="15.75">
      <c r="A1479" s="66"/>
      <c r="B1479" s="75"/>
      <c r="C1479" s="82"/>
    </row>
    <row r="1480" spans="1:3" ht="31.5">
      <c r="A1480" s="64" t="s">
        <v>455</v>
      </c>
      <c r="B1480" s="64"/>
      <c r="C1480" s="83">
        <f>SUM(C1380,C1478)</f>
        <v>10509657</v>
      </c>
    </row>
    <row r="1481" spans="1:3" ht="15.75">
      <c r="A1481" s="66"/>
      <c r="B1481" s="75"/>
      <c r="C1481" s="82"/>
    </row>
    <row r="1482" spans="1:3" ht="15.75">
      <c r="A1482" s="66"/>
      <c r="B1482" s="75"/>
      <c r="C1482" s="82"/>
    </row>
    <row r="1483" spans="1:3" ht="31.5">
      <c r="A1483" s="64" t="s">
        <v>385</v>
      </c>
      <c r="B1483" s="64"/>
      <c r="C1483" s="63"/>
    </row>
    <row r="1484" spans="1:3" ht="15.75">
      <c r="A1484" s="64" t="s">
        <v>456</v>
      </c>
      <c r="B1484" s="64"/>
      <c r="C1484" s="63"/>
    </row>
    <row r="1485" spans="1:3" ht="15.75">
      <c r="A1485" s="64" t="s">
        <v>457</v>
      </c>
      <c r="B1485" s="64"/>
      <c r="C1485" s="63"/>
    </row>
    <row r="1486" spans="1:3" ht="15.75">
      <c r="A1486" s="62" t="s">
        <v>203</v>
      </c>
      <c r="B1486" s="62"/>
      <c r="C1486" s="81"/>
    </row>
    <row r="1487" spans="1:3" ht="15.75">
      <c r="A1487" s="66" t="s">
        <v>214</v>
      </c>
      <c r="B1487" s="71" t="s">
        <v>229</v>
      </c>
      <c r="C1487" s="82">
        <v>23423</v>
      </c>
    </row>
    <row r="1488" spans="1:3" ht="15.75">
      <c r="A1488" s="66" t="s">
        <v>216</v>
      </c>
      <c r="B1488" s="71" t="s">
        <v>231</v>
      </c>
      <c r="C1488" s="82">
        <v>450</v>
      </c>
    </row>
    <row r="1489" spans="1:3" ht="15.75">
      <c r="A1489" s="66" t="s">
        <v>217</v>
      </c>
      <c r="B1489" s="71" t="s">
        <v>232</v>
      </c>
      <c r="C1489" s="82">
        <v>1991</v>
      </c>
    </row>
    <row r="1490" spans="1:3" ht="15.75">
      <c r="A1490" s="66" t="s">
        <v>218</v>
      </c>
      <c r="B1490" s="71" t="s">
        <v>233</v>
      </c>
      <c r="C1490" s="82">
        <v>3831</v>
      </c>
    </row>
    <row r="1491" spans="1:3" ht="15.75">
      <c r="A1491" s="66" t="s">
        <v>219</v>
      </c>
      <c r="B1491" s="71" t="s">
        <v>234</v>
      </c>
      <c r="C1491" s="82">
        <v>17151</v>
      </c>
    </row>
    <row r="1492" spans="1:3" ht="15.75">
      <c r="A1492" s="66" t="s">
        <v>287</v>
      </c>
      <c r="B1492" s="71" t="s">
        <v>288</v>
      </c>
      <c r="C1492" s="82">
        <v>208</v>
      </c>
    </row>
    <row r="1493" spans="1:3" ht="31.5">
      <c r="A1493" s="66" t="s">
        <v>291</v>
      </c>
      <c r="B1493" s="71" t="s">
        <v>292</v>
      </c>
      <c r="C1493" s="82">
        <v>208</v>
      </c>
    </row>
    <row r="1494" spans="1:3" ht="15.75">
      <c r="A1494" s="64" t="s">
        <v>236</v>
      </c>
      <c r="B1494" s="64"/>
      <c r="C1494" s="83">
        <f>C1487+C1492</f>
        <v>23631</v>
      </c>
    </row>
    <row r="1495" spans="1:3" ht="15.75">
      <c r="A1495" s="66"/>
      <c r="B1495" s="75"/>
      <c r="C1495" s="83"/>
    </row>
    <row r="1496" spans="1:3" ht="15.75">
      <c r="A1496" s="64" t="s">
        <v>458</v>
      </c>
      <c r="B1496" s="64"/>
      <c r="C1496" s="83">
        <f>SUM(C1494)</f>
        <v>23631</v>
      </c>
    </row>
    <row r="1497" spans="1:3" ht="15.75">
      <c r="A1497" s="66"/>
      <c r="B1497" s="75"/>
      <c r="C1497" s="83"/>
    </row>
    <row r="1498" spans="1:3" ht="15.75">
      <c r="A1498" s="64" t="s">
        <v>459</v>
      </c>
      <c r="B1498" s="64"/>
      <c r="C1498" s="83">
        <f>SUM(C1496)</f>
        <v>23631</v>
      </c>
    </row>
    <row r="1499" spans="1:3" ht="15.75">
      <c r="A1499" s="66"/>
      <c r="B1499" s="75"/>
      <c r="C1499" s="82"/>
    </row>
    <row r="1500" spans="1:3" ht="15.75">
      <c r="A1500" s="64" t="s">
        <v>386</v>
      </c>
      <c r="B1500" s="64"/>
      <c r="C1500" s="63"/>
    </row>
    <row r="1501" spans="1:3" ht="15.75">
      <c r="A1501" s="64" t="s">
        <v>460</v>
      </c>
      <c r="B1501" s="64"/>
      <c r="C1501" s="63"/>
    </row>
    <row r="1502" spans="1:3" ht="15.75">
      <c r="A1502" s="62" t="s">
        <v>203</v>
      </c>
      <c r="B1502" s="62"/>
      <c r="C1502" s="81"/>
    </row>
    <row r="1503" spans="1:3" ht="31.5">
      <c r="A1503" s="66" t="s">
        <v>205</v>
      </c>
      <c r="B1503" s="71" t="s">
        <v>86</v>
      </c>
      <c r="C1503" s="82">
        <v>176663</v>
      </c>
    </row>
    <row r="1504" spans="1:3" ht="31.5">
      <c r="A1504" s="66" t="s">
        <v>206</v>
      </c>
      <c r="B1504" s="71" t="s">
        <v>221</v>
      </c>
      <c r="C1504" s="82">
        <v>176663</v>
      </c>
    </row>
    <row r="1505" spans="1:3" ht="15.75">
      <c r="A1505" s="66" t="s">
        <v>207</v>
      </c>
      <c r="B1505" s="71" t="s">
        <v>222</v>
      </c>
      <c r="C1505" s="82">
        <v>14414</v>
      </c>
    </row>
    <row r="1506" spans="1:3" ht="15.75">
      <c r="A1506" s="66" t="s">
        <v>209</v>
      </c>
      <c r="B1506" s="71" t="s">
        <v>224</v>
      </c>
      <c r="C1506" s="82">
        <v>11291</v>
      </c>
    </row>
    <row r="1507" spans="1:3" ht="31.5">
      <c r="A1507" s="66" t="s">
        <v>240</v>
      </c>
      <c r="B1507" s="71" t="s">
        <v>244</v>
      </c>
      <c r="C1507" s="82">
        <v>1265</v>
      </c>
    </row>
    <row r="1508" spans="1:3" ht="15.75">
      <c r="A1508" s="66" t="s">
        <v>242</v>
      </c>
      <c r="B1508" s="71" t="s">
        <v>246</v>
      </c>
      <c r="C1508" s="82">
        <v>1858</v>
      </c>
    </row>
    <row r="1509" spans="1:3" ht="15.75">
      <c r="A1509" s="66" t="s">
        <v>210</v>
      </c>
      <c r="B1509" s="71" t="s">
        <v>225</v>
      </c>
      <c r="C1509" s="82">
        <v>33698</v>
      </c>
    </row>
    <row r="1510" spans="1:3" ht="31.5">
      <c r="A1510" s="66" t="s">
        <v>211</v>
      </c>
      <c r="B1510" s="71" t="s">
        <v>226</v>
      </c>
      <c r="C1510" s="82">
        <v>19335</v>
      </c>
    </row>
    <row r="1511" spans="1:3" ht="15.75">
      <c r="A1511" s="66" t="s">
        <v>212</v>
      </c>
      <c r="B1511" s="71" t="s">
        <v>227</v>
      </c>
      <c r="C1511" s="82">
        <v>9833</v>
      </c>
    </row>
    <row r="1512" spans="1:3" ht="15.75">
      <c r="A1512" s="66" t="s">
        <v>213</v>
      </c>
      <c r="B1512" s="71" t="s">
        <v>228</v>
      </c>
      <c r="C1512" s="82">
        <v>4530</v>
      </c>
    </row>
    <row r="1513" spans="1:3" ht="15.75">
      <c r="A1513" s="66" t="s">
        <v>214</v>
      </c>
      <c r="B1513" s="71" t="s">
        <v>229</v>
      </c>
      <c r="C1513" s="82">
        <v>169223</v>
      </c>
    </row>
    <row r="1514" spans="1:3" ht="15.75">
      <c r="A1514" s="66" t="s">
        <v>299</v>
      </c>
      <c r="B1514" s="71" t="s">
        <v>300</v>
      </c>
      <c r="C1514" s="82">
        <v>40</v>
      </c>
    </row>
    <row r="1515" spans="1:3" ht="15.75">
      <c r="A1515" s="66" t="s">
        <v>267</v>
      </c>
      <c r="B1515" s="71" t="s">
        <v>268</v>
      </c>
      <c r="C1515" s="82">
        <v>4100</v>
      </c>
    </row>
    <row r="1516" spans="1:3" ht="15.75">
      <c r="A1516" s="66" t="s">
        <v>216</v>
      </c>
      <c r="B1516" s="71" t="s">
        <v>231</v>
      </c>
      <c r="C1516" s="82">
        <v>19232</v>
      </c>
    </row>
    <row r="1517" spans="1:3" ht="15.75">
      <c r="A1517" s="66" t="s">
        <v>217</v>
      </c>
      <c r="B1517" s="71" t="s">
        <v>232</v>
      </c>
      <c r="C1517" s="82">
        <v>95306</v>
      </c>
    </row>
    <row r="1518" spans="1:3" ht="15.75">
      <c r="A1518" s="66" t="s">
        <v>218</v>
      </c>
      <c r="B1518" s="71" t="s">
        <v>233</v>
      </c>
      <c r="C1518" s="82">
        <v>41813</v>
      </c>
    </row>
    <row r="1519" spans="1:3" ht="15.75">
      <c r="A1519" s="66" t="s">
        <v>219</v>
      </c>
      <c r="B1519" s="71" t="s">
        <v>234</v>
      </c>
      <c r="C1519" s="82">
        <v>2100</v>
      </c>
    </row>
    <row r="1520" spans="1:3" ht="15.75">
      <c r="A1520" s="66" t="s">
        <v>220</v>
      </c>
      <c r="B1520" s="71" t="s">
        <v>235</v>
      </c>
      <c r="C1520" s="82">
        <v>834</v>
      </c>
    </row>
    <row r="1521" spans="1:3" ht="15.75">
      <c r="A1521" s="66" t="s">
        <v>269</v>
      </c>
      <c r="B1521" s="71" t="s">
        <v>270</v>
      </c>
      <c r="C1521" s="82">
        <v>5338</v>
      </c>
    </row>
    <row r="1522" spans="1:3" ht="31.5">
      <c r="A1522" s="66" t="s">
        <v>285</v>
      </c>
      <c r="B1522" s="71" t="s">
        <v>286</v>
      </c>
      <c r="C1522" s="82">
        <v>460</v>
      </c>
    </row>
    <row r="1523" spans="1:3" ht="15.75">
      <c r="A1523" s="66" t="s">
        <v>287</v>
      </c>
      <c r="B1523" s="71" t="s">
        <v>288</v>
      </c>
      <c r="C1523" s="82">
        <v>50558</v>
      </c>
    </row>
    <row r="1524" spans="1:3" ht="31.5">
      <c r="A1524" s="66" t="s">
        <v>291</v>
      </c>
      <c r="B1524" s="71" t="s">
        <v>292</v>
      </c>
      <c r="C1524" s="82">
        <v>50558</v>
      </c>
    </row>
    <row r="1525" spans="1:3" ht="15.75">
      <c r="A1525" s="66" t="s">
        <v>306</v>
      </c>
      <c r="B1525" s="71" t="s">
        <v>307</v>
      </c>
      <c r="C1525" s="82">
        <v>16699</v>
      </c>
    </row>
    <row r="1526" spans="1:3" ht="15.75">
      <c r="A1526" s="66" t="s">
        <v>308</v>
      </c>
      <c r="B1526" s="71" t="s">
        <v>309</v>
      </c>
      <c r="C1526" s="82">
        <v>16699</v>
      </c>
    </row>
    <row r="1527" spans="1:3" ht="15.75">
      <c r="A1527" s="64" t="s">
        <v>236</v>
      </c>
      <c r="B1527" s="64"/>
      <c r="C1527" s="83">
        <f>C1503+C1505+C1509+C1513+C1523+C1525</f>
        <v>461255</v>
      </c>
    </row>
    <row r="1528" spans="1:3" ht="15.75">
      <c r="A1528" s="62" t="s">
        <v>310</v>
      </c>
      <c r="B1528" s="62"/>
      <c r="C1528" s="81"/>
    </row>
    <row r="1529" spans="1:3" ht="31.5">
      <c r="A1529" s="66" t="s">
        <v>392</v>
      </c>
      <c r="B1529" s="71" t="s">
        <v>33</v>
      </c>
      <c r="C1529" s="82">
        <v>155500</v>
      </c>
    </row>
    <row r="1530" spans="1:3" ht="15.75">
      <c r="A1530" s="64" t="s">
        <v>315</v>
      </c>
      <c r="B1530" s="64"/>
      <c r="C1530" s="83">
        <f>C1529</f>
        <v>155500</v>
      </c>
    </row>
    <row r="1531" spans="1:3" ht="15.75">
      <c r="A1531" s="62" t="s">
        <v>257</v>
      </c>
      <c r="B1531" s="62"/>
      <c r="C1531" s="81"/>
    </row>
    <row r="1532" spans="1:3" ht="15.75">
      <c r="A1532" s="66" t="s">
        <v>260</v>
      </c>
      <c r="B1532" s="71" t="s">
        <v>261</v>
      </c>
      <c r="C1532" s="82">
        <v>5795</v>
      </c>
    </row>
    <row r="1533" spans="1:3" ht="15.75">
      <c r="A1533" s="66" t="s">
        <v>434</v>
      </c>
      <c r="B1533" s="71" t="s">
        <v>435</v>
      </c>
      <c r="C1533" s="82">
        <v>5795</v>
      </c>
    </row>
    <row r="1534" spans="1:3" ht="15.75">
      <c r="A1534" s="64" t="s">
        <v>264</v>
      </c>
      <c r="B1534" s="64"/>
      <c r="C1534" s="83">
        <f>C1532</f>
        <v>5795</v>
      </c>
    </row>
    <row r="1535" spans="1:3" ht="15.75">
      <c r="A1535" s="66"/>
      <c r="B1535" s="75"/>
      <c r="C1535" s="83"/>
    </row>
    <row r="1536" spans="1:3" ht="15.75">
      <c r="A1536" s="64" t="s">
        <v>461</v>
      </c>
      <c r="B1536" s="64"/>
      <c r="C1536" s="83">
        <f>SUM(C1527,C1530,C1534)</f>
        <v>622550</v>
      </c>
    </row>
    <row r="1537" spans="1:3" ht="15.75">
      <c r="A1537" s="66"/>
      <c r="B1537" s="75"/>
      <c r="C1537" s="83"/>
    </row>
    <row r="1538" spans="1:3" ht="15.75">
      <c r="A1538" s="64" t="s">
        <v>389</v>
      </c>
      <c r="B1538" s="64"/>
      <c r="C1538" s="83">
        <f>SUM(C1536)</f>
        <v>622550</v>
      </c>
    </row>
    <row r="1539" spans="1:3" ht="15.75">
      <c r="A1539" s="66"/>
      <c r="B1539" s="75"/>
      <c r="C1539" s="82"/>
    </row>
    <row r="1540" spans="1:3" ht="15.75">
      <c r="A1540" s="64" t="s">
        <v>390</v>
      </c>
      <c r="B1540" s="64"/>
      <c r="C1540" s="63"/>
    </row>
    <row r="1541" spans="1:3" ht="15.75">
      <c r="A1541" s="64" t="s">
        <v>462</v>
      </c>
      <c r="B1541" s="64"/>
      <c r="C1541" s="63"/>
    </row>
    <row r="1542" spans="1:3" ht="15.75">
      <c r="A1542" s="62" t="s">
        <v>203</v>
      </c>
      <c r="B1542" s="62"/>
      <c r="C1542" s="81"/>
    </row>
    <row r="1543" spans="1:3" ht="15.75">
      <c r="A1543" s="66" t="s">
        <v>214</v>
      </c>
      <c r="B1543" s="71" t="s">
        <v>229</v>
      </c>
      <c r="C1543" s="82">
        <v>23917</v>
      </c>
    </row>
    <row r="1544" spans="1:3" ht="15.75">
      <c r="A1544" s="66" t="s">
        <v>217</v>
      </c>
      <c r="B1544" s="71" t="s">
        <v>232</v>
      </c>
      <c r="C1544" s="82">
        <v>16227</v>
      </c>
    </row>
    <row r="1545" spans="1:3" ht="15.75">
      <c r="A1545" s="66" t="s">
        <v>218</v>
      </c>
      <c r="B1545" s="71" t="s">
        <v>233</v>
      </c>
      <c r="C1545" s="82">
        <v>7690</v>
      </c>
    </row>
    <row r="1546" spans="1:3" ht="15.75">
      <c r="A1546" s="64" t="s">
        <v>236</v>
      </c>
      <c r="B1546" s="64"/>
      <c r="C1546" s="83">
        <f>C1543</f>
        <v>23917</v>
      </c>
    </row>
    <row r="1547" spans="1:3" ht="15.75">
      <c r="A1547" s="62" t="s">
        <v>257</v>
      </c>
      <c r="B1547" s="62"/>
      <c r="C1547" s="81"/>
    </row>
    <row r="1548" spans="1:3" ht="15.75">
      <c r="A1548" s="66"/>
      <c r="B1548" s="75"/>
      <c r="C1548" s="82"/>
    </row>
    <row r="1549" spans="1:3" ht="15.75">
      <c r="A1549" s="64" t="s">
        <v>463</v>
      </c>
      <c r="B1549" s="64"/>
      <c r="C1549" s="83">
        <f>SUM(C1546)</f>
        <v>23917</v>
      </c>
    </row>
    <row r="1550" spans="1:3" ht="15.75">
      <c r="A1550" s="66"/>
      <c r="B1550" s="75"/>
      <c r="C1550" s="82"/>
    </row>
    <row r="1551" spans="1:3" ht="15.75">
      <c r="A1551" s="64" t="s">
        <v>464</v>
      </c>
      <c r="B1551" s="64"/>
      <c r="C1551" s="63"/>
    </row>
    <row r="1552" spans="1:3" ht="15.75">
      <c r="A1552" s="62" t="s">
        <v>203</v>
      </c>
      <c r="B1552" s="62"/>
      <c r="C1552" s="81"/>
    </row>
    <row r="1553" spans="1:3" ht="31.5">
      <c r="A1553" s="66" t="s">
        <v>205</v>
      </c>
      <c r="B1553" s="71" t="s">
        <v>86</v>
      </c>
      <c r="C1553" s="82">
        <v>151893</v>
      </c>
    </row>
    <row r="1554" spans="1:3" ht="31.5">
      <c r="A1554" s="66" t="s">
        <v>206</v>
      </c>
      <c r="B1554" s="71" t="s">
        <v>221</v>
      </c>
      <c r="C1554" s="82">
        <v>151893</v>
      </c>
    </row>
    <row r="1555" spans="1:3" ht="15.75">
      <c r="A1555" s="66" t="s">
        <v>207</v>
      </c>
      <c r="B1555" s="71" t="s">
        <v>222</v>
      </c>
      <c r="C1555" s="82">
        <v>3553</v>
      </c>
    </row>
    <row r="1556" spans="1:3" ht="15.75">
      <c r="A1556" s="66" t="s">
        <v>209</v>
      </c>
      <c r="B1556" s="71" t="s">
        <v>224</v>
      </c>
      <c r="C1556" s="82">
        <v>463</v>
      </c>
    </row>
    <row r="1557" spans="1:3" ht="31.5">
      <c r="A1557" s="66" t="s">
        <v>240</v>
      </c>
      <c r="B1557" s="71" t="s">
        <v>244</v>
      </c>
      <c r="C1557" s="82">
        <v>2793</v>
      </c>
    </row>
    <row r="1558" spans="1:3" ht="15.75">
      <c r="A1558" s="66" t="s">
        <v>242</v>
      </c>
      <c r="B1558" s="71" t="s">
        <v>246</v>
      </c>
      <c r="C1558" s="82">
        <v>297</v>
      </c>
    </row>
    <row r="1559" spans="1:3" ht="15.75">
      <c r="A1559" s="66" t="s">
        <v>210</v>
      </c>
      <c r="B1559" s="71" t="s">
        <v>225</v>
      </c>
      <c r="C1559" s="82">
        <v>43114</v>
      </c>
    </row>
    <row r="1560" spans="1:3" ht="31.5">
      <c r="A1560" s="66" t="s">
        <v>211</v>
      </c>
      <c r="B1560" s="71" t="s">
        <v>226</v>
      </c>
      <c r="C1560" s="82">
        <v>24330</v>
      </c>
    </row>
    <row r="1561" spans="1:3" ht="15.75">
      <c r="A1561" s="66" t="s">
        <v>212</v>
      </c>
      <c r="B1561" s="71" t="s">
        <v>227</v>
      </c>
      <c r="C1561" s="82">
        <v>7544</v>
      </c>
    </row>
    <row r="1562" spans="1:3" ht="15.75">
      <c r="A1562" s="66" t="s">
        <v>213</v>
      </c>
      <c r="B1562" s="71" t="s">
        <v>228</v>
      </c>
      <c r="C1562" s="82">
        <v>11240</v>
      </c>
    </row>
    <row r="1563" spans="1:3" ht="15.75">
      <c r="A1563" s="66" t="s">
        <v>214</v>
      </c>
      <c r="B1563" s="71" t="s">
        <v>229</v>
      </c>
      <c r="C1563" s="82">
        <v>1307</v>
      </c>
    </row>
    <row r="1564" spans="1:3" ht="15.75">
      <c r="A1564" s="66" t="s">
        <v>218</v>
      </c>
      <c r="B1564" s="71" t="s">
        <v>233</v>
      </c>
      <c r="C1564" s="82">
        <v>764</v>
      </c>
    </row>
    <row r="1565" spans="1:3" ht="15.75">
      <c r="A1565" s="66" t="s">
        <v>220</v>
      </c>
      <c r="B1565" s="71" t="s">
        <v>235</v>
      </c>
      <c r="C1565" s="82">
        <v>112</v>
      </c>
    </row>
    <row r="1566" spans="1:3" ht="15.75">
      <c r="A1566" s="66" t="s">
        <v>269</v>
      </c>
      <c r="B1566" s="71" t="s">
        <v>270</v>
      </c>
      <c r="C1566" s="82">
        <v>431</v>
      </c>
    </row>
    <row r="1567" spans="1:3" ht="15.75">
      <c r="A1567" s="64" t="s">
        <v>236</v>
      </c>
      <c r="B1567" s="64"/>
      <c r="C1567" s="83">
        <f>C1553+C1555+C1559+C1563</f>
        <v>199867</v>
      </c>
    </row>
    <row r="1568" spans="1:3" ht="15.75">
      <c r="A1568" s="66"/>
      <c r="B1568" s="75"/>
      <c r="C1568" s="83"/>
    </row>
    <row r="1569" spans="1:3" ht="15.75">
      <c r="A1569" s="64" t="s">
        <v>465</v>
      </c>
      <c r="B1569" s="64"/>
      <c r="C1569" s="83">
        <f>SUM(C1567)</f>
        <v>199867</v>
      </c>
    </row>
    <row r="1570" spans="1:3" ht="15.75">
      <c r="A1570" s="66"/>
      <c r="B1570" s="75"/>
      <c r="C1570" s="82"/>
    </row>
    <row r="1571" spans="1:3" ht="15.75">
      <c r="A1571" s="64" t="s">
        <v>466</v>
      </c>
      <c r="B1571" s="64"/>
      <c r="C1571" s="63"/>
    </row>
    <row r="1572" spans="1:3" ht="15.75">
      <c r="A1572" s="62" t="s">
        <v>203</v>
      </c>
      <c r="B1572" s="62"/>
      <c r="C1572" s="81"/>
    </row>
    <row r="1573" spans="1:3" ht="31.5">
      <c r="A1573" s="66" t="s">
        <v>205</v>
      </c>
      <c r="B1573" s="71" t="s">
        <v>86</v>
      </c>
      <c r="C1573" s="82">
        <v>98832</v>
      </c>
    </row>
    <row r="1574" spans="1:3" ht="31.5">
      <c r="A1574" s="66" t="s">
        <v>206</v>
      </c>
      <c r="B1574" s="71" t="s">
        <v>221</v>
      </c>
      <c r="C1574" s="82">
        <v>98832</v>
      </c>
    </row>
    <row r="1575" spans="1:3" ht="15.75">
      <c r="A1575" s="66" t="s">
        <v>207</v>
      </c>
      <c r="B1575" s="71" t="s">
        <v>222</v>
      </c>
      <c r="C1575" s="82">
        <v>7119</v>
      </c>
    </row>
    <row r="1576" spans="1:3" ht="15.75">
      <c r="A1576" s="66" t="s">
        <v>209</v>
      </c>
      <c r="B1576" s="71" t="s">
        <v>224</v>
      </c>
      <c r="C1576" s="82">
        <v>1600</v>
      </c>
    </row>
    <row r="1577" spans="1:3" ht="31.5">
      <c r="A1577" s="66" t="s">
        <v>240</v>
      </c>
      <c r="B1577" s="71" t="s">
        <v>244</v>
      </c>
      <c r="C1577" s="82">
        <v>4919</v>
      </c>
    </row>
    <row r="1578" spans="1:3" ht="15.75">
      <c r="A1578" s="66" t="s">
        <v>242</v>
      </c>
      <c r="B1578" s="71" t="s">
        <v>246</v>
      </c>
      <c r="C1578" s="82">
        <v>600</v>
      </c>
    </row>
    <row r="1579" spans="1:3" ht="15.75">
      <c r="A1579" s="66" t="s">
        <v>210</v>
      </c>
      <c r="B1579" s="71" t="s">
        <v>225</v>
      </c>
      <c r="C1579" s="82">
        <v>19879</v>
      </c>
    </row>
    <row r="1580" spans="1:3" ht="31.5">
      <c r="A1580" s="66" t="s">
        <v>211</v>
      </c>
      <c r="B1580" s="71" t="s">
        <v>226</v>
      </c>
      <c r="C1580" s="82">
        <v>11917</v>
      </c>
    </row>
    <row r="1581" spans="1:3" ht="15.75">
      <c r="A1581" s="66" t="s">
        <v>212</v>
      </c>
      <c r="B1581" s="71" t="s">
        <v>227</v>
      </c>
      <c r="C1581" s="82">
        <v>5040</v>
      </c>
    </row>
    <row r="1582" spans="1:3" ht="15.75">
      <c r="A1582" s="66" t="s">
        <v>213</v>
      </c>
      <c r="B1582" s="71" t="s">
        <v>228</v>
      </c>
      <c r="C1582" s="82">
        <v>2922</v>
      </c>
    </row>
    <row r="1583" spans="1:3" ht="15.75">
      <c r="A1583" s="66" t="s">
        <v>214</v>
      </c>
      <c r="B1583" s="71" t="s">
        <v>229</v>
      </c>
      <c r="C1583" s="82">
        <v>55332</v>
      </c>
    </row>
    <row r="1584" spans="1:3" ht="15.75">
      <c r="A1584" s="66" t="s">
        <v>216</v>
      </c>
      <c r="B1584" s="71" t="s">
        <v>231</v>
      </c>
      <c r="C1584" s="82">
        <v>1079</v>
      </c>
    </row>
    <row r="1585" spans="1:3" ht="15.75">
      <c r="A1585" s="66" t="s">
        <v>217</v>
      </c>
      <c r="B1585" s="71" t="s">
        <v>232</v>
      </c>
      <c r="C1585" s="82">
        <v>10417</v>
      </c>
    </row>
    <row r="1586" spans="1:3" ht="15.75">
      <c r="A1586" s="66" t="s">
        <v>218</v>
      </c>
      <c r="B1586" s="71" t="s">
        <v>233</v>
      </c>
      <c r="C1586" s="82">
        <v>43550</v>
      </c>
    </row>
    <row r="1587" spans="1:3" ht="15.75">
      <c r="A1587" s="66" t="s">
        <v>269</v>
      </c>
      <c r="B1587" s="71" t="s">
        <v>270</v>
      </c>
      <c r="C1587" s="82">
        <v>286</v>
      </c>
    </row>
    <row r="1588" spans="1:3" ht="15.75">
      <c r="A1588" s="66" t="s">
        <v>287</v>
      </c>
      <c r="B1588" s="71" t="s">
        <v>288</v>
      </c>
      <c r="C1588" s="82">
        <v>3835</v>
      </c>
    </row>
    <row r="1589" spans="1:3" ht="31.5">
      <c r="A1589" s="66" t="s">
        <v>289</v>
      </c>
      <c r="B1589" s="71" t="s">
        <v>290</v>
      </c>
      <c r="C1589" s="82">
        <v>2664</v>
      </c>
    </row>
    <row r="1590" spans="1:3" ht="31.5">
      <c r="A1590" s="66" t="s">
        <v>291</v>
      </c>
      <c r="B1590" s="71" t="s">
        <v>292</v>
      </c>
      <c r="C1590" s="82">
        <v>1171</v>
      </c>
    </row>
    <row r="1591" spans="1:3" ht="15.75">
      <c r="A1591" s="64" t="s">
        <v>236</v>
      </c>
      <c r="B1591" s="64"/>
      <c r="C1591" s="83">
        <f>C1573+C1575+C1579+C1583+C1588</f>
        <v>184997</v>
      </c>
    </row>
    <row r="1592" spans="1:3" ht="15.75">
      <c r="A1592" s="62" t="s">
        <v>257</v>
      </c>
      <c r="B1592" s="62"/>
      <c r="C1592" s="81"/>
    </row>
    <row r="1593" spans="1:3" ht="15.75">
      <c r="A1593" s="66"/>
      <c r="B1593" s="75"/>
      <c r="C1593" s="82"/>
    </row>
    <row r="1594" spans="1:3" ht="15.75">
      <c r="A1594" s="64" t="s">
        <v>467</v>
      </c>
      <c r="B1594" s="64"/>
      <c r="C1594" s="83">
        <f>SUM(C1591)</f>
        <v>184997</v>
      </c>
    </row>
    <row r="1595" spans="1:3" ht="15.75">
      <c r="A1595" s="66"/>
      <c r="B1595" s="75"/>
      <c r="C1595" s="82"/>
    </row>
    <row r="1596" spans="1:3" ht="15.75">
      <c r="A1596" s="64" t="s">
        <v>468</v>
      </c>
      <c r="B1596" s="64"/>
      <c r="C1596" s="63"/>
    </row>
    <row r="1597" spans="1:3" ht="15.75">
      <c r="A1597" s="62" t="s">
        <v>203</v>
      </c>
      <c r="B1597" s="62"/>
      <c r="C1597" s="81"/>
    </row>
    <row r="1598" spans="1:3" ht="15.75">
      <c r="A1598" s="66" t="s">
        <v>306</v>
      </c>
      <c r="B1598" s="71" t="s">
        <v>307</v>
      </c>
      <c r="C1598" s="82">
        <v>1070</v>
      </c>
    </row>
    <row r="1599" spans="1:3" ht="15.75">
      <c r="A1599" s="66" t="s">
        <v>419</v>
      </c>
      <c r="B1599" s="71" t="s">
        <v>420</v>
      </c>
      <c r="C1599" s="82">
        <v>1070</v>
      </c>
    </row>
    <row r="1600" spans="1:3" ht="15.75">
      <c r="A1600" s="64" t="s">
        <v>236</v>
      </c>
      <c r="B1600" s="64"/>
      <c r="C1600" s="83">
        <f>C1598</f>
        <v>1070</v>
      </c>
    </row>
    <row r="1601" spans="1:3" ht="15.75">
      <c r="A1601" s="66"/>
      <c r="B1601" s="75"/>
      <c r="C1601" s="83"/>
    </row>
    <row r="1602" spans="1:3" ht="15.75">
      <c r="A1602" s="64" t="s">
        <v>469</v>
      </c>
      <c r="B1602" s="64"/>
      <c r="C1602" s="83">
        <f>SUM(C1600)</f>
        <v>1070</v>
      </c>
    </row>
    <row r="1603" spans="1:3" ht="15.75">
      <c r="A1603" s="66"/>
      <c r="B1603" s="75"/>
      <c r="C1603" s="82"/>
    </row>
    <row r="1604" spans="1:3" ht="15.75">
      <c r="A1604" s="64" t="s">
        <v>401</v>
      </c>
      <c r="B1604" s="64"/>
      <c r="C1604" s="63"/>
    </row>
    <row r="1605" spans="1:3" ht="15.75">
      <c r="A1605" s="62" t="s">
        <v>203</v>
      </c>
      <c r="B1605" s="62"/>
      <c r="C1605" s="81"/>
    </row>
    <row r="1606" spans="1:3" ht="31.5">
      <c r="A1606" s="66" t="s">
        <v>205</v>
      </c>
      <c r="B1606" s="71" t="s">
        <v>86</v>
      </c>
      <c r="C1606" s="82">
        <v>215946</v>
      </c>
    </row>
    <row r="1607" spans="1:3" ht="31.5">
      <c r="A1607" s="66" t="s">
        <v>206</v>
      </c>
      <c r="B1607" s="71" t="s">
        <v>221</v>
      </c>
      <c r="C1607" s="82">
        <v>215946</v>
      </c>
    </row>
    <row r="1608" spans="1:3" ht="15.75">
      <c r="A1608" s="66" t="s">
        <v>207</v>
      </c>
      <c r="B1608" s="71" t="s">
        <v>222</v>
      </c>
      <c r="C1608" s="82">
        <v>39405</v>
      </c>
    </row>
    <row r="1609" spans="1:3" ht="15.75">
      <c r="A1609" s="66" t="s">
        <v>209</v>
      </c>
      <c r="B1609" s="71" t="s">
        <v>224</v>
      </c>
      <c r="C1609" s="82">
        <v>24375</v>
      </c>
    </row>
    <row r="1610" spans="1:3" ht="31.5">
      <c r="A1610" s="66" t="s">
        <v>240</v>
      </c>
      <c r="B1610" s="71" t="s">
        <v>244</v>
      </c>
      <c r="C1610" s="82">
        <v>5661</v>
      </c>
    </row>
    <row r="1611" spans="1:3" ht="15.75">
      <c r="A1611" s="66" t="s">
        <v>241</v>
      </c>
      <c r="B1611" s="71" t="s">
        <v>245</v>
      </c>
      <c r="C1611" s="82">
        <v>6654</v>
      </c>
    </row>
    <row r="1612" spans="1:3" ht="15.75">
      <c r="A1612" s="66" t="s">
        <v>242</v>
      </c>
      <c r="B1612" s="71" t="s">
        <v>246</v>
      </c>
      <c r="C1612" s="82">
        <v>2715</v>
      </c>
    </row>
    <row r="1613" spans="1:3" ht="15.75">
      <c r="A1613" s="66" t="s">
        <v>210</v>
      </c>
      <c r="B1613" s="71" t="s">
        <v>225</v>
      </c>
      <c r="C1613" s="82">
        <v>44907</v>
      </c>
    </row>
    <row r="1614" spans="1:3" ht="31.5">
      <c r="A1614" s="66" t="s">
        <v>211</v>
      </c>
      <c r="B1614" s="71" t="s">
        <v>226</v>
      </c>
      <c r="C1614" s="82">
        <v>28598</v>
      </c>
    </row>
    <row r="1615" spans="1:3" ht="15.75">
      <c r="A1615" s="66" t="s">
        <v>212</v>
      </c>
      <c r="B1615" s="71" t="s">
        <v>227</v>
      </c>
      <c r="C1615" s="82">
        <v>11614</v>
      </c>
    </row>
    <row r="1616" spans="1:3" ht="15.75">
      <c r="A1616" s="66" t="s">
        <v>213</v>
      </c>
      <c r="B1616" s="71" t="s">
        <v>228</v>
      </c>
      <c r="C1616" s="82">
        <v>4695</v>
      </c>
    </row>
    <row r="1617" spans="1:3" ht="15.75">
      <c r="A1617" s="66" t="s">
        <v>214</v>
      </c>
      <c r="B1617" s="71" t="s">
        <v>229</v>
      </c>
      <c r="C1617" s="82">
        <v>671636</v>
      </c>
    </row>
    <row r="1618" spans="1:3" ht="15.75">
      <c r="A1618" s="66" t="s">
        <v>216</v>
      </c>
      <c r="B1618" s="71" t="s">
        <v>231</v>
      </c>
      <c r="C1618" s="82">
        <v>54788</v>
      </c>
    </row>
    <row r="1619" spans="1:3" ht="15.75">
      <c r="A1619" s="66" t="s">
        <v>217</v>
      </c>
      <c r="B1619" s="71" t="s">
        <v>232</v>
      </c>
      <c r="C1619" s="82">
        <v>65207</v>
      </c>
    </row>
    <row r="1620" spans="1:3" ht="15.75">
      <c r="A1620" s="66" t="s">
        <v>218</v>
      </c>
      <c r="B1620" s="71" t="s">
        <v>233</v>
      </c>
      <c r="C1620" s="82">
        <v>547718</v>
      </c>
    </row>
    <row r="1621" spans="1:3" ht="15.75">
      <c r="A1621" s="66" t="s">
        <v>219</v>
      </c>
      <c r="B1621" s="71" t="s">
        <v>234</v>
      </c>
      <c r="C1621" s="82">
        <v>143</v>
      </c>
    </row>
    <row r="1622" spans="1:3" ht="15.75">
      <c r="A1622" s="66" t="s">
        <v>220</v>
      </c>
      <c r="B1622" s="71" t="s">
        <v>235</v>
      </c>
      <c r="C1622" s="82">
        <v>42</v>
      </c>
    </row>
    <row r="1623" spans="1:3" ht="15.75">
      <c r="A1623" s="66" t="s">
        <v>269</v>
      </c>
      <c r="B1623" s="71" t="s">
        <v>270</v>
      </c>
      <c r="C1623" s="82">
        <v>3667</v>
      </c>
    </row>
    <row r="1624" spans="1:3" ht="31.5">
      <c r="A1624" s="66" t="s">
        <v>285</v>
      </c>
      <c r="B1624" s="71" t="s">
        <v>286</v>
      </c>
      <c r="C1624" s="82">
        <v>71</v>
      </c>
    </row>
    <row r="1625" spans="1:3" ht="15.75">
      <c r="A1625" s="66" t="s">
        <v>287</v>
      </c>
      <c r="B1625" s="71" t="s">
        <v>288</v>
      </c>
      <c r="C1625" s="82">
        <v>27036</v>
      </c>
    </row>
    <row r="1626" spans="1:3" ht="31.5">
      <c r="A1626" s="66" t="s">
        <v>289</v>
      </c>
      <c r="B1626" s="71" t="s">
        <v>290</v>
      </c>
      <c r="C1626" s="82">
        <v>87</v>
      </c>
    </row>
    <row r="1627" spans="1:3" ht="31.5">
      <c r="A1627" s="66" t="s">
        <v>291</v>
      </c>
      <c r="B1627" s="71" t="s">
        <v>292</v>
      </c>
      <c r="C1627" s="82">
        <v>26949</v>
      </c>
    </row>
    <row r="1628" spans="1:3" ht="15.75">
      <c r="A1628" s="64" t="s">
        <v>236</v>
      </c>
      <c r="B1628" s="64"/>
      <c r="C1628" s="82"/>
    </row>
    <row r="1629" spans="1:3" ht="15.75">
      <c r="A1629" s="62" t="s">
        <v>257</v>
      </c>
      <c r="B1629" s="62"/>
      <c r="C1629" s="81"/>
    </row>
    <row r="1630" spans="1:3" ht="15.75">
      <c r="A1630" s="66" t="s">
        <v>258</v>
      </c>
      <c r="B1630" s="71" t="s">
        <v>259</v>
      </c>
      <c r="C1630" s="82">
        <v>37671</v>
      </c>
    </row>
    <row r="1631" spans="1:3" ht="15.75">
      <c r="A1631" s="66" t="s">
        <v>260</v>
      </c>
      <c r="B1631" s="71" t="s">
        <v>261</v>
      </c>
      <c r="C1631" s="82">
        <v>5784</v>
      </c>
    </row>
    <row r="1632" spans="1:3" ht="15.75">
      <c r="A1632" s="66" t="s">
        <v>316</v>
      </c>
      <c r="B1632" s="71" t="s">
        <v>317</v>
      </c>
      <c r="C1632" s="82">
        <v>2503</v>
      </c>
    </row>
    <row r="1633" spans="1:3" ht="15.75">
      <c r="A1633" s="66" t="s">
        <v>402</v>
      </c>
      <c r="B1633" s="71" t="s">
        <v>403</v>
      </c>
      <c r="C1633" s="82">
        <v>3281</v>
      </c>
    </row>
    <row r="1634" spans="1:3" ht="15.75">
      <c r="A1634" s="64" t="s">
        <v>264</v>
      </c>
      <c r="B1634" s="64"/>
      <c r="C1634" s="83">
        <f>C1606+C1608+C1613+C1617+C1625+C1630+C1631</f>
        <v>1042385</v>
      </c>
    </row>
    <row r="1635" spans="1:3" ht="15.75">
      <c r="A1635" s="66"/>
      <c r="B1635" s="75"/>
      <c r="C1635" s="83"/>
    </row>
    <row r="1636" spans="1:3" ht="15.75">
      <c r="A1636" s="64" t="s">
        <v>404</v>
      </c>
      <c r="B1636" s="64"/>
      <c r="C1636" s="83">
        <f>SUM(C1628,C1634)</f>
        <v>1042385</v>
      </c>
    </row>
    <row r="1637" spans="1:3" ht="15.75">
      <c r="A1637" s="66"/>
      <c r="B1637" s="75"/>
      <c r="C1637" s="83"/>
    </row>
    <row r="1638" spans="1:3" ht="15.75">
      <c r="A1638" s="64" t="s">
        <v>405</v>
      </c>
      <c r="B1638" s="64"/>
      <c r="C1638" s="83">
        <f>SUM(C1549,C1569,C1594,C1602,C1636)</f>
        <v>1452236</v>
      </c>
    </row>
    <row r="1639" spans="1:3" ht="15.75">
      <c r="A1639" s="66"/>
      <c r="B1639" s="75"/>
      <c r="C1639" s="82"/>
    </row>
    <row r="1640" spans="1:3" ht="31.5">
      <c r="A1640" s="64" t="s">
        <v>406</v>
      </c>
      <c r="B1640" s="64"/>
      <c r="C1640" s="83">
        <f>SUM(C1498,C1538,C1638)</f>
        <v>2098417</v>
      </c>
    </row>
    <row r="1641" spans="1:3" ht="15.75">
      <c r="A1641" s="66"/>
      <c r="B1641" s="75"/>
      <c r="C1641" s="82"/>
    </row>
    <row r="1642" spans="1:3" ht="15.75">
      <c r="A1642" s="66"/>
      <c r="B1642" s="75"/>
      <c r="C1642" s="82"/>
    </row>
    <row r="1643" spans="1:3" ht="15.75">
      <c r="A1643" s="64" t="s">
        <v>407</v>
      </c>
      <c r="B1643" s="64"/>
      <c r="C1643" s="63"/>
    </row>
    <row r="1644" spans="1:3" ht="15.75">
      <c r="A1644" s="64" t="s">
        <v>470</v>
      </c>
      <c r="B1644" s="64"/>
      <c r="C1644" s="63"/>
    </row>
    <row r="1645" spans="1:3" ht="15.75">
      <c r="A1645" s="64" t="s">
        <v>471</v>
      </c>
      <c r="B1645" s="64"/>
      <c r="C1645" s="63"/>
    </row>
    <row r="1646" spans="1:3" ht="15.75">
      <c r="A1646" s="62" t="s">
        <v>203</v>
      </c>
      <c r="B1646" s="62"/>
      <c r="C1646" s="81"/>
    </row>
    <row r="1647" spans="1:3" ht="31.5">
      <c r="A1647" s="66" t="s">
        <v>205</v>
      </c>
      <c r="B1647" s="71" t="s">
        <v>86</v>
      </c>
      <c r="C1647" s="82">
        <v>46521</v>
      </c>
    </row>
    <row r="1648" spans="1:3" ht="31.5">
      <c r="A1648" s="66" t="s">
        <v>206</v>
      </c>
      <c r="B1648" s="71" t="s">
        <v>221</v>
      </c>
      <c r="C1648" s="82">
        <v>46521</v>
      </c>
    </row>
    <row r="1649" spans="1:3" ht="15.75">
      <c r="A1649" s="66" t="s">
        <v>207</v>
      </c>
      <c r="B1649" s="71" t="s">
        <v>222</v>
      </c>
      <c r="C1649" s="82">
        <v>2499</v>
      </c>
    </row>
    <row r="1650" spans="1:3" ht="31.5">
      <c r="A1650" s="66" t="s">
        <v>240</v>
      </c>
      <c r="B1650" s="71" t="s">
        <v>244</v>
      </c>
      <c r="C1650" s="82">
        <v>2024</v>
      </c>
    </row>
    <row r="1651" spans="1:3" ht="15.75">
      <c r="A1651" s="66" t="s">
        <v>242</v>
      </c>
      <c r="B1651" s="71" t="s">
        <v>246</v>
      </c>
      <c r="C1651" s="82">
        <v>475</v>
      </c>
    </row>
    <row r="1652" spans="1:3" ht="15.75">
      <c r="A1652" s="66" t="s">
        <v>210</v>
      </c>
      <c r="B1652" s="71" t="s">
        <v>225</v>
      </c>
      <c r="C1652" s="82">
        <v>9649</v>
      </c>
    </row>
    <row r="1653" spans="1:3" ht="31.5">
      <c r="A1653" s="66" t="s">
        <v>211</v>
      </c>
      <c r="B1653" s="71" t="s">
        <v>226</v>
      </c>
      <c r="C1653" s="82">
        <v>5892</v>
      </c>
    </row>
    <row r="1654" spans="1:3" ht="15.75">
      <c r="A1654" s="66" t="s">
        <v>212</v>
      </c>
      <c r="B1654" s="71" t="s">
        <v>227</v>
      </c>
      <c r="C1654" s="82">
        <v>2385</v>
      </c>
    </row>
    <row r="1655" spans="1:3" ht="15.75">
      <c r="A1655" s="66" t="s">
        <v>213</v>
      </c>
      <c r="B1655" s="71" t="s">
        <v>228</v>
      </c>
      <c r="C1655" s="82">
        <v>1372</v>
      </c>
    </row>
    <row r="1656" spans="1:3" ht="15.75">
      <c r="A1656" s="66" t="s">
        <v>214</v>
      </c>
      <c r="B1656" s="71" t="s">
        <v>229</v>
      </c>
      <c r="C1656" s="82">
        <v>17112</v>
      </c>
    </row>
    <row r="1657" spans="1:3" ht="15.75">
      <c r="A1657" s="66" t="s">
        <v>216</v>
      </c>
      <c r="B1657" s="71" t="s">
        <v>231</v>
      </c>
      <c r="C1657" s="82">
        <v>793</v>
      </c>
    </row>
    <row r="1658" spans="1:3" ht="15.75">
      <c r="A1658" s="66" t="s">
        <v>217</v>
      </c>
      <c r="B1658" s="71" t="s">
        <v>232</v>
      </c>
      <c r="C1658" s="82">
        <v>6529</v>
      </c>
    </row>
    <row r="1659" spans="1:3" ht="15.75">
      <c r="A1659" s="66" t="s">
        <v>218</v>
      </c>
      <c r="B1659" s="71" t="s">
        <v>233</v>
      </c>
      <c r="C1659" s="82">
        <v>9617</v>
      </c>
    </row>
    <row r="1660" spans="1:3" ht="15.75">
      <c r="A1660" s="66" t="s">
        <v>269</v>
      </c>
      <c r="B1660" s="71" t="s">
        <v>270</v>
      </c>
      <c r="C1660" s="82">
        <v>173</v>
      </c>
    </row>
    <row r="1661" spans="1:3" ht="15.75">
      <c r="A1661" s="66" t="s">
        <v>287</v>
      </c>
      <c r="B1661" s="71" t="s">
        <v>288</v>
      </c>
      <c r="C1661" s="82">
        <v>445</v>
      </c>
    </row>
    <row r="1662" spans="1:3" ht="31.5">
      <c r="A1662" s="66" t="s">
        <v>289</v>
      </c>
      <c r="B1662" s="71" t="s">
        <v>290</v>
      </c>
      <c r="C1662" s="82">
        <v>369</v>
      </c>
    </row>
    <row r="1663" spans="1:3" ht="31.5">
      <c r="A1663" s="66" t="s">
        <v>291</v>
      </c>
      <c r="B1663" s="71" t="s">
        <v>292</v>
      </c>
      <c r="C1663" s="82">
        <v>76</v>
      </c>
    </row>
    <row r="1664" spans="1:3" ht="15.75">
      <c r="A1664" s="64" t="s">
        <v>236</v>
      </c>
      <c r="B1664" s="64"/>
      <c r="C1664" s="83">
        <f>C1647+C1649+C1652+C1656+C1661</f>
        <v>76226</v>
      </c>
    </row>
    <row r="1665" spans="1:3" ht="15.75">
      <c r="A1665" s="66"/>
      <c r="B1665" s="75"/>
      <c r="C1665" s="83"/>
    </row>
    <row r="1666" spans="1:3" ht="31.5">
      <c r="A1666" s="64" t="s">
        <v>472</v>
      </c>
      <c r="B1666" s="64"/>
      <c r="C1666" s="83">
        <f>SUM(C1664)</f>
        <v>76226</v>
      </c>
    </row>
    <row r="1667" spans="1:3" ht="15.75">
      <c r="A1667" s="66"/>
      <c r="B1667" s="75"/>
      <c r="C1667" s="83"/>
    </row>
    <row r="1668" spans="1:3" ht="31.5">
      <c r="A1668" s="64" t="s">
        <v>473</v>
      </c>
      <c r="B1668" s="64"/>
      <c r="C1668" s="83">
        <f>SUM(C1666)</f>
        <v>76226</v>
      </c>
    </row>
    <row r="1669" spans="1:3" ht="15.75">
      <c r="A1669" s="66"/>
      <c r="B1669" s="75"/>
      <c r="C1669" s="82"/>
    </row>
    <row r="1670" spans="1:3" ht="15.75">
      <c r="A1670" s="64" t="s">
        <v>408</v>
      </c>
      <c r="B1670" s="64"/>
      <c r="C1670" s="63"/>
    </row>
    <row r="1671" spans="1:3" ht="31.5">
      <c r="A1671" s="64" t="s">
        <v>474</v>
      </c>
      <c r="B1671" s="64"/>
      <c r="C1671" s="63"/>
    </row>
    <row r="1672" spans="1:3" ht="15.75">
      <c r="A1672" s="62" t="s">
        <v>203</v>
      </c>
      <c r="B1672" s="62"/>
      <c r="C1672" s="81"/>
    </row>
    <row r="1673" spans="1:3" ht="15.75">
      <c r="A1673" s="66" t="s">
        <v>214</v>
      </c>
      <c r="B1673" s="71" t="s">
        <v>229</v>
      </c>
      <c r="C1673" s="82">
        <v>116470</v>
      </c>
    </row>
    <row r="1674" spans="1:3" ht="15.75">
      <c r="A1674" s="66" t="s">
        <v>216</v>
      </c>
      <c r="B1674" s="71" t="s">
        <v>231</v>
      </c>
      <c r="C1674" s="82">
        <v>112</v>
      </c>
    </row>
    <row r="1675" spans="1:3" ht="15.75">
      <c r="A1675" s="66" t="s">
        <v>218</v>
      </c>
      <c r="B1675" s="71" t="s">
        <v>233</v>
      </c>
      <c r="C1675" s="82">
        <v>116358</v>
      </c>
    </row>
    <row r="1676" spans="1:3" ht="15.75">
      <c r="A1676" s="64" t="s">
        <v>236</v>
      </c>
      <c r="B1676" s="64"/>
      <c r="C1676" s="83">
        <f>C1673</f>
        <v>116470</v>
      </c>
    </row>
    <row r="1677" spans="1:3" ht="15.75">
      <c r="A1677" s="66"/>
      <c r="B1677" s="75"/>
      <c r="C1677" s="83"/>
    </row>
    <row r="1678" spans="1:3" ht="31.5">
      <c r="A1678" s="64" t="s">
        <v>475</v>
      </c>
      <c r="B1678" s="64"/>
      <c r="C1678" s="83">
        <f>SUM(C1676)</f>
        <v>116470</v>
      </c>
    </row>
    <row r="1679" spans="1:3" ht="15.75">
      <c r="A1679" s="66"/>
      <c r="B1679" s="75"/>
      <c r="C1679" s="82"/>
    </row>
    <row r="1680" spans="1:3" ht="31.5">
      <c r="A1680" s="64" t="s">
        <v>476</v>
      </c>
      <c r="B1680" s="64"/>
      <c r="C1680" s="63"/>
    </row>
    <row r="1681" spans="1:3" ht="15.75">
      <c r="A1681" s="62" t="s">
        <v>203</v>
      </c>
      <c r="B1681" s="62"/>
      <c r="C1681" s="81"/>
    </row>
    <row r="1682" spans="1:3" ht="15.75">
      <c r="A1682" s="66" t="s">
        <v>214</v>
      </c>
      <c r="B1682" s="71" t="s">
        <v>229</v>
      </c>
      <c r="C1682" s="82">
        <v>295616</v>
      </c>
    </row>
    <row r="1683" spans="1:3" ht="15.75">
      <c r="A1683" s="66" t="s">
        <v>218</v>
      </c>
      <c r="B1683" s="71" t="s">
        <v>233</v>
      </c>
      <c r="C1683" s="82">
        <v>295616</v>
      </c>
    </row>
    <row r="1684" spans="1:3" ht="15.75">
      <c r="A1684" s="66" t="s">
        <v>287</v>
      </c>
      <c r="B1684" s="71" t="s">
        <v>288</v>
      </c>
      <c r="C1684" s="82">
        <v>150</v>
      </c>
    </row>
    <row r="1685" spans="1:3" ht="31.5">
      <c r="A1685" s="66" t="s">
        <v>289</v>
      </c>
      <c r="B1685" s="71" t="s">
        <v>290</v>
      </c>
      <c r="C1685" s="82">
        <v>150</v>
      </c>
    </row>
    <row r="1686" spans="1:3" ht="15.75">
      <c r="A1686" s="64" t="s">
        <v>236</v>
      </c>
      <c r="B1686" s="64"/>
      <c r="C1686" s="83">
        <f>C1682+C1684</f>
        <v>295766</v>
      </c>
    </row>
    <row r="1687" spans="1:3" ht="15.75">
      <c r="A1687" s="62" t="s">
        <v>257</v>
      </c>
      <c r="B1687" s="62"/>
      <c r="C1687" s="81"/>
    </row>
    <row r="1688" spans="1:3" ht="15.75">
      <c r="A1688" s="66" t="s">
        <v>258</v>
      </c>
      <c r="B1688" s="71" t="s">
        <v>259</v>
      </c>
      <c r="C1688" s="82">
        <v>1575018</v>
      </c>
    </row>
    <row r="1689" spans="1:3" ht="15.75">
      <c r="A1689" s="64" t="s">
        <v>264</v>
      </c>
      <c r="B1689" s="64"/>
      <c r="C1689" s="83">
        <f>C1688</f>
        <v>1575018</v>
      </c>
    </row>
    <row r="1690" spans="1:3" ht="15.75">
      <c r="A1690" s="66"/>
      <c r="B1690" s="75"/>
      <c r="C1690" s="83"/>
    </row>
    <row r="1691" spans="1:3" ht="31.5">
      <c r="A1691" s="64" t="s">
        <v>477</v>
      </c>
      <c r="B1691" s="64"/>
      <c r="C1691" s="83">
        <f>SUM(C1686,C1689)</f>
        <v>1870784</v>
      </c>
    </row>
    <row r="1692" spans="1:3" ht="15.75">
      <c r="A1692" s="66"/>
      <c r="B1692" s="75"/>
      <c r="C1692" s="82"/>
    </row>
    <row r="1693" spans="1:3" ht="31.5">
      <c r="A1693" s="64" t="s">
        <v>409</v>
      </c>
      <c r="B1693" s="64"/>
      <c r="C1693" s="63"/>
    </row>
    <row r="1694" spans="1:3" ht="15.75">
      <c r="A1694" s="62" t="s">
        <v>203</v>
      </c>
      <c r="B1694" s="62"/>
      <c r="C1694" s="81"/>
    </row>
    <row r="1695" spans="1:3" ht="15.75">
      <c r="A1695" s="66" t="s">
        <v>214</v>
      </c>
      <c r="B1695" s="71" t="s">
        <v>229</v>
      </c>
      <c r="C1695" s="82">
        <v>486317</v>
      </c>
    </row>
    <row r="1696" spans="1:3" ht="15.75">
      <c r="A1696" s="66" t="s">
        <v>216</v>
      </c>
      <c r="B1696" s="71" t="s">
        <v>231</v>
      </c>
      <c r="C1696" s="82">
        <v>9997</v>
      </c>
    </row>
    <row r="1697" spans="1:3" ht="15.75">
      <c r="A1697" s="66" t="s">
        <v>217</v>
      </c>
      <c r="B1697" s="71" t="s">
        <v>232</v>
      </c>
      <c r="C1697" s="82">
        <v>2407</v>
      </c>
    </row>
    <row r="1698" spans="1:3" ht="15.75">
      <c r="A1698" s="66" t="s">
        <v>218</v>
      </c>
      <c r="B1698" s="71" t="s">
        <v>233</v>
      </c>
      <c r="C1698" s="82">
        <v>440795</v>
      </c>
    </row>
    <row r="1699" spans="1:3" ht="15.75">
      <c r="A1699" s="66" t="s">
        <v>219</v>
      </c>
      <c r="B1699" s="71" t="s">
        <v>234</v>
      </c>
      <c r="C1699" s="82">
        <v>32900</v>
      </c>
    </row>
    <row r="1700" spans="1:3" ht="15.75">
      <c r="A1700" s="66" t="s">
        <v>269</v>
      </c>
      <c r="B1700" s="71" t="s">
        <v>270</v>
      </c>
      <c r="C1700" s="82">
        <v>218</v>
      </c>
    </row>
    <row r="1701" spans="1:3" ht="15.75">
      <c r="A1701" s="66" t="s">
        <v>287</v>
      </c>
      <c r="B1701" s="71" t="s">
        <v>288</v>
      </c>
      <c r="C1701" s="82">
        <v>5565</v>
      </c>
    </row>
    <row r="1702" spans="1:3" ht="31.5">
      <c r="A1702" s="66" t="s">
        <v>289</v>
      </c>
      <c r="B1702" s="71" t="s">
        <v>290</v>
      </c>
      <c r="C1702" s="82">
        <v>5529</v>
      </c>
    </row>
    <row r="1703" spans="1:3" ht="31.5">
      <c r="A1703" s="66" t="s">
        <v>291</v>
      </c>
      <c r="B1703" s="71" t="s">
        <v>292</v>
      </c>
      <c r="C1703" s="82">
        <v>36</v>
      </c>
    </row>
    <row r="1704" spans="1:3" ht="15.75">
      <c r="A1704" s="64" t="s">
        <v>236</v>
      </c>
      <c r="B1704" s="64"/>
      <c r="C1704" s="83">
        <f>C1695+C1701</f>
        <v>491882</v>
      </c>
    </row>
    <row r="1705" spans="1:3" ht="15.75">
      <c r="A1705" s="62" t="s">
        <v>257</v>
      </c>
      <c r="B1705" s="62"/>
      <c r="C1705" s="81"/>
    </row>
    <row r="1706" spans="1:3" ht="15.75">
      <c r="A1706" s="66" t="s">
        <v>260</v>
      </c>
      <c r="B1706" s="71" t="s">
        <v>261</v>
      </c>
      <c r="C1706" s="82">
        <v>23330</v>
      </c>
    </row>
    <row r="1707" spans="1:3" ht="15.75">
      <c r="A1707" s="66" t="s">
        <v>434</v>
      </c>
      <c r="B1707" s="71" t="s">
        <v>435</v>
      </c>
      <c r="C1707" s="82">
        <v>23330</v>
      </c>
    </row>
    <row r="1708" spans="1:3" ht="15.75">
      <c r="A1708" s="64" t="s">
        <v>264</v>
      </c>
      <c r="B1708" s="64"/>
      <c r="C1708" s="83">
        <f>C1706</f>
        <v>23330</v>
      </c>
    </row>
    <row r="1709" spans="1:3" ht="15.75">
      <c r="A1709" s="66"/>
      <c r="B1709" s="75"/>
      <c r="C1709" s="83"/>
    </row>
    <row r="1710" spans="1:3" ht="31.5">
      <c r="A1710" s="64" t="s">
        <v>410</v>
      </c>
      <c r="B1710" s="64"/>
      <c r="C1710" s="83">
        <f>SUM(C1704,C1708)</f>
        <v>515212</v>
      </c>
    </row>
    <row r="1711" spans="1:3" ht="15.75">
      <c r="A1711" s="66"/>
      <c r="B1711" s="75"/>
      <c r="C1711" s="83"/>
    </row>
    <row r="1712" spans="1:3" ht="15.75">
      <c r="A1712" s="64" t="s">
        <v>411</v>
      </c>
      <c r="B1712" s="64"/>
      <c r="C1712" s="83">
        <f>SUM(C1678,C1691,C1710)</f>
        <v>2502466</v>
      </c>
    </row>
    <row r="1713" spans="1:3" ht="15.75">
      <c r="A1713" s="66"/>
      <c r="B1713" s="75"/>
      <c r="C1713" s="82"/>
    </row>
    <row r="1714" spans="1:3" ht="15.75">
      <c r="A1714" s="64" t="s">
        <v>412</v>
      </c>
      <c r="B1714" s="64"/>
      <c r="C1714" s="63"/>
    </row>
    <row r="1715" spans="1:3" ht="15.75">
      <c r="A1715" s="64" t="s">
        <v>478</v>
      </c>
      <c r="B1715" s="64"/>
      <c r="C1715" s="63"/>
    </row>
    <row r="1716" spans="1:3" ht="15.75">
      <c r="A1716" s="62" t="s">
        <v>203</v>
      </c>
      <c r="B1716" s="62"/>
      <c r="C1716" s="81"/>
    </row>
    <row r="1717" spans="1:3" ht="15.75">
      <c r="A1717" s="66" t="s">
        <v>214</v>
      </c>
      <c r="B1717" s="71" t="s">
        <v>229</v>
      </c>
      <c r="C1717" s="82">
        <v>-6186</v>
      </c>
    </row>
    <row r="1718" spans="1:3" ht="15.75">
      <c r="A1718" s="66" t="s">
        <v>217</v>
      </c>
      <c r="B1718" s="71" t="s">
        <v>232</v>
      </c>
      <c r="C1718" s="82">
        <v>-6186</v>
      </c>
    </row>
    <row r="1719" spans="1:3" ht="15.75">
      <c r="A1719" s="64" t="s">
        <v>236</v>
      </c>
      <c r="B1719" s="64"/>
      <c r="C1719" s="83">
        <f>C1717</f>
        <v>-6186</v>
      </c>
    </row>
    <row r="1720" spans="1:3" ht="15.75">
      <c r="A1720" s="66"/>
      <c r="B1720" s="75"/>
      <c r="C1720" s="83"/>
    </row>
    <row r="1721" spans="1:3" ht="15.75">
      <c r="A1721" s="64" t="s">
        <v>479</v>
      </c>
      <c r="B1721" s="64"/>
      <c r="C1721" s="83">
        <f>SUM(C1719)</f>
        <v>-6186</v>
      </c>
    </row>
    <row r="1722" spans="1:3" ht="15.75">
      <c r="A1722" s="66"/>
      <c r="B1722" s="75"/>
      <c r="C1722" s="82"/>
    </row>
    <row r="1723" spans="1:3" ht="15.75">
      <c r="A1723" s="64" t="s">
        <v>480</v>
      </c>
      <c r="B1723" s="64"/>
      <c r="C1723" s="63"/>
    </row>
    <row r="1724" spans="1:3" ht="15.75">
      <c r="A1724" s="62" t="s">
        <v>203</v>
      </c>
      <c r="B1724" s="62"/>
      <c r="C1724" s="81"/>
    </row>
    <row r="1725" spans="1:3" ht="31.5">
      <c r="A1725" s="66" t="s">
        <v>205</v>
      </c>
      <c r="B1725" s="71" t="s">
        <v>86</v>
      </c>
      <c r="C1725" s="82">
        <v>15700</v>
      </c>
    </row>
    <row r="1726" spans="1:3" ht="31.5">
      <c r="A1726" s="66" t="s">
        <v>206</v>
      </c>
      <c r="B1726" s="71" t="s">
        <v>221</v>
      </c>
      <c r="C1726" s="82">
        <v>15700</v>
      </c>
    </row>
    <row r="1727" spans="1:3" ht="15.75">
      <c r="A1727" s="66" t="s">
        <v>207</v>
      </c>
      <c r="B1727" s="71" t="s">
        <v>222</v>
      </c>
      <c r="C1727" s="82">
        <v>8285</v>
      </c>
    </row>
    <row r="1728" spans="1:3" ht="15.75">
      <c r="A1728" s="66" t="s">
        <v>209</v>
      </c>
      <c r="B1728" s="71" t="s">
        <v>224</v>
      </c>
      <c r="C1728" s="82">
        <v>7935</v>
      </c>
    </row>
    <row r="1729" spans="1:3" ht="31.5">
      <c r="A1729" s="66" t="s">
        <v>240</v>
      </c>
      <c r="B1729" s="71" t="s">
        <v>244</v>
      </c>
      <c r="C1729" s="82">
        <v>350</v>
      </c>
    </row>
    <row r="1730" spans="1:3" ht="15.75">
      <c r="A1730" s="66" t="s">
        <v>210</v>
      </c>
      <c r="B1730" s="71" t="s">
        <v>225</v>
      </c>
      <c r="C1730" s="82">
        <v>2673</v>
      </c>
    </row>
    <row r="1731" spans="1:3" ht="31.5">
      <c r="A1731" s="66" t="s">
        <v>211</v>
      </c>
      <c r="B1731" s="71" t="s">
        <v>226</v>
      </c>
      <c r="C1731" s="82">
        <v>1616</v>
      </c>
    </row>
    <row r="1732" spans="1:3" ht="15.75">
      <c r="A1732" s="66" t="s">
        <v>212</v>
      </c>
      <c r="B1732" s="71" t="s">
        <v>227</v>
      </c>
      <c r="C1732" s="82">
        <v>668</v>
      </c>
    </row>
    <row r="1733" spans="1:3" ht="15.75">
      <c r="A1733" s="66" t="s">
        <v>213</v>
      </c>
      <c r="B1733" s="71" t="s">
        <v>228</v>
      </c>
      <c r="C1733" s="82">
        <v>389</v>
      </c>
    </row>
    <row r="1734" spans="1:3" ht="15.75">
      <c r="A1734" s="66" t="s">
        <v>214</v>
      </c>
      <c r="B1734" s="71" t="s">
        <v>229</v>
      </c>
      <c r="C1734" s="82">
        <v>14923</v>
      </c>
    </row>
    <row r="1735" spans="1:3" ht="15.75">
      <c r="A1735" s="66" t="s">
        <v>218</v>
      </c>
      <c r="B1735" s="71" t="s">
        <v>233</v>
      </c>
      <c r="C1735" s="82">
        <v>14923</v>
      </c>
    </row>
    <row r="1736" spans="1:3" ht="15.75">
      <c r="A1736" s="66" t="s">
        <v>287</v>
      </c>
      <c r="B1736" s="71" t="s">
        <v>288</v>
      </c>
      <c r="C1736" s="82">
        <v>70</v>
      </c>
    </row>
    <row r="1737" spans="1:3" ht="31.5">
      <c r="A1737" s="66" t="s">
        <v>289</v>
      </c>
      <c r="B1737" s="71" t="s">
        <v>290</v>
      </c>
      <c r="C1737" s="82">
        <v>70</v>
      </c>
    </row>
    <row r="1738" spans="1:3" ht="15.75">
      <c r="A1738" s="64" t="s">
        <v>236</v>
      </c>
      <c r="B1738" s="64"/>
      <c r="C1738" s="83">
        <f>C1725+C1727+C1730+C1734+C1736</f>
        <v>41651</v>
      </c>
    </row>
    <row r="1739" spans="1:3" ht="15.75">
      <c r="A1739" s="66"/>
      <c r="B1739" s="75"/>
      <c r="C1739" s="83"/>
    </row>
    <row r="1740" spans="1:3" ht="15.75">
      <c r="A1740" s="64" t="s">
        <v>481</v>
      </c>
      <c r="B1740" s="64"/>
      <c r="C1740" s="83">
        <f>SUM(C1738)</f>
        <v>41651</v>
      </c>
    </row>
    <row r="1741" spans="1:3" ht="15.75">
      <c r="A1741" s="66"/>
      <c r="B1741" s="75"/>
      <c r="C1741" s="82"/>
    </row>
    <row r="1742" spans="1:3" ht="15.75">
      <c r="A1742" s="64" t="s">
        <v>482</v>
      </c>
      <c r="B1742" s="64"/>
      <c r="C1742" s="63"/>
    </row>
    <row r="1743" spans="1:3" ht="15.75">
      <c r="A1743" s="62" t="s">
        <v>203</v>
      </c>
      <c r="B1743" s="62"/>
      <c r="C1743" s="81"/>
    </row>
    <row r="1744" spans="1:3" ht="31.5">
      <c r="A1744" s="66" t="s">
        <v>205</v>
      </c>
      <c r="B1744" s="71" t="s">
        <v>86</v>
      </c>
      <c r="C1744" s="82">
        <v>60734</v>
      </c>
    </row>
    <row r="1745" spans="1:3" ht="31.5">
      <c r="A1745" s="66" t="s">
        <v>206</v>
      </c>
      <c r="B1745" s="71" t="s">
        <v>221</v>
      </c>
      <c r="C1745" s="82">
        <v>60734</v>
      </c>
    </row>
    <row r="1746" spans="1:3" ht="15.75">
      <c r="A1746" s="66" t="s">
        <v>207</v>
      </c>
      <c r="B1746" s="71" t="s">
        <v>222</v>
      </c>
      <c r="C1746" s="82">
        <v>1779</v>
      </c>
    </row>
    <row r="1747" spans="1:3" ht="31.5">
      <c r="A1747" s="66" t="s">
        <v>240</v>
      </c>
      <c r="B1747" s="71" t="s">
        <v>244</v>
      </c>
      <c r="C1747" s="82">
        <v>1481</v>
      </c>
    </row>
    <row r="1748" spans="1:3" ht="15.75">
      <c r="A1748" s="66" t="s">
        <v>242</v>
      </c>
      <c r="B1748" s="71" t="s">
        <v>246</v>
      </c>
      <c r="C1748" s="82">
        <v>298</v>
      </c>
    </row>
    <row r="1749" spans="1:3" ht="15.75">
      <c r="A1749" s="66" t="s">
        <v>210</v>
      </c>
      <c r="B1749" s="71" t="s">
        <v>225</v>
      </c>
      <c r="C1749" s="82">
        <v>12261</v>
      </c>
    </row>
    <row r="1750" spans="1:3" ht="31.5">
      <c r="A1750" s="66" t="s">
        <v>211</v>
      </c>
      <c r="B1750" s="71" t="s">
        <v>226</v>
      </c>
      <c r="C1750" s="82">
        <v>7814</v>
      </c>
    </row>
    <row r="1751" spans="1:3" ht="15.75">
      <c r="A1751" s="66" t="s">
        <v>212</v>
      </c>
      <c r="B1751" s="71" t="s">
        <v>227</v>
      </c>
      <c r="C1751" s="82">
        <v>2970</v>
      </c>
    </row>
    <row r="1752" spans="1:3" ht="15.75">
      <c r="A1752" s="66" t="s">
        <v>213</v>
      </c>
      <c r="B1752" s="71" t="s">
        <v>228</v>
      </c>
      <c r="C1752" s="82">
        <v>1477</v>
      </c>
    </row>
    <row r="1753" spans="1:3" ht="15.75">
      <c r="A1753" s="66" t="s">
        <v>214</v>
      </c>
      <c r="B1753" s="71" t="s">
        <v>229</v>
      </c>
      <c r="C1753" s="82">
        <v>71366</v>
      </c>
    </row>
    <row r="1754" spans="1:3" ht="15.75">
      <c r="A1754" s="66" t="s">
        <v>215</v>
      </c>
      <c r="B1754" s="71" t="s">
        <v>230</v>
      </c>
      <c r="C1754" s="82">
        <v>10020</v>
      </c>
    </row>
    <row r="1755" spans="1:3" ht="15.75">
      <c r="A1755" s="66" t="s">
        <v>299</v>
      </c>
      <c r="B1755" s="71" t="s">
        <v>300</v>
      </c>
      <c r="C1755" s="82">
        <v>4594</v>
      </c>
    </row>
    <row r="1756" spans="1:3" ht="15.75">
      <c r="A1756" s="66" t="s">
        <v>267</v>
      </c>
      <c r="B1756" s="71" t="s">
        <v>268</v>
      </c>
      <c r="C1756" s="82">
        <v>1328</v>
      </c>
    </row>
    <row r="1757" spans="1:3" ht="15.75">
      <c r="A1757" s="66" t="s">
        <v>216</v>
      </c>
      <c r="B1757" s="71" t="s">
        <v>231</v>
      </c>
      <c r="C1757" s="82">
        <v>2238</v>
      </c>
    </row>
    <row r="1758" spans="1:3" ht="15.75">
      <c r="A1758" s="66" t="s">
        <v>217</v>
      </c>
      <c r="B1758" s="71" t="s">
        <v>232</v>
      </c>
      <c r="C1758" s="82">
        <v>4040</v>
      </c>
    </row>
    <row r="1759" spans="1:3" ht="15.75">
      <c r="A1759" s="66" t="s">
        <v>218</v>
      </c>
      <c r="B1759" s="71" t="s">
        <v>233</v>
      </c>
      <c r="C1759" s="82">
        <v>49126</v>
      </c>
    </row>
    <row r="1760" spans="1:3" ht="15.75">
      <c r="A1760" s="66" t="s">
        <v>220</v>
      </c>
      <c r="B1760" s="71" t="s">
        <v>235</v>
      </c>
      <c r="C1760" s="82">
        <v>20</v>
      </c>
    </row>
    <row r="1761" spans="1:3" ht="15.75">
      <c r="A1761" s="66" t="s">
        <v>287</v>
      </c>
      <c r="B1761" s="71" t="s">
        <v>288</v>
      </c>
      <c r="C1761" s="82">
        <v>711</v>
      </c>
    </row>
    <row r="1762" spans="1:3" ht="31.5">
      <c r="A1762" s="66" t="s">
        <v>289</v>
      </c>
      <c r="B1762" s="71" t="s">
        <v>290</v>
      </c>
      <c r="C1762" s="82">
        <v>711</v>
      </c>
    </row>
    <row r="1763" spans="1:3" ht="15.75">
      <c r="A1763" s="64" t="s">
        <v>236</v>
      </c>
      <c r="B1763" s="64"/>
      <c r="C1763" s="83">
        <f>C1744+C1746+C1749+C1753+C1761</f>
        <v>146851</v>
      </c>
    </row>
    <row r="1764" spans="1:3" ht="15.75">
      <c r="A1764" s="66"/>
      <c r="B1764" s="75"/>
      <c r="C1764" s="83"/>
    </row>
    <row r="1765" spans="1:3" ht="15.75">
      <c r="A1765" s="64" t="s">
        <v>483</v>
      </c>
      <c r="B1765" s="64"/>
      <c r="C1765" s="83">
        <f>SUM(C1763)</f>
        <v>146851</v>
      </c>
    </row>
    <row r="1766" spans="1:3" ht="15.75">
      <c r="A1766" s="66"/>
      <c r="B1766" s="75"/>
      <c r="C1766" s="82"/>
    </row>
    <row r="1767" spans="1:3" ht="15.75">
      <c r="A1767" s="64" t="s">
        <v>413</v>
      </c>
      <c r="B1767" s="64"/>
      <c r="C1767" s="63"/>
    </row>
    <row r="1768" spans="1:3" ht="15.75">
      <c r="A1768" s="62" t="s">
        <v>203</v>
      </c>
      <c r="B1768" s="62"/>
      <c r="C1768" s="81"/>
    </row>
    <row r="1769" spans="1:3" ht="31.5">
      <c r="A1769" s="66" t="s">
        <v>205</v>
      </c>
      <c r="B1769" s="71" t="s">
        <v>86</v>
      </c>
      <c r="C1769" s="82">
        <v>295806</v>
      </c>
    </row>
    <row r="1770" spans="1:3" ht="31.5">
      <c r="A1770" s="66" t="s">
        <v>206</v>
      </c>
      <c r="B1770" s="71" t="s">
        <v>221</v>
      </c>
      <c r="C1770" s="82">
        <v>295806</v>
      </c>
    </row>
    <row r="1771" spans="1:3" ht="15.75">
      <c r="A1771" s="66" t="s">
        <v>207</v>
      </c>
      <c r="B1771" s="71" t="s">
        <v>222</v>
      </c>
      <c r="C1771" s="82">
        <v>59115</v>
      </c>
    </row>
    <row r="1772" spans="1:3" ht="15.75">
      <c r="A1772" s="66" t="s">
        <v>209</v>
      </c>
      <c r="B1772" s="71" t="s">
        <v>224</v>
      </c>
      <c r="C1772" s="82">
        <v>40345</v>
      </c>
    </row>
    <row r="1773" spans="1:3" ht="31.5">
      <c r="A1773" s="66" t="s">
        <v>240</v>
      </c>
      <c r="B1773" s="71" t="s">
        <v>244</v>
      </c>
      <c r="C1773" s="82">
        <v>10510</v>
      </c>
    </row>
    <row r="1774" spans="1:3" ht="15.75">
      <c r="A1774" s="66" t="s">
        <v>241</v>
      </c>
      <c r="B1774" s="71" t="s">
        <v>245</v>
      </c>
      <c r="C1774" s="82">
        <v>7413</v>
      </c>
    </row>
    <row r="1775" spans="1:3" ht="15.75">
      <c r="A1775" s="66" t="s">
        <v>242</v>
      </c>
      <c r="B1775" s="71" t="s">
        <v>246</v>
      </c>
      <c r="C1775" s="82">
        <v>847</v>
      </c>
    </row>
    <row r="1776" spans="1:3" ht="15.75">
      <c r="A1776" s="66" t="s">
        <v>210</v>
      </c>
      <c r="B1776" s="71" t="s">
        <v>225</v>
      </c>
      <c r="C1776" s="82">
        <v>63330</v>
      </c>
    </row>
    <row r="1777" spans="1:3" ht="31.5">
      <c r="A1777" s="66" t="s">
        <v>211</v>
      </c>
      <c r="B1777" s="71" t="s">
        <v>226</v>
      </c>
      <c r="C1777" s="82">
        <v>39976</v>
      </c>
    </row>
    <row r="1778" spans="1:3" ht="15.75">
      <c r="A1778" s="66" t="s">
        <v>212</v>
      </c>
      <c r="B1778" s="71" t="s">
        <v>227</v>
      </c>
      <c r="C1778" s="82">
        <v>16031</v>
      </c>
    </row>
    <row r="1779" spans="1:3" ht="15.75">
      <c r="A1779" s="66" t="s">
        <v>213</v>
      </c>
      <c r="B1779" s="71" t="s">
        <v>228</v>
      </c>
      <c r="C1779" s="82">
        <v>7323</v>
      </c>
    </row>
    <row r="1780" spans="1:3" ht="15.75">
      <c r="A1780" s="66" t="s">
        <v>214</v>
      </c>
      <c r="B1780" s="71" t="s">
        <v>229</v>
      </c>
      <c r="C1780" s="82">
        <v>56543</v>
      </c>
    </row>
    <row r="1781" spans="1:3" ht="15.75">
      <c r="A1781" s="66" t="s">
        <v>216</v>
      </c>
      <c r="B1781" s="71" t="s">
        <v>231</v>
      </c>
      <c r="C1781" s="82">
        <v>3389</v>
      </c>
    </row>
    <row r="1782" spans="1:3" ht="15.75">
      <c r="A1782" s="66" t="s">
        <v>217</v>
      </c>
      <c r="B1782" s="71" t="s">
        <v>232</v>
      </c>
      <c r="C1782" s="82">
        <v>16143</v>
      </c>
    </row>
    <row r="1783" spans="1:3" ht="15.75">
      <c r="A1783" s="66" t="s">
        <v>218</v>
      </c>
      <c r="B1783" s="71" t="s">
        <v>233</v>
      </c>
      <c r="C1783" s="82">
        <v>14122</v>
      </c>
    </row>
    <row r="1784" spans="1:3" ht="15.75">
      <c r="A1784" s="66" t="s">
        <v>220</v>
      </c>
      <c r="B1784" s="71" t="s">
        <v>235</v>
      </c>
      <c r="C1784" s="82">
        <v>2170</v>
      </c>
    </row>
    <row r="1785" spans="1:3" ht="15.75">
      <c r="A1785" s="66" t="s">
        <v>301</v>
      </c>
      <c r="B1785" s="71" t="s">
        <v>302</v>
      </c>
      <c r="C1785" s="82">
        <v>5219</v>
      </c>
    </row>
    <row r="1786" spans="1:3" ht="15.75">
      <c r="A1786" s="66" t="s">
        <v>269</v>
      </c>
      <c r="B1786" s="71" t="s">
        <v>270</v>
      </c>
      <c r="C1786" s="82">
        <v>36</v>
      </c>
    </row>
    <row r="1787" spans="1:3" ht="15.75">
      <c r="A1787" s="66" t="s">
        <v>484</v>
      </c>
      <c r="B1787" s="71" t="s">
        <v>485</v>
      </c>
      <c r="C1787" s="82">
        <v>1595</v>
      </c>
    </row>
    <row r="1788" spans="1:3" ht="15.75">
      <c r="A1788" s="66" t="s">
        <v>395</v>
      </c>
      <c r="B1788" s="71" t="s">
        <v>396</v>
      </c>
      <c r="C1788" s="82">
        <v>13869</v>
      </c>
    </row>
    <row r="1789" spans="1:3" ht="15.75">
      <c r="A1789" s="66" t="s">
        <v>287</v>
      </c>
      <c r="B1789" s="71" t="s">
        <v>288</v>
      </c>
      <c r="C1789" s="82">
        <v>6264</v>
      </c>
    </row>
    <row r="1790" spans="1:3" ht="31.5">
      <c r="A1790" s="66" t="s">
        <v>291</v>
      </c>
      <c r="B1790" s="71" t="s">
        <v>292</v>
      </c>
      <c r="C1790" s="82">
        <v>6264</v>
      </c>
    </row>
    <row r="1791" spans="1:3" ht="15.75">
      <c r="A1791" s="64" t="s">
        <v>236</v>
      </c>
      <c r="B1791" s="64"/>
      <c r="C1791" s="83">
        <f>C1769+C1771+C1776+C1780+C1789</f>
        <v>481058</v>
      </c>
    </row>
    <row r="1792" spans="1:3" ht="15.75">
      <c r="A1792" s="62" t="s">
        <v>257</v>
      </c>
      <c r="B1792" s="62"/>
      <c r="C1792" s="81"/>
    </row>
    <row r="1793" spans="1:3" ht="15.75">
      <c r="A1793" s="66"/>
      <c r="B1793" s="75"/>
      <c r="C1793" s="82"/>
    </row>
    <row r="1794" spans="1:3" ht="15.75">
      <c r="A1794" s="64" t="s">
        <v>414</v>
      </c>
      <c r="B1794" s="64"/>
      <c r="C1794" s="83">
        <f>SUM(C1791)</f>
        <v>481058</v>
      </c>
    </row>
    <row r="1795" spans="1:3" ht="15.75">
      <c r="A1795" s="66"/>
      <c r="B1795" s="75"/>
      <c r="C1795" s="83"/>
    </row>
    <row r="1796" spans="1:3" ht="15.75">
      <c r="A1796" s="64" t="s">
        <v>415</v>
      </c>
      <c r="B1796" s="64"/>
      <c r="C1796" s="83">
        <f>SUM(C1721,C1740,C1765,C1794)</f>
        <v>663374</v>
      </c>
    </row>
    <row r="1797" spans="1:3" ht="15.75">
      <c r="A1797" s="66"/>
      <c r="B1797" s="75"/>
      <c r="C1797" s="83"/>
    </row>
    <row r="1798" spans="1:3" ht="15.75">
      <c r="A1798" s="64" t="s">
        <v>416</v>
      </c>
      <c r="B1798" s="64"/>
      <c r="C1798" s="83">
        <f>SUM(C1668,C1712,C1796)</f>
        <v>3242066</v>
      </c>
    </row>
    <row r="1799" spans="1:3" ht="15.75">
      <c r="A1799" s="66"/>
      <c r="B1799" s="75"/>
      <c r="C1799" s="82"/>
    </row>
    <row r="1800" spans="1:3" ht="15.75">
      <c r="A1800" s="66"/>
      <c r="B1800" s="75"/>
      <c r="C1800" s="82"/>
    </row>
    <row r="1801" spans="1:3" ht="15.75">
      <c r="A1801" s="64" t="s">
        <v>486</v>
      </c>
      <c r="B1801" s="64"/>
      <c r="C1801" s="63"/>
    </row>
    <row r="1802" spans="1:3" ht="15.75">
      <c r="A1802" s="64" t="s">
        <v>279</v>
      </c>
      <c r="B1802" s="64"/>
      <c r="C1802" s="63"/>
    </row>
    <row r="1803" spans="1:3" ht="15.75">
      <c r="A1803" s="64" t="s">
        <v>487</v>
      </c>
      <c r="B1803" s="64"/>
      <c r="C1803" s="63"/>
    </row>
    <row r="1804" spans="1:3" ht="15.75">
      <c r="A1804" s="62" t="s">
        <v>488</v>
      </c>
      <c r="B1804" s="62"/>
      <c r="C1804" s="81"/>
    </row>
    <row r="1805" spans="1:3" ht="15.75">
      <c r="A1805" s="66" t="s">
        <v>489</v>
      </c>
      <c r="B1805" s="71" t="s">
        <v>490</v>
      </c>
      <c r="C1805" s="82">
        <v>20117</v>
      </c>
    </row>
    <row r="1806" spans="1:3" ht="15.75">
      <c r="A1806" s="66" t="s">
        <v>491</v>
      </c>
      <c r="B1806" s="71" t="s">
        <v>492</v>
      </c>
      <c r="C1806" s="82">
        <v>18540</v>
      </c>
    </row>
    <row r="1807" spans="1:3" ht="15.75">
      <c r="A1807" s="66" t="s">
        <v>493</v>
      </c>
      <c r="B1807" s="71" t="s">
        <v>494</v>
      </c>
      <c r="C1807" s="82">
        <v>1577</v>
      </c>
    </row>
    <row r="1808" spans="1:3" ht="15.75">
      <c r="A1808" s="64" t="s">
        <v>495</v>
      </c>
      <c r="B1808" s="64"/>
      <c r="C1808" s="83">
        <f>C1805</f>
        <v>20117</v>
      </c>
    </row>
    <row r="1809" spans="1:3" ht="15.75">
      <c r="A1809" s="66"/>
      <c r="B1809" s="75"/>
      <c r="C1809" s="83"/>
    </row>
    <row r="1810" spans="1:3" ht="15.75">
      <c r="A1810" s="64" t="s">
        <v>496</v>
      </c>
      <c r="B1810" s="64"/>
      <c r="C1810" s="83">
        <f>SUM(C1808)</f>
        <v>20117</v>
      </c>
    </row>
    <row r="1811" spans="1:3" ht="15.75">
      <c r="A1811" s="66"/>
      <c r="B1811" s="75"/>
      <c r="C1811" s="82"/>
    </row>
    <row r="1812" spans="1:3" ht="15.75">
      <c r="A1812" s="64" t="s">
        <v>497</v>
      </c>
      <c r="B1812" s="64"/>
      <c r="C1812" s="63"/>
    </row>
    <row r="1813" spans="1:3" ht="15.75">
      <c r="A1813" s="62" t="s">
        <v>203</v>
      </c>
      <c r="B1813" s="62"/>
      <c r="C1813" s="81"/>
    </row>
    <row r="1814" spans="1:3" ht="15.75">
      <c r="A1814" s="66" t="s">
        <v>214</v>
      </c>
      <c r="B1814" s="71" t="s">
        <v>229</v>
      </c>
      <c r="C1814" s="82">
        <v>1800</v>
      </c>
    </row>
    <row r="1815" spans="1:3" ht="15.75">
      <c r="A1815" s="66" t="s">
        <v>395</v>
      </c>
      <c r="B1815" s="71" t="s">
        <v>396</v>
      </c>
      <c r="C1815" s="82">
        <v>1800</v>
      </c>
    </row>
    <row r="1816" spans="1:3" ht="15.75">
      <c r="A1816" s="64" t="s">
        <v>236</v>
      </c>
      <c r="B1816" s="64"/>
      <c r="C1816" s="83">
        <f>C1814</f>
        <v>1800</v>
      </c>
    </row>
    <row r="1817" spans="1:3" ht="15.75">
      <c r="A1817" s="66"/>
      <c r="B1817" s="75"/>
      <c r="C1817" s="83"/>
    </row>
    <row r="1818" spans="1:3" ht="31.5">
      <c r="A1818" s="64" t="s">
        <v>498</v>
      </c>
      <c r="B1818" s="64"/>
      <c r="C1818" s="83">
        <f>SUM(C1816)</f>
        <v>1800</v>
      </c>
    </row>
    <row r="1819" spans="1:3" ht="15.75">
      <c r="A1819" s="66"/>
      <c r="B1819" s="75"/>
      <c r="C1819" s="82"/>
    </row>
    <row r="1820" spans="1:3" ht="15.75">
      <c r="A1820" s="64" t="s">
        <v>335</v>
      </c>
      <c r="B1820" s="64"/>
      <c r="C1820" s="83">
        <f>SUM(C1810,C1818)</f>
        <v>21917</v>
      </c>
    </row>
    <row r="1821" spans="1:3" ht="15.75">
      <c r="A1821" s="66"/>
      <c r="B1821" s="75"/>
      <c r="C1821" s="83"/>
    </row>
    <row r="1822" spans="1:3" ht="31.5">
      <c r="A1822" s="64" t="s">
        <v>499</v>
      </c>
      <c r="B1822" s="64"/>
      <c r="C1822" s="83">
        <f>SUM(C1820)</f>
        <v>21917</v>
      </c>
    </row>
    <row r="1823" spans="1:3" ht="15.75">
      <c r="A1823" s="66"/>
      <c r="B1823" s="75"/>
      <c r="C1823" s="82"/>
    </row>
    <row r="1824" spans="1:3" ht="15.75">
      <c r="A1824" s="62" t="s">
        <v>500</v>
      </c>
      <c r="B1824" s="60"/>
      <c r="C1824" s="83">
        <f>SUM(C1045,C1069,C1153,C1189,C1288,C1480,C1640,C1798,C1822)</f>
        <v>19405635</v>
      </c>
    </row>
    <row r="1825" spans="1:3" ht="15.75">
      <c r="A1825" s="62"/>
      <c r="B1825" s="60"/>
      <c r="C1825" s="83"/>
    </row>
    <row r="1826" spans="1:3" ht="15.75">
      <c r="A1826" s="81" t="s">
        <v>501</v>
      </c>
      <c r="B1826" s="61"/>
      <c r="C1826" s="63"/>
    </row>
    <row r="1827" spans="1:3" ht="15.75">
      <c r="A1827" s="63"/>
      <c r="B1827" s="63"/>
      <c r="C1827" s="63"/>
    </row>
    <row r="1828" spans="1:3" ht="15.75">
      <c r="A1828" s="63" t="s">
        <v>200</v>
      </c>
      <c r="B1828" s="63"/>
      <c r="C1828" s="63"/>
    </row>
    <row r="1829" spans="1:3" ht="15.75">
      <c r="A1829" s="63" t="s">
        <v>201</v>
      </c>
      <c r="B1829" s="63"/>
      <c r="C1829" s="63"/>
    </row>
    <row r="1830" spans="1:3" ht="15.75">
      <c r="A1830" s="63" t="s">
        <v>238</v>
      </c>
      <c r="B1830" s="63"/>
      <c r="C1830" s="63"/>
    </row>
    <row r="1831" spans="1:3" ht="15.75">
      <c r="A1831" s="81" t="s">
        <v>203</v>
      </c>
      <c r="B1831" s="81"/>
      <c r="C1831" s="81"/>
    </row>
    <row r="1832" spans="1:3" ht="31.5">
      <c r="A1832" s="84" t="s">
        <v>205</v>
      </c>
      <c r="B1832" s="85" t="s">
        <v>86</v>
      </c>
      <c r="C1832" s="82">
        <v>1221628</v>
      </c>
    </row>
    <row r="1833" spans="1:3" ht="31.5">
      <c r="A1833" s="84" t="s">
        <v>206</v>
      </c>
      <c r="B1833" s="85" t="s">
        <v>221</v>
      </c>
      <c r="C1833" s="82">
        <v>1221628</v>
      </c>
    </row>
    <row r="1834" spans="1:3" ht="15.75">
      <c r="A1834" s="84" t="s">
        <v>207</v>
      </c>
      <c r="B1834" s="85" t="s">
        <v>222</v>
      </c>
      <c r="C1834" s="82">
        <v>121558</v>
      </c>
    </row>
    <row r="1835" spans="1:3" ht="15.75">
      <c r="A1835" s="84" t="s">
        <v>209</v>
      </c>
      <c r="B1835" s="85" t="s">
        <v>224</v>
      </c>
      <c r="C1835" s="82">
        <v>17902</v>
      </c>
    </row>
    <row r="1836" spans="1:3" ht="31.5">
      <c r="A1836" s="84" t="s">
        <v>240</v>
      </c>
      <c r="B1836" s="85" t="s">
        <v>244</v>
      </c>
      <c r="C1836" s="82">
        <v>56575</v>
      </c>
    </row>
    <row r="1837" spans="1:3" ht="15.75">
      <c r="A1837" s="84" t="s">
        <v>241</v>
      </c>
      <c r="B1837" s="85" t="s">
        <v>245</v>
      </c>
      <c r="C1837" s="82">
        <v>31526</v>
      </c>
    </row>
    <row r="1838" spans="1:3" ht="15.75">
      <c r="A1838" s="84" t="s">
        <v>242</v>
      </c>
      <c r="B1838" s="85" t="s">
        <v>246</v>
      </c>
      <c r="C1838" s="82">
        <v>15555</v>
      </c>
    </row>
    <row r="1839" spans="1:3" ht="15.75">
      <c r="A1839" s="84" t="s">
        <v>210</v>
      </c>
      <c r="B1839" s="85" t="s">
        <v>225</v>
      </c>
      <c r="C1839" s="82">
        <v>239354</v>
      </c>
    </row>
    <row r="1840" spans="1:3" ht="31.5">
      <c r="A1840" s="84" t="s">
        <v>211</v>
      </c>
      <c r="B1840" s="85" t="s">
        <v>226</v>
      </c>
      <c r="C1840" s="82">
        <v>147158</v>
      </c>
    </row>
    <row r="1841" spans="1:3" ht="15.75">
      <c r="A1841" s="84" t="s">
        <v>212</v>
      </c>
      <c r="B1841" s="85" t="s">
        <v>227</v>
      </c>
      <c r="C1841" s="82">
        <v>60156</v>
      </c>
    </row>
    <row r="1842" spans="1:3" ht="15.75">
      <c r="A1842" s="84" t="s">
        <v>213</v>
      </c>
      <c r="B1842" s="85" t="s">
        <v>228</v>
      </c>
      <c r="C1842" s="82">
        <v>32040</v>
      </c>
    </row>
    <row r="1843" spans="1:3" ht="15.75">
      <c r="A1843" s="63" t="s">
        <v>236</v>
      </c>
      <c r="B1843" s="63"/>
      <c r="C1843" s="83">
        <f>C1832+C1834+C1839</f>
        <v>1582540</v>
      </c>
    </row>
    <row r="1844" spans="1:3" ht="15.75">
      <c r="A1844" s="84"/>
      <c r="B1844" s="83"/>
      <c r="C1844" s="83"/>
    </row>
    <row r="1845" spans="1:3" ht="15.75">
      <c r="A1845" s="63" t="s">
        <v>247</v>
      </c>
      <c r="B1845" s="63"/>
      <c r="C1845" s="83">
        <f>SUM(C1843)</f>
        <v>1582540</v>
      </c>
    </row>
    <row r="1846" spans="1:3" ht="15.75">
      <c r="A1846" s="84"/>
      <c r="B1846" s="83"/>
      <c r="C1846" s="83"/>
    </row>
    <row r="1847" spans="1:3" ht="15.75">
      <c r="A1847" s="63" t="s">
        <v>248</v>
      </c>
      <c r="B1847" s="63"/>
      <c r="C1847" s="83">
        <f>SUM(C1845)</f>
        <v>1582540</v>
      </c>
    </row>
    <row r="1848" spans="1:3" ht="15.75">
      <c r="A1848" s="84"/>
      <c r="B1848" s="83"/>
      <c r="C1848" s="83"/>
    </row>
    <row r="1849" spans="1:3" ht="15.75">
      <c r="A1849" s="63" t="s">
        <v>249</v>
      </c>
      <c r="B1849" s="63"/>
      <c r="C1849" s="83">
        <f>SUM(C1847)</f>
        <v>1582540</v>
      </c>
    </row>
    <row r="1850" spans="1:3" ht="15.75">
      <c r="A1850" s="84"/>
      <c r="B1850" s="83"/>
      <c r="C1850" s="82"/>
    </row>
    <row r="1851" spans="1:3" ht="15.75">
      <c r="A1851" s="84"/>
      <c r="B1851" s="83"/>
      <c r="C1851" s="82"/>
    </row>
    <row r="1852" spans="1:3" ht="15.75">
      <c r="A1852" s="63" t="s">
        <v>250</v>
      </c>
      <c r="B1852" s="63"/>
      <c r="C1852" s="63"/>
    </row>
    <row r="1853" spans="1:3" ht="15.75">
      <c r="A1853" s="63" t="s">
        <v>251</v>
      </c>
      <c r="B1853" s="63"/>
      <c r="C1853" s="63"/>
    </row>
    <row r="1854" spans="1:3" ht="15.75">
      <c r="A1854" s="63" t="s">
        <v>252</v>
      </c>
      <c r="B1854" s="63"/>
      <c r="C1854" s="63"/>
    </row>
    <row r="1855" spans="1:3" ht="15.75">
      <c r="A1855" s="81" t="s">
        <v>203</v>
      </c>
      <c r="B1855" s="81"/>
      <c r="C1855" s="81"/>
    </row>
    <row r="1856" spans="1:3" ht="15.75">
      <c r="A1856" s="84" t="s">
        <v>207</v>
      </c>
      <c r="B1856" s="85" t="s">
        <v>222</v>
      </c>
      <c r="C1856" s="82">
        <v>8260</v>
      </c>
    </row>
    <row r="1857" spans="1:3" ht="15.75">
      <c r="A1857" s="84" t="s">
        <v>209</v>
      </c>
      <c r="B1857" s="85" t="s">
        <v>224</v>
      </c>
      <c r="C1857" s="82">
        <v>8260</v>
      </c>
    </row>
    <row r="1858" spans="1:3" ht="15.75">
      <c r="A1858" s="84" t="s">
        <v>210</v>
      </c>
      <c r="B1858" s="85" t="s">
        <v>225</v>
      </c>
      <c r="C1858" s="82">
        <v>979</v>
      </c>
    </row>
    <row r="1859" spans="1:3" ht="31.5">
      <c r="A1859" s="84" t="s">
        <v>211</v>
      </c>
      <c r="B1859" s="85" t="s">
        <v>226</v>
      </c>
      <c r="C1859" s="82">
        <v>509</v>
      </c>
    </row>
    <row r="1860" spans="1:3" ht="15.75">
      <c r="A1860" s="84" t="s">
        <v>212</v>
      </c>
      <c r="B1860" s="85" t="s">
        <v>227</v>
      </c>
      <c r="C1860" s="82">
        <v>297</v>
      </c>
    </row>
    <row r="1861" spans="1:3" ht="15.75">
      <c r="A1861" s="84" t="s">
        <v>213</v>
      </c>
      <c r="B1861" s="85" t="s">
        <v>228</v>
      </c>
      <c r="C1861" s="82">
        <v>173</v>
      </c>
    </row>
    <row r="1862" spans="1:3" ht="15.75">
      <c r="A1862" s="84" t="s">
        <v>214</v>
      </c>
      <c r="B1862" s="85" t="s">
        <v>229</v>
      </c>
      <c r="C1862" s="82">
        <v>30</v>
      </c>
    </row>
    <row r="1863" spans="1:3" ht="15.75">
      <c r="A1863" s="84" t="s">
        <v>216</v>
      </c>
      <c r="B1863" s="85" t="s">
        <v>231</v>
      </c>
      <c r="C1863" s="82">
        <v>30</v>
      </c>
    </row>
    <row r="1864" spans="1:3" ht="15.75">
      <c r="A1864" s="63" t="s">
        <v>236</v>
      </c>
      <c r="B1864" s="63"/>
      <c r="C1864" s="83">
        <f>C1856+C1862+C1858</f>
        <v>9269</v>
      </c>
    </row>
    <row r="1865" spans="1:3" ht="15.75">
      <c r="A1865" s="81" t="s">
        <v>257</v>
      </c>
      <c r="B1865" s="81"/>
      <c r="C1865" s="81"/>
    </row>
    <row r="1866" spans="1:3" ht="15.75">
      <c r="A1866" s="84" t="s">
        <v>260</v>
      </c>
      <c r="B1866" s="85" t="s">
        <v>261</v>
      </c>
      <c r="C1866" s="82">
        <v>3479</v>
      </c>
    </row>
    <row r="1867" spans="1:3" ht="15.75">
      <c r="A1867" s="84" t="s">
        <v>262</v>
      </c>
      <c r="B1867" s="85" t="s">
        <v>263</v>
      </c>
      <c r="C1867" s="82">
        <v>3479</v>
      </c>
    </row>
    <row r="1868" spans="1:3" ht="15.75">
      <c r="A1868" s="63" t="s">
        <v>264</v>
      </c>
      <c r="B1868" s="63"/>
      <c r="C1868" s="83">
        <f>C1866</f>
        <v>3479</v>
      </c>
    </row>
    <row r="1869" spans="1:3" ht="15.75">
      <c r="A1869" s="84"/>
      <c r="B1869" s="83"/>
      <c r="C1869" s="83"/>
    </row>
    <row r="1870" spans="1:3" ht="15.75">
      <c r="A1870" s="63" t="s">
        <v>255</v>
      </c>
      <c r="B1870" s="63"/>
      <c r="C1870" s="83">
        <f>SUM(C1864,C1868)</f>
        <v>12748</v>
      </c>
    </row>
    <row r="1871" spans="1:3" ht="15.75">
      <c r="A1871" s="84"/>
      <c r="B1871" s="83"/>
      <c r="C1871" s="83"/>
    </row>
    <row r="1872" spans="1:3" ht="15.75">
      <c r="A1872" s="63" t="s">
        <v>256</v>
      </c>
      <c r="B1872" s="63"/>
      <c r="C1872" s="83">
        <f>SUM(C1870)</f>
        <v>12748</v>
      </c>
    </row>
    <row r="1873" spans="1:3" ht="15.75">
      <c r="A1873" s="84"/>
      <c r="B1873" s="83"/>
      <c r="C1873" s="82"/>
    </row>
    <row r="1874" spans="1:3" ht="31.5">
      <c r="A1874" s="63" t="s">
        <v>265</v>
      </c>
      <c r="B1874" s="63"/>
      <c r="C1874" s="63"/>
    </row>
    <row r="1875" spans="1:3" ht="31.5">
      <c r="A1875" s="63" t="s">
        <v>274</v>
      </c>
      <c r="B1875" s="63"/>
      <c r="C1875" s="63"/>
    </row>
    <row r="1876" spans="1:3" ht="15.75">
      <c r="A1876" s="81" t="s">
        <v>203</v>
      </c>
      <c r="B1876" s="81"/>
      <c r="C1876" s="81"/>
    </row>
    <row r="1877" spans="1:3" ht="15.75">
      <c r="A1877" s="81" t="s">
        <v>257</v>
      </c>
      <c r="B1877" s="81"/>
      <c r="C1877" s="81"/>
    </row>
    <row r="1878" spans="1:3" ht="15.75">
      <c r="A1878" s="84" t="s">
        <v>258</v>
      </c>
      <c r="B1878" s="85" t="s">
        <v>259</v>
      </c>
      <c r="C1878" s="82">
        <v>6135</v>
      </c>
    </row>
    <row r="1879" spans="1:3" ht="15.75">
      <c r="A1879" s="63" t="s">
        <v>264</v>
      </c>
      <c r="B1879" s="63"/>
      <c r="C1879" s="83">
        <f>C1878</f>
        <v>6135</v>
      </c>
    </row>
    <row r="1880" spans="1:3" ht="15.75">
      <c r="A1880" s="84"/>
      <c r="B1880" s="83"/>
      <c r="C1880" s="83"/>
    </row>
    <row r="1881" spans="1:3" ht="31.5">
      <c r="A1881" s="63" t="s">
        <v>275</v>
      </c>
      <c r="B1881" s="63"/>
      <c r="C1881" s="83">
        <f>SUM(C1879)</f>
        <v>6135</v>
      </c>
    </row>
    <row r="1882" spans="1:3" ht="15.75">
      <c r="A1882" s="84"/>
      <c r="B1882" s="83"/>
      <c r="C1882" s="83"/>
    </row>
    <row r="1883" spans="1:3" ht="31.5">
      <c r="A1883" s="63" t="s">
        <v>276</v>
      </c>
      <c r="B1883" s="63"/>
      <c r="C1883" s="83">
        <f>SUM(C1881)</f>
        <v>6135</v>
      </c>
    </row>
    <row r="1884" spans="1:3" ht="15.75">
      <c r="A1884" s="84"/>
      <c r="B1884" s="83"/>
      <c r="C1884" s="83"/>
    </row>
    <row r="1885" spans="1:3" ht="15.75">
      <c r="A1885" s="63" t="s">
        <v>277</v>
      </c>
      <c r="B1885" s="63"/>
      <c r="C1885" s="83">
        <f>SUM(C1872,C1883)</f>
        <v>18883</v>
      </c>
    </row>
    <row r="1886" spans="1:3" ht="15.75">
      <c r="A1886" s="84"/>
      <c r="B1886" s="83"/>
      <c r="C1886" s="82"/>
    </row>
    <row r="1887" spans="1:3" ht="15.75">
      <c r="A1887" s="84"/>
      <c r="B1887" s="83"/>
      <c r="C1887" s="82"/>
    </row>
    <row r="1888" spans="1:3" ht="15.75">
      <c r="A1888" s="63" t="s">
        <v>278</v>
      </c>
      <c r="B1888" s="63"/>
      <c r="C1888" s="63"/>
    </row>
    <row r="1889" spans="1:3" ht="15.75">
      <c r="A1889" s="63" t="s">
        <v>279</v>
      </c>
      <c r="B1889" s="63"/>
      <c r="C1889" s="63"/>
    </row>
    <row r="1890" spans="1:3" ht="15.75">
      <c r="A1890" s="63" t="s">
        <v>280</v>
      </c>
      <c r="B1890" s="63"/>
      <c r="C1890" s="63"/>
    </row>
    <row r="1891" spans="1:3" ht="15.75">
      <c r="A1891" s="81" t="s">
        <v>203</v>
      </c>
      <c r="B1891" s="81"/>
      <c r="C1891" s="81"/>
    </row>
    <row r="1892" spans="1:3" ht="15.75">
      <c r="A1892" s="84" t="s">
        <v>214</v>
      </c>
      <c r="B1892" s="85" t="s">
        <v>229</v>
      </c>
      <c r="C1892" s="82">
        <v>1210</v>
      </c>
    </row>
    <row r="1893" spans="1:3" ht="15.75">
      <c r="A1893" s="84" t="s">
        <v>267</v>
      </c>
      <c r="B1893" s="85" t="s">
        <v>268</v>
      </c>
      <c r="C1893" s="82">
        <v>770</v>
      </c>
    </row>
    <row r="1894" spans="1:3" ht="15.75">
      <c r="A1894" s="84" t="s">
        <v>216</v>
      </c>
      <c r="B1894" s="85" t="s">
        <v>231</v>
      </c>
      <c r="C1894" s="82">
        <v>440</v>
      </c>
    </row>
    <row r="1895" spans="1:3" ht="15.75">
      <c r="A1895" s="63" t="s">
        <v>236</v>
      </c>
      <c r="B1895" s="63"/>
      <c r="C1895" s="83">
        <f>C1892</f>
        <v>1210</v>
      </c>
    </row>
    <row r="1896" spans="1:3" ht="15.75">
      <c r="A1896" s="81" t="s">
        <v>257</v>
      </c>
      <c r="B1896" s="81"/>
      <c r="C1896" s="81"/>
    </row>
    <row r="1897" spans="1:3" ht="15.75">
      <c r="A1897" s="84" t="s">
        <v>260</v>
      </c>
      <c r="B1897" s="85" t="s">
        <v>261</v>
      </c>
      <c r="C1897" s="82">
        <v>14400</v>
      </c>
    </row>
    <row r="1898" spans="1:3" ht="15.75">
      <c r="A1898" s="84" t="s">
        <v>502</v>
      </c>
      <c r="B1898" s="85" t="s">
        <v>503</v>
      </c>
      <c r="C1898" s="82">
        <v>14400</v>
      </c>
    </row>
    <row r="1899" spans="1:3" ht="15.75">
      <c r="A1899" s="63" t="s">
        <v>264</v>
      </c>
      <c r="B1899" s="63"/>
      <c r="C1899" s="83">
        <f>C1897</f>
        <v>14400</v>
      </c>
    </row>
    <row r="1900" spans="1:3" ht="15.75">
      <c r="A1900" s="84"/>
      <c r="B1900" s="83"/>
      <c r="C1900" s="82"/>
    </row>
    <row r="1901" spans="1:3" ht="15.75">
      <c r="A1901" s="63" t="s">
        <v>295</v>
      </c>
      <c r="B1901" s="63"/>
      <c r="C1901" s="83">
        <f>SUM(C1895,C1899)</f>
        <v>15610</v>
      </c>
    </row>
    <row r="1902" spans="1:3" ht="15.75">
      <c r="A1902" s="84"/>
      <c r="B1902" s="83"/>
      <c r="C1902" s="82"/>
    </row>
    <row r="1903" spans="1:3" ht="15.75">
      <c r="A1903" s="63" t="s">
        <v>298</v>
      </c>
      <c r="B1903" s="63"/>
      <c r="C1903" s="63"/>
    </row>
    <row r="1904" spans="1:3" ht="15.75">
      <c r="A1904" s="81" t="s">
        <v>203</v>
      </c>
      <c r="B1904" s="81"/>
      <c r="C1904" s="81"/>
    </row>
    <row r="1905" spans="1:3" ht="31.5">
      <c r="A1905" s="84" t="s">
        <v>205</v>
      </c>
      <c r="B1905" s="85" t="s">
        <v>86</v>
      </c>
      <c r="C1905" s="82">
        <v>97</v>
      </c>
    </row>
    <row r="1906" spans="1:3" ht="31.5">
      <c r="A1906" s="84" t="s">
        <v>206</v>
      </c>
      <c r="B1906" s="85" t="s">
        <v>221</v>
      </c>
      <c r="C1906" s="82">
        <v>97</v>
      </c>
    </row>
    <row r="1907" spans="1:3" ht="15.75">
      <c r="A1907" s="84" t="s">
        <v>210</v>
      </c>
      <c r="B1907" s="85" t="s">
        <v>225</v>
      </c>
      <c r="C1907" s="82">
        <v>23</v>
      </c>
    </row>
    <row r="1908" spans="1:3" ht="31.5">
      <c r="A1908" s="84" t="s">
        <v>211</v>
      </c>
      <c r="B1908" s="85" t="s">
        <v>226</v>
      </c>
      <c r="C1908" s="82">
        <v>11</v>
      </c>
    </row>
    <row r="1909" spans="1:3" ht="31.5">
      <c r="A1909" s="84" t="s">
        <v>281</v>
      </c>
      <c r="B1909" s="85" t="s">
        <v>282</v>
      </c>
      <c r="C1909" s="82">
        <v>4</v>
      </c>
    </row>
    <row r="1910" spans="1:3" ht="15.75">
      <c r="A1910" s="84" t="s">
        <v>212</v>
      </c>
      <c r="B1910" s="85" t="s">
        <v>227</v>
      </c>
      <c r="C1910" s="82">
        <v>5</v>
      </c>
    </row>
    <row r="1911" spans="1:3" ht="15.75">
      <c r="A1911" s="84" t="s">
        <v>213</v>
      </c>
      <c r="B1911" s="85" t="s">
        <v>228</v>
      </c>
      <c r="C1911" s="82">
        <v>3</v>
      </c>
    </row>
    <row r="1912" spans="1:3" ht="15.75">
      <c r="A1912" s="84" t="s">
        <v>214</v>
      </c>
      <c r="B1912" s="85" t="s">
        <v>229</v>
      </c>
      <c r="C1912" s="82">
        <v>58867</v>
      </c>
    </row>
    <row r="1913" spans="1:3" ht="15.75">
      <c r="A1913" s="84" t="s">
        <v>216</v>
      </c>
      <c r="B1913" s="85" t="s">
        <v>231</v>
      </c>
      <c r="C1913" s="82">
        <v>55382</v>
      </c>
    </row>
    <row r="1914" spans="1:3" ht="15.75">
      <c r="A1914" s="84" t="s">
        <v>269</v>
      </c>
      <c r="B1914" s="85" t="s">
        <v>270</v>
      </c>
      <c r="C1914" s="82">
        <v>3485</v>
      </c>
    </row>
    <row r="1915" spans="1:3" ht="15.75">
      <c r="A1915" s="63" t="s">
        <v>236</v>
      </c>
      <c r="B1915" s="63"/>
      <c r="C1915" s="83">
        <f>C1905+C1907+C1912</f>
        <v>58987</v>
      </c>
    </row>
    <row r="1916" spans="1:3" ht="15.75">
      <c r="A1916" s="81" t="s">
        <v>257</v>
      </c>
      <c r="B1916" s="81"/>
      <c r="C1916" s="81"/>
    </row>
    <row r="1917" spans="1:3" ht="15.75">
      <c r="A1917" s="84" t="s">
        <v>258</v>
      </c>
      <c r="B1917" s="85" t="s">
        <v>259</v>
      </c>
      <c r="C1917" s="82">
        <v>265402</v>
      </c>
    </row>
    <row r="1918" spans="1:3" ht="15.75">
      <c r="A1918" s="84" t="s">
        <v>260</v>
      </c>
      <c r="B1918" s="85" t="s">
        <v>261</v>
      </c>
      <c r="C1918" s="82">
        <v>11910</v>
      </c>
    </row>
    <row r="1919" spans="1:3" ht="15.75">
      <c r="A1919" s="84" t="s">
        <v>262</v>
      </c>
      <c r="B1919" s="85" t="s">
        <v>263</v>
      </c>
      <c r="C1919" s="82">
        <v>11910</v>
      </c>
    </row>
    <row r="1920" spans="1:3" ht="15.75">
      <c r="A1920" s="63" t="s">
        <v>264</v>
      </c>
      <c r="B1920" s="63"/>
      <c r="C1920" s="83">
        <f>C1917+C1918</f>
        <v>277312</v>
      </c>
    </row>
    <row r="1921" spans="1:3" ht="15.75">
      <c r="A1921" s="84"/>
      <c r="B1921" s="83"/>
      <c r="C1921" s="83"/>
    </row>
    <row r="1922" spans="1:3" ht="31.5">
      <c r="A1922" s="63" t="s">
        <v>322</v>
      </c>
      <c r="B1922" s="63"/>
      <c r="C1922" s="83">
        <f>SUM(C1915,C1920)</f>
        <v>336299</v>
      </c>
    </row>
    <row r="1923" spans="1:3" ht="15.75">
      <c r="A1923" s="84"/>
      <c r="B1923" s="83"/>
      <c r="C1923" s="82"/>
    </row>
    <row r="1924" spans="1:3" ht="15.75">
      <c r="A1924" s="63" t="s">
        <v>323</v>
      </c>
      <c r="B1924" s="63"/>
      <c r="C1924" s="63"/>
    </row>
    <row r="1925" spans="1:3" ht="15.75">
      <c r="A1925" s="81" t="s">
        <v>257</v>
      </c>
      <c r="B1925" s="81"/>
      <c r="C1925" s="81"/>
    </row>
    <row r="1926" spans="1:3" ht="15.75">
      <c r="A1926" s="84"/>
      <c r="B1926" s="83"/>
      <c r="C1926" s="82"/>
    </row>
    <row r="1927" spans="1:3" ht="15.75">
      <c r="A1927" s="84"/>
      <c r="B1927" s="83"/>
      <c r="C1927" s="82"/>
    </row>
    <row r="1928" spans="1:3" ht="15.75">
      <c r="A1928" s="63" t="s">
        <v>329</v>
      </c>
      <c r="B1928" s="63"/>
      <c r="C1928" s="63"/>
    </row>
    <row r="1929" spans="1:3" ht="15.75">
      <c r="A1929" s="81" t="s">
        <v>203</v>
      </c>
      <c r="B1929" s="81"/>
      <c r="C1929" s="81"/>
    </row>
    <row r="1930" spans="1:3" ht="31.5">
      <c r="A1930" s="84" t="s">
        <v>205</v>
      </c>
      <c r="B1930" s="85" t="s">
        <v>86</v>
      </c>
      <c r="C1930" s="82">
        <v>9777</v>
      </c>
    </row>
    <row r="1931" spans="1:3" ht="31.5">
      <c r="A1931" s="84" t="s">
        <v>206</v>
      </c>
      <c r="B1931" s="85" t="s">
        <v>221</v>
      </c>
      <c r="C1931" s="82">
        <v>9777</v>
      </c>
    </row>
    <row r="1932" spans="1:3" ht="15.75">
      <c r="A1932" s="84" t="s">
        <v>207</v>
      </c>
      <c r="B1932" s="85" t="s">
        <v>222</v>
      </c>
      <c r="C1932" s="82">
        <v>718</v>
      </c>
    </row>
    <row r="1933" spans="1:3" ht="31.5">
      <c r="A1933" s="84" t="s">
        <v>240</v>
      </c>
      <c r="B1933" s="85" t="s">
        <v>244</v>
      </c>
      <c r="C1933" s="82">
        <v>658</v>
      </c>
    </row>
    <row r="1934" spans="1:3" ht="15.75">
      <c r="A1934" s="84" t="s">
        <v>242</v>
      </c>
      <c r="B1934" s="85" t="s">
        <v>246</v>
      </c>
      <c r="C1934" s="82">
        <v>60</v>
      </c>
    </row>
    <row r="1935" spans="1:3" ht="15.75">
      <c r="A1935" s="84" t="s">
        <v>210</v>
      </c>
      <c r="B1935" s="85" t="s">
        <v>225</v>
      </c>
      <c r="C1935" s="82">
        <v>2328</v>
      </c>
    </row>
    <row r="1936" spans="1:3" ht="31.5">
      <c r="A1936" s="84" t="s">
        <v>211</v>
      </c>
      <c r="B1936" s="85" t="s">
        <v>226</v>
      </c>
      <c r="C1936" s="82">
        <v>1140</v>
      </c>
    </row>
    <row r="1937" spans="1:3" ht="31.5">
      <c r="A1937" s="84" t="s">
        <v>281</v>
      </c>
      <c r="B1937" s="85" t="s">
        <v>282</v>
      </c>
      <c r="C1937" s="82">
        <v>429</v>
      </c>
    </row>
    <row r="1938" spans="1:3" ht="15.75">
      <c r="A1938" s="84" t="s">
        <v>212</v>
      </c>
      <c r="B1938" s="85" t="s">
        <v>227</v>
      </c>
      <c r="C1938" s="82">
        <v>479</v>
      </c>
    </row>
    <row r="1939" spans="1:3" ht="15.75">
      <c r="A1939" s="84" t="s">
        <v>213</v>
      </c>
      <c r="B1939" s="85" t="s">
        <v>228</v>
      </c>
      <c r="C1939" s="82">
        <v>280</v>
      </c>
    </row>
    <row r="1940" spans="1:3" ht="15.75">
      <c r="A1940" s="63" t="s">
        <v>236</v>
      </c>
      <c r="B1940" s="63"/>
      <c r="C1940" s="83">
        <f>C1930+C1932+C1935</f>
        <v>12823</v>
      </c>
    </row>
    <row r="1941" spans="1:3" ht="15.75">
      <c r="A1941" s="84"/>
      <c r="B1941" s="83"/>
      <c r="C1941" s="83"/>
    </row>
    <row r="1942" spans="1:3" ht="15.75">
      <c r="A1942" s="63" t="s">
        <v>330</v>
      </c>
      <c r="B1942" s="63"/>
      <c r="C1942" s="83">
        <f>SUM(C1940)</f>
        <v>12823</v>
      </c>
    </row>
    <row r="1943" spans="1:3" ht="15.75">
      <c r="A1943" s="84"/>
      <c r="B1943" s="83"/>
      <c r="C1943" s="83"/>
    </row>
    <row r="1944" spans="1:3" ht="15.75">
      <c r="A1944" s="63" t="s">
        <v>335</v>
      </c>
      <c r="B1944" s="63"/>
      <c r="C1944" s="83">
        <f>SUM(C1901,C1922,C1942)</f>
        <v>364732</v>
      </c>
    </row>
    <row r="1945" spans="1:3" ht="15.75">
      <c r="A1945" s="84"/>
      <c r="B1945" s="83"/>
      <c r="C1945" s="83"/>
    </row>
    <row r="1946" spans="1:3" ht="15.75">
      <c r="A1946" s="63" t="s">
        <v>336</v>
      </c>
      <c r="B1946" s="63"/>
      <c r="C1946" s="83">
        <f>SUM(C1944)</f>
        <v>364732</v>
      </c>
    </row>
    <row r="1947" spans="1:3" ht="15.75">
      <c r="A1947" s="84"/>
      <c r="B1947" s="83"/>
      <c r="C1947" s="82"/>
    </row>
    <row r="1948" spans="1:3" ht="15.75">
      <c r="A1948" s="84"/>
      <c r="B1948" s="83"/>
      <c r="C1948" s="82"/>
    </row>
    <row r="1949" spans="1:3" ht="15.75">
      <c r="A1949" s="63" t="s">
        <v>337</v>
      </c>
      <c r="B1949" s="63"/>
      <c r="C1949" s="63"/>
    </row>
    <row r="1950" spans="1:3" ht="15.75">
      <c r="A1950" s="63" t="s">
        <v>279</v>
      </c>
      <c r="B1950" s="63"/>
      <c r="C1950" s="63"/>
    </row>
    <row r="1951" spans="1:3" ht="15.75">
      <c r="A1951" s="63" t="s">
        <v>342</v>
      </c>
      <c r="B1951" s="63"/>
      <c r="C1951" s="63"/>
    </row>
    <row r="1952" spans="1:3" ht="15.75">
      <c r="A1952" s="81" t="s">
        <v>203</v>
      </c>
      <c r="B1952" s="81"/>
      <c r="C1952" s="81"/>
    </row>
    <row r="1953" spans="1:3" ht="15.75">
      <c r="A1953" s="84" t="s">
        <v>306</v>
      </c>
      <c r="B1953" s="85" t="s">
        <v>307</v>
      </c>
      <c r="C1953" s="82">
        <v>811</v>
      </c>
    </row>
    <row r="1954" spans="1:3" ht="15.75">
      <c r="A1954" s="84" t="s">
        <v>308</v>
      </c>
      <c r="B1954" s="85" t="s">
        <v>309</v>
      </c>
      <c r="C1954" s="82">
        <v>811</v>
      </c>
    </row>
    <row r="1955" spans="1:3" ht="15.75">
      <c r="A1955" s="63" t="s">
        <v>236</v>
      </c>
      <c r="B1955" s="63"/>
      <c r="C1955" s="83">
        <f>C1953</f>
        <v>811</v>
      </c>
    </row>
    <row r="1956" spans="1:3" ht="15.75">
      <c r="A1956" s="81" t="s">
        <v>257</v>
      </c>
      <c r="B1956" s="81"/>
      <c r="C1956" s="81"/>
    </row>
    <row r="1957" spans="1:3" ht="15.75">
      <c r="A1957" s="84"/>
      <c r="B1957" s="83"/>
      <c r="C1957" s="82"/>
    </row>
    <row r="1958" spans="1:3" ht="15.75">
      <c r="A1958" s="63" t="s">
        <v>343</v>
      </c>
      <c r="B1958" s="63"/>
      <c r="C1958" s="83">
        <f>SUM(C1955)</f>
        <v>811</v>
      </c>
    </row>
    <row r="1959" spans="1:3" ht="15.75">
      <c r="A1959" s="84"/>
      <c r="B1959" s="83"/>
      <c r="C1959" s="83"/>
    </row>
    <row r="1960" spans="1:3" ht="15.75">
      <c r="A1960" s="63" t="s">
        <v>335</v>
      </c>
      <c r="B1960" s="63"/>
      <c r="C1960" s="83">
        <f>SUM(C1958)</f>
        <v>811</v>
      </c>
    </row>
    <row r="1961" spans="1:3" ht="15.75">
      <c r="A1961" s="84"/>
      <c r="B1961" s="83"/>
      <c r="C1961" s="83"/>
    </row>
    <row r="1962" spans="1:3" ht="15.75">
      <c r="A1962" s="63" t="s">
        <v>344</v>
      </c>
      <c r="B1962" s="63"/>
      <c r="C1962" s="83">
        <f>SUM(C1960)</f>
        <v>811</v>
      </c>
    </row>
    <row r="1963" spans="1:3" ht="15.75">
      <c r="A1963" s="84"/>
      <c r="B1963" s="83"/>
      <c r="C1963" s="82"/>
    </row>
    <row r="1964" spans="1:3" ht="15.75">
      <c r="A1964" s="84"/>
      <c r="B1964" s="83"/>
      <c r="C1964" s="82"/>
    </row>
    <row r="1965" spans="1:3" ht="15.75">
      <c r="A1965" s="63" t="s">
        <v>345</v>
      </c>
      <c r="B1965" s="63"/>
      <c r="C1965" s="63"/>
    </row>
    <row r="1966" spans="1:3" ht="31.5">
      <c r="A1966" s="63" t="s">
        <v>346</v>
      </c>
      <c r="B1966" s="63"/>
      <c r="C1966" s="63"/>
    </row>
    <row r="1967" spans="1:3" ht="15.75">
      <c r="A1967" s="63" t="s">
        <v>349</v>
      </c>
      <c r="B1967" s="63"/>
      <c r="C1967" s="63"/>
    </row>
    <row r="1968" spans="1:3" ht="15.75">
      <c r="A1968" s="81" t="s">
        <v>203</v>
      </c>
      <c r="B1968" s="81"/>
      <c r="C1968" s="81"/>
    </row>
    <row r="1969" spans="1:3" ht="15.75">
      <c r="A1969" s="84" t="s">
        <v>214</v>
      </c>
      <c r="B1969" s="85" t="s">
        <v>229</v>
      </c>
      <c r="C1969" s="82">
        <v>526</v>
      </c>
    </row>
    <row r="1970" spans="1:3" ht="15.75">
      <c r="A1970" s="84" t="s">
        <v>217</v>
      </c>
      <c r="B1970" s="85" t="s">
        <v>232</v>
      </c>
      <c r="C1970" s="82">
        <v>526</v>
      </c>
    </row>
    <row r="1971" spans="1:3" ht="15.75">
      <c r="A1971" s="63" t="s">
        <v>236</v>
      </c>
      <c r="B1971" s="63"/>
      <c r="C1971" s="83">
        <f>C1969</f>
        <v>526</v>
      </c>
    </row>
    <row r="1972" spans="1:3" ht="15.75">
      <c r="A1972" s="81" t="s">
        <v>257</v>
      </c>
      <c r="B1972" s="81"/>
      <c r="C1972" s="81"/>
    </row>
    <row r="1973" spans="1:3" ht="15.75">
      <c r="A1973" s="84" t="s">
        <v>260</v>
      </c>
      <c r="B1973" s="85" t="s">
        <v>261</v>
      </c>
      <c r="C1973" s="82">
        <v>9250</v>
      </c>
    </row>
    <row r="1974" spans="1:3" ht="15.75">
      <c r="A1974" s="84" t="s">
        <v>262</v>
      </c>
      <c r="B1974" s="85" t="s">
        <v>263</v>
      </c>
      <c r="C1974" s="82">
        <v>9250</v>
      </c>
    </row>
    <row r="1975" spans="1:3" ht="15.75">
      <c r="A1975" s="63" t="s">
        <v>264</v>
      </c>
      <c r="B1975" s="63"/>
      <c r="C1975" s="83">
        <f>C1973</f>
        <v>9250</v>
      </c>
    </row>
    <row r="1976" spans="1:3" ht="15.75">
      <c r="A1976" s="84"/>
      <c r="B1976" s="83"/>
      <c r="C1976" s="83"/>
    </row>
    <row r="1977" spans="1:3" ht="15.75">
      <c r="A1977" s="63" t="s">
        <v>352</v>
      </c>
      <c r="B1977" s="63"/>
      <c r="C1977" s="83">
        <f>SUM(C1971,C1975)</f>
        <v>9776</v>
      </c>
    </row>
    <row r="1978" spans="1:3" ht="15.75">
      <c r="A1978" s="84"/>
      <c r="B1978" s="83"/>
      <c r="C1978" s="82"/>
    </row>
    <row r="1979" spans="1:3" ht="15.75">
      <c r="A1979" s="63" t="s">
        <v>353</v>
      </c>
      <c r="B1979" s="63"/>
      <c r="C1979" s="63"/>
    </row>
    <row r="1980" spans="1:3" ht="15.75">
      <c r="A1980" s="81" t="s">
        <v>203</v>
      </c>
      <c r="B1980" s="81"/>
      <c r="C1980" s="81"/>
    </row>
    <row r="1981" spans="1:3" ht="15.75">
      <c r="A1981" s="84" t="s">
        <v>214</v>
      </c>
      <c r="B1981" s="85" t="s">
        <v>229</v>
      </c>
      <c r="C1981" s="82">
        <v>1058</v>
      </c>
    </row>
    <row r="1982" spans="1:3" ht="15.75">
      <c r="A1982" s="84" t="s">
        <v>216</v>
      </c>
      <c r="B1982" s="85" t="s">
        <v>231</v>
      </c>
      <c r="C1982" s="82">
        <v>1058</v>
      </c>
    </row>
    <row r="1983" spans="1:3" ht="15.75">
      <c r="A1983" s="63" t="s">
        <v>236</v>
      </c>
      <c r="B1983" s="63"/>
      <c r="C1983" s="83">
        <f>C1981</f>
        <v>1058</v>
      </c>
    </row>
    <row r="1984" spans="1:3" ht="15.75">
      <c r="A1984" s="84"/>
      <c r="B1984" s="83"/>
      <c r="C1984" s="83"/>
    </row>
    <row r="1985" spans="1:3" ht="15.75">
      <c r="A1985" s="63" t="s">
        <v>354</v>
      </c>
      <c r="B1985" s="63"/>
      <c r="C1985" s="83">
        <f>SUM(C1983)</f>
        <v>1058</v>
      </c>
    </row>
    <row r="1986" spans="1:3" ht="15.75">
      <c r="A1986" s="84"/>
      <c r="B1986" s="83"/>
      <c r="C1986" s="82"/>
    </row>
    <row r="1987" spans="1:3" ht="15.75">
      <c r="A1987" s="63" t="s">
        <v>355</v>
      </c>
      <c r="B1987" s="63"/>
      <c r="C1987" s="63"/>
    </row>
    <row r="1988" spans="1:3" ht="15.75">
      <c r="A1988" s="81" t="s">
        <v>203</v>
      </c>
      <c r="B1988" s="81"/>
      <c r="C1988" s="81"/>
    </row>
    <row r="1989" spans="1:3" ht="15.75">
      <c r="A1989" s="84" t="s">
        <v>207</v>
      </c>
      <c r="B1989" s="85" t="s">
        <v>222</v>
      </c>
      <c r="C1989" s="82">
        <v>343</v>
      </c>
    </row>
    <row r="1990" spans="1:3" ht="15.75">
      <c r="A1990" s="84" t="s">
        <v>208</v>
      </c>
      <c r="B1990" s="85" t="s">
        <v>223</v>
      </c>
      <c r="C1990" s="82">
        <v>3</v>
      </c>
    </row>
    <row r="1991" spans="1:3" ht="15.75">
      <c r="A1991" s="84" t="s">
        <v>242</v>
      </c>
      <c r="B1991" s="85" t="s">
        <v>246</v>
      </c>
      <c r="C1991" s="82">
        <v>340</v>
      </c>
    </row>
    <row r="1992" spans="1:3" ht="15.75">
      <c r="A1992" s="84" t="s">
        <v>210</v>
      </c>
      <c r="B1992" s="85" t="s">
        <v>225</v>
      </c>
      <c r="C1992" s="82">
        <v>108</v>
      </c>
    </row>
    <row r="1993" spans="1:3" ht="31.5">
      <c r="A1993" s="84" t="s">
        <v>211</v>
      </c>
      <c r="B1993" s="85" t="s">
        <v>226</v>
      </c>
      <c r="C1993" s="82">
        <v>22</v>
      </c>
    </row>
    <row r="1994" spans="1:3" ht="15.75">
      <c r="A1994" s="84" t="s">
        <v>212</v>
      </c>
      <c r="B1994" s="85" t="s">
        <v>227</v>
      </c>
      <c r="C1994" s="82">
        <v>81</v>
      </c>
    </row>
    <row r="1995" spans="1:3" ht="15.75">
      <c r="A1995" s="84" t="s">
        <v>213</v>
      </c>
      <c r="B1995" s="85" t="s">
        <v>228</v>
      </c>
      <c r="C1995" s="82">
        <v>5</v>
      </c>
    </row>
    <row r="1996" spans="1:3" ht="15.75">
      <c r="A1996" s="63" t="s">
        <v>236</v>
      </c>
      <c r="B1996" s="63"/>
      <c r="C1996" s="83">
        <f>C1989+C1992</f>
        <v>451</v>
      </c>
    </row>
    <row r="1997" spans="1:3" ht="15.75">
      <c r="A1997" s="84"/>
      <c r="B1997" s="83"/>
      <c r="C1997" s="83"/>
    </row>
    <row r="1998" spans="1:3" ht="15.75">
      <c r="A1998" s="63" t="s">
        <v>356</v>
      </c>
      <c r="B1998" s="63"/>
      <c r="C1998" s="83">
        <f>SUM(C1996)</f>
        <v>451</v>
      </c>
    </row>
    <row r="1999" spans="1:3" ht="15.75">
      <c r="A1999" s="84"/>
      <c r="B1999" s="83"/>
      <c r="C1999" s="82"/>
    </row>
    <row r="2000" spans="1:3" ht="15.75">
      <c r="A2000" s="63" t="s">
        <v>365</v>
      </c>
      <c r="B2000" s="63"/>
      <c r="C2000" s="63"/>
    </row>
    <row r="2001" spans="1:3" ht="15.75">
      <c r="A2001" s="81" t="s">
        <v>203</v>
      </c>
      <c r="B2001" s="81"/>
      <c r="C2001" s="81"/>
    </row>
    <row r="2002" spans="1:3" ht="15.75">
      <c r="A2002" s="84" t="s">
        <v>214</v>
      </c>
      <c r="B2002" s="85" t="s">
        <v>229</v>
      </c>
      <c r="C2002" s="82">
        <v>5639</v>
      </c>
    </row>
    <row r="2003" spans="1:3" ht="15.75">
      <c r="A2003" s="84" t="s">
        <v>218</v>
      </c>
      <c r="B2003" s="85" t="s">
        <v>233</v>
      </c>
      <c r="C2003" s="82">
        <v>5639</v>
      </c>
    </row>
    <row r="2004" spans="1:3" ht="15.75">
      <c r="A2004" s="63" t="s">
        <v>236</v>
      </c>
      <c r="B2004" s="63"/>
      <c r="C2004" s="83">
        <f>C2002</f>
        <v>5639</v>
      </c>
    </row>
    <row r="2005" spans="1:3" ht="15.75">
      <c r="A2005" s="84"/>
      <c r="B2005" s="83"/>
      <c r="C2005" s="83"/>
    </row>
    <row r="2006" spans="1:3" ht="15.75">
      <c r="A2006" s="63" t="s">
        <v>366</v>
      </c>
      <c r="B2006" s="63"/>
      <c r="C2006" s="83">
        <f>SUM(C2004)</f>
        <v>5639</v>
      </c>
    </row>
    <row r="2007" spans="1:3" ht="15.75">
      <c r="A2007" s="84"/>
      <c r="B2007" s="83"/>
      <c r="C2007" s="82"/>
    </row>
    <row r="2008" spans="1:3" ht="31.5">
      <c r="A2008" s="63" t="s">
        <v>379</v>
      </c>
      <c r="B2008" s="63"/>
      <c r="C2008" s="63"/>
    </row>
    <row r="2009" spans="1:3" ht="15.75">
      <c r="A2009" s="81" t="s">
        <v>203</v>
      </c>
      <c r="B2009" s="81"/>
      <c r="C2009" s="81"/>
    </row>
    <row r="2010" spans="1:3" ht="15.75">
      <c r="A2010" s="84" t="s">
        <v>214</v>
      </c>
      <c r="B2010" s="85" t="s">
        <v>229</v>
      </c>
      <c r="C2010" s="82">
        <v>1556</v>
      </c>
    </row>
    <row r="2011" spans="1:3" ht="15.75">
      <c r="A2011" s="84" t="s">
        <v>217</v>
      </c>
      <c r="B2011" s="85" t="s">
        <v>232</v>
      </c>
      <c r="C2011" s="82">
        <v>716</v>
      </c>
    </row>
    <row r="2012" spans="1:3" ht="15.75">
      <c r="A2012" s="84" t="s">
        <v>218</v>
      </c>
      <c r="B2012" s="85" t="s">
        <v>233</v>
      </c>
      <c r="C2012" s="82">
        <v>840</v>
      </c>
    </row>
    <row r="2013" spans="1:3" ht="15.75">
      <c r="A2013" s="84" t="s">
        <v>287</v>
      </c>
      <c r="B2013" s="85" t="s">
        <v>288</v>
      </c>
      <c r="C2013" s="82">
        <v>3</v>
      </c>
    </row>
    <row r="2014" spans="1:3" ht="31.5">
      <c r="A2014" s="84" t="s">
        <v>289</v>
      </c>
      <c r="B2014" s="85" t="s">
        <v>290</v>
      </c>
      <c r="C2014" s="82">
        <v>3</v>
      </c>
    </row>
    <row r="2015" spans="1:3" ht="15.75">
      <c r="A2015" s="84" t="s">
        <v>306</v>
      </c>
      <c r="B2015" s="85" t="s">
        <v>307</v>
      </c>
      <c r="C2015" s="82">
        <v>16448</v>
      </c>
    </row>
    <row r="2016" spans="1:3" ht="15.75">
      <c r="A2016" s="84" t="s">
        <v>308</v>
      </c>
      <c r="B2016" s="85" t="s">
        <v>309</v>
      </c>
      <c r="C2016" s="82">
        <v>16448</v>
      </c>
    </row>
    <row r="2017" spans="1:3" ht="15.75">
      <c r="A2017" s="63" t="s">
        <v>236</v>
      </c>
      <c r="B2017" s="63"/>
      <c r="C2017" s="83">
        <f>C2010+C2013+C2015</f>
        <v>18007</v>
      </c>
    </row>
    <row r="2018" spans="1:3" ht="15.75">
      <c r="A2018" s="81" t="s">
        <v>257</v>
      </c>
      <c r="B2018" s="81"/>
      <c r="C2018" s="81"/>
    </row>
    <row r="2019" spans="1:3" ht="15.75">
      <c r="A2019" s="84" t="s">
        <v>260</v>
      </c>
      <c r="B2019" s="85" t="s">
        <v>261</v>
      </c>
      <c r="C2019" s="82">
        <v>8158</v>
      </c>
    </row>
    <row r="2020" spans="1:3" ht="15.75">
      <c r="A2020" s="84" t="s">
        <v>380</v>
      </c>
      <c r="B2020" s="85" t="s">
        <v>381</v>
      </c>
      <c r="C2020" s="82">
        <v>8158</v>
      </c>
    </row>
    <row r="2021" spans="1:3" ht="15.75">
      <c r="A2021" s="63" t="s">
        <v>264</v>
      </c>
      <c r="B2021" s="63"/>
      <c r="C2021" s="83">
        <f>C2019</f>
        <v>8158</v>
      </c>
    </row>
    <row r="2022" spans="1:3" ht="15.75">
      <c r="A2022" s="84"/>
      <c r="B2022" s="83"/>
      <c r="C2022" s="83"/>
    </row>
    <row r="2023" spans="1:3" ht="31.5">
      <c r="A2023" s="63" t="s">
        <v>382</v>
      </c>
      <c r="B2023" s="63"/>
      <c r="C2023" s="83">
        <f>SUM(C2017,C2021)</f>
        <v>26165</v>
      </c>
    </row>
    <row r="2024" spans="1:3" ht="15.75">
      <c r="A2024" s="84"/>
      <c r="B2024" s="83"/>
      <c r="C2024" s="83"/>
    </row>
    <row r="2025" spans="1:3" ht="31.5">
      <c r="A2025" s="63" t="s">
        <v>383</v>
      </c>
      <c r="B2025" s="63"/>
      <c r="C2025" s="83">
        <f>SUM(C1977,C1985,C1998,C2006,C2023)</f>
        <v>43089</v>
      </c>
    </row>
    <row r="2026" spans="1:3" ht="15.75">
      <c r="A2026" s="84"/>
      <c r="B2026" s="83"/>
      <c r="C2026" s="83"/>
    </row>
    <row r="2027" spans="1:3" ht="31.5">
      <c r="A2027" s="63" t="s">
        <v>384</v>
      </c>
      <c r="B2027" s="63"/>
      <c r="C2027" s="83">
        <f>SUM(C2025)</f>
        <v>43089</v>
      </c>
    </row>
    <row r="2028" spans="1:3" ht="15.75">
      <c r="A2028" s="84"/>
      <c r="B2028" s="83"/>
      <c r="C2028" s="82"/>
    </row>
    <row r="2029" spans="1:3" ht="15.75">
      <c r="A2029" s="84"/>
      <c r="B2029" s="83"/>
      <c r="C2029" s="82"/>
    </row>
    <row r="2030" spans="1:3" ht="31.5">
      <c r="A2030" s="63" t="s">
        <v>385</v>
      </c>
      <c r="B2030" s="63"/>
      <c r="C2030" s="63"/>
    </row>
    <row r="2031" spans="1:3" ht="15.75">
      <c r="A2031" s="63" t="s">
        <v>390</v>
      </c>
      <c r="B2031" s="63"/>
      <c r="C2031" s="63"/>
    </row>
    <row r="2032" spans="1:3" ht="15.75">
      <c r="A2032" s="63" t="s">
        <v>391</v>
      </c>
      <c r="B2032" s="63"/>
      <c r="C2032" s="63"/>
    </row>
    <row r="2033" spans="1:3" ht="15.75">
      <c r="A2033" s="81" t="s">
        <v>310</v>
      </c>
      <c r="B2033" s="81"/>
      <c r="C2033" s="81"/>
    </row>
    <row r="2034" spans="1:3" ht="31.5">
      <c r="A2034" s="84" t="s">
        <v>392</v>
      </c>
      <c r="B2034" s="85" t="s">
        <v>33</v>
      </c>
      <c r="C2034" s="82">
        <v>11057</v>
      </c>
    </row>
    <row r="2035" spans="1:3" ht="15.75">
      <c r="A2035" s="63" t="s">
        <v>315</v>
      </c>
      <c r="B2035" s="63"/>
      <c r="C2035" s="83">
        <f>C2034</f>
        <v>11057</v>
      </c>
    </row>
    <row r="2036" spans="1:3" ht="15.75">
      <c r="A2036" s="81" t="s">
        <v>257</v>
      </c>
      <c r="B2036" s="81"/>
      <c r="C2036" s="81"/>
    </row>
    <row r="2037" spans="1:3" ht="15.75">
      <c r="A2037" s="84"/>
      <c r="B2037" s="83"/>
      <c r="C2037" s="83"/>
    </row>
    <row r="2038" spans="1:3" ht="15.75">
      <c r="A2038" s="63" t="s">
        <v>393</v>
      </c>
      <c r="B2038" s="63"/>
      <c r="C2038" s="83">
        <f>SUM(C2035)</f>
        <v>11057</v>
      </c>
    </row>
    <row r="2039" spans="1:3" ht="15.75">
      <c r="A2039" s="84"/>
      <c r="B2039" s="83"/>
      <c r="C2039" s="82"/>
    </row>
    <row r="2040" spans="1:3" ht="31.5">
      <c r="A2040" s="63" t="s">
        <v>394</v>
      </c>
      <c r="B2040" s="63"/>
      <c r="C2040" s="63"/>
    </row>
    <row r="2041" spans="1:3" ht="15.75">
      <c r="A2041" s="81" t="s">
        <v>203</v>
      </c>
      <c r="B2041" s="81"/>
      <c r="C2041" s="81"/>
    </row>
    <row r="2042" spans="1:3" ht="31.5">
      <c r="A2042" s="84" t="s">
        <v>205</v>
      </c>
      <c r="B2042" s="85" t="s">
        <v>86</v>
      </c>
      <c r="C2042" s="82">
        <v>59403</v>
      </c>
    </row>
    <row r="2043" spans="1:3" ht="31.5">
      <c r="A2043" s="84" t="s">
        <v>206</v>
      </c>
      <c r="B2043" s="85" t="s">
        <v>221</v>
      </c>
      <c r="C2043" s="82">
        <v>59403</v>
      </c>
    </row>
    <row r="2044" spans="1:3" ht="15.75">
      <c r="A2044" s="84" t="s">
        <v>207</v>
      </c>
      <c r="B2044" s="85" t="s">
        <v>222</v>
      </c>
      <c r="C2044" s="82">
        <v>31590</v>
      </c>
    </row>
    <row r="2045" spans="1:3" ht="15.75">
      <c r="A2045" s="84" t="s">
        <v>209</v>
      </c>
      <c r="B2045" s="85" t="s">
        <v>224</v>
      </c>
      <c r="C2045" s="82">
        <v>30882</v>
      </c>
    </row>
    <row r="2046" spans="1:3" ht="31.5">
      <c r="A2046" s="84" t="s">
        <v>240</v>
      </c>
      <c r="B2046" s="85" t="s">
        <v>244</v>
      </c>
      <c r="C2046" s="82">
        <v>480</v>
      </c>
    </row>
    <row r="2047" spans="1:3" ht="15.75">
      <c r="A2047" s="84" t="s">
        <v>242</v>
      </c>
      <c r="B2047" s="85" t="s">
        <v>246</v>
      </c>
      <c r="C2047" s="82">
        <v>228</v>
      </c>
    </row>
    <row r="2048" spans="1:3" ht="15.75">
      <c r="A2048" s="84" t="s">
        <v>210</v>
      </c>
      <c r="B2048" s="85" t="s">
        <v>225</v>
      </c>
      <c r="C2048" s="82">
        <v>13267</v>
      </c>
    </row>
    <row r="2049" spans="1:3" ht="31.5">
      <c r="A2049" s="84" t="s">
        <v>211</v>
      </c>
      <c r="B2049" s="85" t="s">
        <v>226</v>
      </c>
      <c r="C2049" s="82">
        <v>8007</v>
      </c>
    </row>
    <row r="2050" spans="1:3" ht="15.75">
      <c r="A2050" s="84" t="s">
        <v>212</v>
      </c>
      <c r="B2050" s="85" t="s">
        <v>227</v>
      </c>
      <c r="C2050" s="82">
        <v>3533</v>
      </c>
    </row>
    <row r="2051" spans="1:3" ht="15.75">
      <c r="A2051" s="84" t="s">
        <v>213</v>
      </c>
      <c r="B2051" s="85" t="s">
        <v>228</v>
      </c>
      <c r="C2051" s="82">
        <v>1727</v>
      </c>
    </row>
    <row r="2052" spans="1:3" ht="15.75">
      <c r="A2052" s="84" t="s">
        <v>214</v>
      </c>
      <c r="B2052" s="85" t="s">
        <v>229</v>
      </c>
      <c r="C2052" s="82">
        <v>146802</v>
      </c>
    </row>
    <row r="2053" spans="1:3" ht="15.75">
      <c r="A2053" s="84" t="s">
        <v>267</v>
      </c>
      <c r="B2053" s="85" t="s">
        <v>268</v>
      </c>
      <c r="C2053" s="82">
        <v>7800</v>
      </c>
    </row>
    <row r="2054" spans="1:3" ht="15.75">
      <c r="A2054" s="84" t="s">
        <v>216</v>
      </c>
      <c r="B2054" s="85" t="s">
        <v>231</v>
      </c>
      <c r="C2054" s="82">
        <v>30277</v>
      </c>
    </row>
    <row r="2055" spans="1:3" ht="15.75">
      <c r="A2055" s="84" t="s">
        <v>217</v>
      </c>
      <c r="B2055" s="85" t="s">
        <v>232</v>
      </c>
      <c r="C2055" s="82">
        <v>80820</v>
      </c>
    </row>
    <row r="2056" spans="1:3" ht="15.75">
      <c r="A2056" s="84" t="s">
        <v>218</v>
      </c>
      <c r="B2056" s="85" t="s">
        <v>233</v>
      </c>
      <c r="C2056" s="82">
        <v>23453</v>
      </c>
    </row>
    <row r="2057" spans="1:3" ht="15.75">
      <c r="A2057" s="84" t="s">
        <v>219</v>
      </c>
      <c r="B2057" s="85" t="s">
        <v>234</v>
      </c>
      <c r="C2057" s="82">
        <v>4452</v>
      </c>
    </row>
    <row r="2058" spans="1:3" ht="15.75">
      <c r="A2058" s="84" t="s">
        <v>287</v>
      </c>
      <c r="B2058" s="85" t="s">
        <v>288</v>
      </c>
      <c r="C2058" s="82">
        <v>3751</v>
      </c>
    </row>
    <row r="2059" spans="1:3" ht="31.5">
      <c r="A2059" s="84" t="s">
        <v>291</v>
      </c>
      <c r="B2059" s="85" t="s">
        <v>292</v>
      </c>
      <c r="C2059" s="82">
        <v>3751</v>
      </c>
    </row>
    <row r="2060" spans="1:3" ht="15.75">
      <c r="A2060" s="63" t="s">
        <v>236</v>
      </c>
      <c r="B2060" s="63"/>
      <c r="C2060" s="83">
        <f>C2042+C2044+C2048+C2052+C2058</f>
        <v>254813</v>
      </c>
    </row>
    <row r="2061" spans="1:3" ht="15.75">
      <c r="A2061" s="81" t="s">
        <v>257</v>
      </c>
      <c r="B2061" s="81"/>
      <c r="C2061" s="81"/>
    </row>
    <row r="2062" spans="1:3" ht="15.75">
      <c r="A2062" s="84" t="s">
        <v>260</v>
      </c>
      <c r="B2062" s="85" t="s">
        <v>261</v>
      </c>
      <c r="C2062" s="82">
        <v>1772</v>
      </c>
    </row>
    <row r="2063" spans="1:3" ht="15.75">
      <c r="A2063" s="84" t="s">
        <v>316</v>
      </c>
      <c r="B2063" s="85" t="s">
        <v>317</v>
      </c>
      <c r="C2063" s="82">
        <v>1772</v>
      </c>
    </row>
    <row r="2064" spans="1:3" ht="15.75">
      <c r="A2064" s="84" t="s">
        <v>318</v>
      </c>
      <c r="B2064" s="85" t="s">
        <v>319</v>
      </c>
      <c r="C2064" s="82">
        <v>7200</v>
      </c>
    </row>
    <row r="2065" spans="1:3" ht="15.75">
      <c r="A2065" s="84" t="s">
        <v>504</v>
      </c>
      <c r="B2065" s="85" t="s">
        <v>505</v>
      </c>
      <c r="C2065" s="82">
        <v>7200</v>
      </c>
    </row>
    <row r="2066" spans="1:3" ht="15.75">
      <c r="A2066" s="63" t="s">
        <v>264</v>
      </c>
      <c r="B2066" s="63"/>
      <c r="C2066" s="83">
        <f>C2062+C2064</f>
        <v>8972</v>
      </c>
    </row>
    <row r="2067" spans="1:3" ht="15.75">
      <c r="A2067" s="84"/>
      <c r="B2067" s="83"/>
      <c r="C2067" s="83"/>
    </row>
    <row r="2068" spans="1:3" ht="31.5">
      <c r="A2068" s="63" t="s">
        <v>398</v>
      </c>
      <c r="B2068" s="63"/>
      <c r="C2068" s="83">
        <f>SUM(C2060,C2066)</f>
        <v>263785</v>
      </c>
    </row>
    <row r="2069" spans="1:3" ht="15.75">
      <c r="A2069" s="84"/>
      <c r="B2069" s="83"/>
      <c r="C2069" s="82"/>
    </row>
    <row r="2070" spans="1:3" ht="15.75">
      <c r="A2070" s="63" t="s">
        <v>399</v>
      </c>
      <c r="B2070" s="63"/>
      <c r="C2070" s="63"/>
    </row>
    <row r="2071" spans="1:3" ht="15.75">
      <c r="A2071" s="81" t="s">
        <v>203</v>
      </c>
      <c r="B2071" s="81"/>
      <c r="C2071" s="81"/>
    </row>
    <row r="2072" spans="1:3" ht="15.75">
      <c r="A2072" s="84" t="s">
        <v>207</v>
      </c>
      <c r="B2072" s="85" t="s">
        <v>222</v>
      </c>
      <c r="C2072" s="82">
        <v>5414</v>
      </c>
    </row>
    <row r="2073" spans="1:3" ht="15.75">
      <c r="A2073" s="84" t="s">
        <v>209</v>
      </c>
      <c r="B2073" s="85" t="s">
        <v>224</v>
      </c>
      <c r="C2073" s="82">
        <v>5414</v>
      </c>
    </row>
    <row r="2074" spans="1:3" ht="15.75">
      <c r="A2074" s="84" t="s">
        <v>210</v>
      </c>
      <c r="B2074" s="85" t="s">
        <v>225</v>
      </c>
      <c r="C2074" s="82">
        <v>506</v>
      </c>
    </row>
    <row r="2075" spans="1:3" ht="31.5">
      <c r="A2075" s="84" t="s">
        <v>211</v>
      </c>
      <c r="B2075" s="85" t="s">
        <v>226</v>
      </c>
      <c r="C2075" s="82">
        <v>284</v>
      </c>
    </row>
    <row r="2076" spans="1:3" ht="15.75">
      <c r="A2076" s="84" t="s">
        <v>212</v>
      </c>
      <c r="B2076" s="85" t="s">
        <v>227</v>
      </c>
      <c r="C2076" s="82">
        <v>154</v>
      </c>
    </row>
    <row r="2077" spans="1:3" ht="15.75">
      <c r="A2077" s="84" t="s">
        <v>213</v>
      </c>
      <c r="B2077" s="85" t="s">
        <v>228</v>
      </c>
      <c r="C2077" s="82">
        <v>68</v>
      </c>
    </row>
    <row r="2078" spans="1:3" ht="15.75">
      <c r="A2078" s="84" t="s">
        <v>214</v>
      </c>
      <c r="B2078" s="85" t="s">
        <v>229</v>
      </c>
      <c r="C2078" s="82">
        <v>13540</v>
      </c>
    </row>
    <row r="2079" spans="1:3" ht="15.75">
      <c r="A2079" s="84" t="s">
        <v>216</v>
      </c>
      <c r="B2079" s="85" t="s">
        <v>231</v>
      </c>
      <c r="C2079" s="82">
        <v>460</v>
      </c>
    </row>
    <row r="2080" spans="1:3" ht="15.75">
      <c r="A2080" s="84" t="s">
        <v>218</v>
      </c>
      <c r="B2080" s="85" t="s">
        <v>233</v>
      </c>
      <c r="C2080" s="82">
        <v>13080</v>
      </c>
    </row>
    <row r="2081" spans="1:3" ht="15.75">
      <c r="A2081" s="63" t="s">
        <v>236</v>
      </c>
      <c r="B2081" s="63"/>
      <c r="C2081" s="83">
        <f>C2072+C2074+C2078</f>
        <v>19460</v>
      </c>
    </row>
    <row r="2082" spans="1:3" ht="15.75">
      <c r="A2082" s="81" t="s">
        <v>257</v>
      </c>
      <c r="B2082" s="81"/>
      <c r="C2082" s="81"/>
    </row>
    <row r="2083" spans="1:3" ht="15.75">
      <c r="A2083" s="84" t="s">
        <v>260</v>
      </c>
      <c r="B2083" s="85" t="s">
        <v>261</v>
      </c>
      <c r="C2083" s="82">
        <v>10740</v>
      </c>
    </row>
    <row r="2084" spans="1:3" ht="15.75">
      <c r="A2084" s="84" t="s">
        <v>262</v>
      </c>
      <c r="B2084" s="85" t="s">
        <v>263</v>
      </c>
      <c r="C2084" s="82">
        <v>10740</v>
      </c>
    </row>
    <row r="2085" spans="1:3" ht="15.75">
      <c r="A2085" s="63" t="s">
        <v>264</v>
      </c>
      <c r="B2085" s="63"/>
      <c r="C2085" s="83">
        <f>C2083</f>
        <v>10740</v>
      </c>
    </row>
    <row r="2086" spans="1:3" ht="15.75">
      <c r="A2086" s="84"/>
      <c r="B2086" s="83"/>
      <c r="C2086" s="82"/>
    </row>
    <row r="2087" spans="1:3" ht="15.75">
      <c r="A2087" s="63" t="s">
        <v>400</v>
      </c>
      <c r="B2087" s="63"/>
      <c r="C2087" s="83">
        <f>SUM(C2081,C2085)</f>
        <v>30200</v>
      </c>
    </row>
    <row r="2088" spans="1:3" ht="15.75">
      <c r="A2088" s="84"/>
      <c r="B2088" s="83"/>
      <c r="C2088" s="83"/>
    </row>
    <row r="2089" spans="1:3" ht="15.75">
      <c r="A2089" s="63" t="s">
        <v>405</v>
      </c>
      <c r="B2089" s="63"/>
      <c r="C2089" s="83">
        <f>SUM(C2038,C2068,C2087)</f>
        <v>305042</v>
      </c>
    </row>
    <row r="2090" spans="1:3" ht="15.75">
      <c r="A2090" s="84"/>
      <c r="B2090" s="83"/>
      <c r="C2090" s="83"/>
    </row>
    <row r="2091" spans="1:3" ht="31.5">
      <c r="A2091" s="63" t="s">
        <v>406</v>
      </c>
      <c r="B2091" s="63"/>
      <c r="C2091" s="83">
        <f>SUM(C2089)</f>
        <v>305042</v>
      </c>
    </row>
    <row r="2092" spans="1:3" ht="15.75">
      <c r="A2092" s="63" t="s">
        <v>407</v>
      </c>
      <c r="B2092" s="63"/>
      <c r="C2092" s="63"/>
    </row>
    <row r="2093" spans="1:3" ht="15.75">
      <c r="A2093" s="63" t="s">
        <v>412</v>
      </c>
      <c r="B2093" s="63"/>
      <c r="C2093" s="63"/>
    </row>
    <row r="2094" spans="1:3" ht="15.75">
      <c r="A2094" s="63" t="s">
        <v>413</v>
      </c>
      <c r="B2094" s="63"/>
      <c r="C2094" s="63"/>
    </row>
    <row r="2095" spans="1:3" ht="15.75">
      <c r="A2095" s="81" t="s">
        <v>203</v>
      </c>
      <c r="B2095" s="81"/>
      <c r="C2095" s="81"/>
    </row>
    <row r="2096" spans="1:3" ht="15.75">
      <c r="A2096" s="84" t="s">
        <v>214</v>
      </c>
      <c r="B2096" s="85" t="s">
        <v>229</v>
      </c>
      <c r="C2096" s="82">
        <v>10337</v>
      </c>
    </row>
    <row r="2097" spans="1:3" ht="15.75">
      <c r="A2097" s="84" t="s">
        <v>218</v>
      </c>
      <c r="B2097" s="85" t="s">
        <v>233</v>
      </c>
      <c r="C2097" s="82">
        <v>10337</v>
      </c>
    </row>
    <row r="2098" spans="1:3" ht="15.75">
      <c r="A2098" s="63" t="s">
        <v>236</v>
      </c>
      <c r="B2098" s="63"/>
      <c r="C2098" s="83">
        <f>C2096</f>
        <v>10337</v>
      </c>
    </row>
    <row r="2099" spans="1:3" ht="15.75">
      <c r="A2099" s="84"/>
      <c r="B2099" s="83"/>
      <c r="C2099" s="83"/>
    </row>
    <row r="2100" spans="1:3" ht="15.75">
      <c r="A2100" s="63" t="s">
        <v>414</v>
      </c>
      <c r="B2100" s="63"/>
      <c r="C2100" s="83">
        <f>SUM(C2098)</f>
        <v>10337</v>
      </c>
    </row>
    <row r="2101" spans="1:3" ht="15.75">
      <c r="A2101" s="84"/>
      <c r="B2101" s="83"/>
      <c r="C2101" s="83"/>
    </row>
    <row r="2102" spans="1:3" ht="15.75">
      <c r="A2102" s="63" t="s">
        <v>415</v>
      </c>
      <c r="B2102" s="63"/>
      <c r="C2102" s="83">
        <f>SUM(C2100)</f>
        <v>10337</v>
      </c>
    </row>
    <row r="2103" spans="1:3" ht="15.75">
      <c r="A2103" s="84"/>
      <c r="B2103" s="83"/>
      <c r="C2103" s="83"/>
    </row>
    <row r="2104" spans="1:3" ht="15.75">
      <c r="A2104" s="63" t="s">
        <v>416</v>
      </c>
      <c r="B2104" s="63"/>
      <c r="C2104" s="83">
        <f>SUM(C2102)</f>
        <v>10337</v>
      </c>
    </row>
    <row r="2105" spans="1:3" ht="15.75">
      <c r="A2105" s="84"/>
      <c r="B2105" s="83"/>
      <c r="C2105" s="82"/>
    </row>
    <row r="2106" spans="1:3" ht="15.75">
      <c r="A2106" s="81" t="s">
        <v>506</v>
      </c>
      <c r="B2106" s="60"/>
      <c r="C2106" s="82">
        <f>SUM(C1849,C1885,C1946,C1962,C2027,C2091,C2104)</f>
        <v>2325434</v>
      </c>
    </row>
    <row r="2107" spans="1:3" ht="15.75">
      <c r="A2107" s="81"/>
      <c r="B2107" s="60"/>
      <c r="C2107" s="65"/>
    </row>
    <row r="2108" spans="1:3" ht="15.75">
      <c r="A2108" s="81" t="s">
        <v>507</v>
      </c>
      <c r="B2108" s="61"/>
      <c r="C2108" s="63">
        <f>SUM(C974,C1824,C2106)</f>
        <v>61876890</v>
      </c>
    </row>
    <row r="2111" ht="15.75">
      <c r="A2111" s="101" t="s">
        <v>186</v>
      </c>
    </row>
    <row r="2112" ht="15.75">
      <c r="A2112" s="102" t="s">
        <v>187</v>
      </c>
    </row>
    <row r="2113" ht="15.75">
      <c r="A2113" s="101"/>
    </row>
    <row r="2114" ht="15.75">
      <c r="A2114" s="103" t="s">
        <v>188</v>
      </c>
    </row>
    <row r="2115" ht="15.75">
      <c r="A2115" s="101" t="s">
        <v>189</v>
      </c>
    </row>
    <row r="2116" ht="15.75">
      <c r="A2116" s="102" t="s">
        <v>190</v>
      </c>
    </row>
    <row r="2117" ht="15.75">
      <c r="A2117" s="103"/>
    </row>
    <row r="2118" ht="15.75">
      <c r="A2118" s="101" t="s">
        <v>191</v>
      </c>
    </row>
    <row r="2119" ht="15.75">
      <c r="A2119" s="102" t="s">
        <v>192</v>
      </c>
    </row>
    <row r="2120" ht="15.75">
      <c r="A2120" s="101"/>
    </row>
    <row r="2121" ht="15.75">
      <c r="A2121" s="101" t="s">
        <v>193</v>
      </c>
    </row>
    <row r="2122" ht="15.75">
      <c r="A2122" s="102" t="s">
        <v>194</v>
      </c>
    </row>
    <row r="2123" ht="15.75">
      <c r="A2123" s="102"/>
    </row>
    <row r="2124" ht="15.75">
      <c r="A2124" s="104" t="s">
        <v>195</v>
      </c>
    </row>
    <row r="2125" ht="15.75">
      <c r="A2125" s="105" t="s">
        <v>508</v>
      </c>
    </row>
  </sheetData>
  <sheetProtection/>
  <autoFilter ref="A1:IK2186"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  <headerFoot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77"/>
  <sheetViews>
    <sheetView zoomScalePageLayoutView="0" workbookViewId="0" topLeftCell="A1">
      <selection activeCell="A6" sqref="A6"/>
    </sheetView>
  </sheetViews>
  <sheetFormatPr defaultColWidth="29.28125" defaultRowHeight="15"/>
  <cols>
    <col min="1" max="1" width="61.28125" style="115" customWidth="1"/>
    <col min="2" max="3" width="12.7109375" style="116" customWidth="1"/>
    <col min="4" max="4" width="16.421875" style="116" customWidth="1"/>
    <col min="5" max="5" width="12.7109375" style="116" customWidth="1"/>
    <col min="6" max="6" width="14.57421875" style="116" customWidth="1"/>
    <col min="7" max="7" width="12.7109375" style="116" customWidth="1"/>
    <col min="8" max="8" width="16.140625" style="116" customWidth="1"/>
    <col min="9" max="9" width="12.7109375" style="116" customWidth="1"/>
    <col min="10" max="147" width="29.28125" style="116" customWidth="1"/>
    <col min="148" max="148" width="42.421875" style="116" customWidth="1"/>
    <col min="149" max="151" width="12.421875" style="116" customWidth="1"/>
    <col min="152" max="154" width="10.8515625" style="116" customWidth="1"/>
    <col min="155" max="157" width="14.57421875" style="116" bestFit="1" customWidth="1"/>
    <col min="158" max="160" width="11.00390625" style="116" customWidth="1"/>
    <col min="161" max="163" width="14.57421875" style="116" customWidth="1"/>
    <col min="164" max="166" width="15.28125" style="116" customWidth="1"/>
    <col min="167" max="167" width="15.57421875" style="116" customWidth="1"/>
    <col min="168" max="168" width="44.57421875" style="116" customWidth="1"/>
    <col min="169" max="169" width="13.8515625" style="116" customWidth="1"/>
    <col min="170" max="170" width="10.8515625" style="116" customWidth="1"/>
    <col min="171" max="171" width="14.57421875" style="116" customWidth="1"/>
    <col min="172" max="172" width="11.00390625" style="116" customWidth="1"/>
    <col min="173" max="173" width="10.8515625" style="116" customWidth="1"/>
    <col min="174" max="174" width="14.57421875" style="116" customWidth="1"/>
    <col min="175" max="176" width="15.57421875" style="116" customWidth="1"/>
    <col min="177" max="177" width="17.7109375" style="116" customWidth="1"/>
    <col min="178" max="16384" width="29.28125" style="116" customWidth="1"/>
  </cols>
  <sheetData>
    <row r="1" spans="1:9" ht="15.75">
      <c r="A1" s="113"/>
      <c r="I1" s="154" t="s">
        <v>644</v>
      </c>
    </row>
    <row r="2" spans="1:9" ht="15.75">
      <c r="A2" s="117"/>
      <c r="B2" s="119"/>
      <c r="C2" s="119"/>
      <c r="D2" s="119"/>
      <c r="E2" s="119"/>
      <c r="F2" s="119"/>
      <c r="G2" s="119"/>
      <c r="H2" s="119"/>
      <c r="I2" s="119"/>
    </row>
    <row r="3" spans="1:167" ht="15.75">
      <c r="A3" s="120" t="s">
        <v>509</v>
      </c>
      <c r="B3" s="120"/>
      <c r="C3" s="120"/>
      <c r="D3" s="120"/>
      <c r="E3" s="120"/>
      <c r="F3" s="120"/>
      <c r="G3" s="120"/>
      <c r="H3" s="120"/>
      <c r="I3" s="120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</row>
    <row r="4" spans="1:234" ht="15.75">
      <c r="A4" s="122" t="s">
        <v>643</v>
      </c>
      <c r="B4" s="120"/>
      <c r="C4" s="120"/>
      <c r="D4" s="120"/>
      <c r="E4" s="120"/>
      <c r="F4" s="120"/>
      <c r="G4" s="120"/>
      <c r="H4" s="120"/>
      <c r="I4" s="120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</row>
    <row r="5" spans="1:234" ht="15.75">
      <c r="A5" s="123"/>
      <c r="B5" s="120"/>
      <c r="C5" s="120"/>
      <c r="D5" s="120"/>
      <c r="E5" s="120"/>
      <c r="F5" s="120"/>
      <c r="G5" s="120"/>
      <c r="H5" s="120"/>
      <c r="I5" s="120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</row>
    <row r="6" spans="1:234" ht="78.75">
      <c r="A6" s="124" t="s">
        <v>510</v>
      </c>
      <c r="B6" s="125" t="s">
        <v>511</v>
      </c>
      <c r="C6" s="126" t="s">
        <v>512</v>
      </c>
      <c r="D6" s="126" t="s">
        <v>513</v>
      </c>
      <c r="E6" s="126" t="s">
        <v>514</v>
      </c>
      <c r="F6" s="126" t="s">
        <v>515</v>
      </c>
      <c r="G6" s="126" t="s">
        <v>516</v>
      </c>
      <c r="H6" s="126" t="s">
        <v>517</v>
      </c>
      <c r="I6" s="126" t="s">
        <v>518</v>
      </c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</row>
    <row r="7" spans="1:234" ht="15.75">
      <c r="A7" s="127" t="s">
        <v>519</v>
      </c>
      <c r="B7" s="128">
        <f>C7+D7+E7+F7+G7+H7+I7</f>
        <v>6136830</v>
      </c>
      <c r="C7" s="128">
        <f>SUM(C8,C41,C149)</f>
        <v>0</v>
      </c>
      <c r="D7" s="128">
        <f aca="true" t="shared" si="0" ref="D7:I7">SUM(D8,D41,D149)</f>
        <v>188220</v>
      </c>
      <c r="E7" s="128">
        <f t="shared" si="0"/>
        <v>515064</v>
      </c>
      <c r="F7" s="128">
        <f t="shared" si="0"/>
        <v>1446410</v>
      </c>
      <c r="G7" s="128">
        <f t="shared" si="0"/>
        <v>421036</v>
      </c>
      <c r="H7" s="128">
        <f t="shared" si="0"/>
        <v>3509098</v>
      </c>
      <c r="I7" s="128">
        <f t="shared" si="0"/>
        <v>57002</v>
      </c>
      <c r="J7" s="129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</row>
    <row r="8" spans="1:234" ht="15.75">
      <c r="A8" s="131" t="s">
        <v>520</v>
      </c>
      <c r="B8" s="128">
        <f aca="true" t="shared" si="1" ref="B8:B31">C8+D8+E8+F8+G8+H8+I8</f>
        <v>3307828</v>
      </c>
      <c r="C8" s="132">
        <f>SUM(C9,C12,C18,C33,C37,C25,C28)</f>
        <v>0</v>
      </c>
      <c r="D8" s="132">
        <f aca="true" t="shared" si="2" ref="D8:I8">SUM(D9,D12,D18,D33,D37,D25,D28)</f>
        <v>117939</v>
      </c>
      <c r="E8" s="132">
        <f t="shared" si="2"/>
        <v>207344</v>
      </c>
      <c r="F8" s="132">
        <f t="shared" si="2"/>
        <v>418121</v>
      </c>
      <c r="G8" s="132">
        <f t="shared" si="2"/>
        <v>169626</v>
      </c>
      <c r="H8" s="132">
        <f t="shared" si="2"/>
        <v>2394798</v>
      </c>
      <c r="I8" s="132">
        <f t="shared" si="2"/>
        <v>0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</row>
    <row r="9" spans="1:234" ht="15.75">
      <c r="A9" s="131" t="s">
        <v>521</v>
      </c>
      <c r="B9" s="128">
        <f t="shared" si="1"/>
        <v>3548</v>
      </c>
      <c r="C9" s="132">
        <f aca="true" t="shared" si="3" ref="C9:I9">SUM(C10)</f>
        <v>0</v>
      </c>
      <c r="D9" s="132">
        <f t="shared" si="3"/>
        <v>0</v>
      </c>
      <c r="E9" s="132">
        <f t="shared" si="3"/>
        <v>3548</v>
      </c>
      <c r="F9" s="132">
        <f t="shared" si="3"/>
        <v>0</v>
      </c>
      <c r="G9" s="132">
        <f t="shared" si="3"/>
        <v>0</v>
      </c>
      <c r="H9" s="132">
        <f t="shared" si="3"/>
        <v>0</v>
      </c>
      <c r="I9" s="132">
        <f t="shared" si="3"/>
        <v>0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</row>
    <row r="10" spans="1:234" ht="15.75">
      <c r="A10" s="131" t="s">
        <v>522</v>
      </c>
      <c r="B10" s="128">
        <f t="shared" si="1"/>
        <v>3548</v>
      </c>
      <c r="C10" s="133">
        <f>SUM(C11:C11)</f>
        <v>0</v>
      </c>
      <c r="D10" s="133">
        <f>SUM(D11:D11)</f>
        <v>0</v>
      </c>
      <c r="E10" s="133">
        <f>SUM(E11:E11)</f>
        <v>3548</v>
      </c>
      <c r="F10" s="133">
        <f>SUM(F11:F11)</f>
        <v>0</v>
      </c>
      <c r="G10" s="133">
        <f>SUM(G11:G11)</f>
        <v>0</v>
      </c>
      <c r="H10" s="133">
        <f>SUM(H11:H11)</f>
        <v>0</v>
      </c>
      <c r="I10" s="133">
        <f>SUM(I11:I11)</f>
        <v>0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</row>
    <row r="11" spans="1:234" ht="31.5">
      <c r="A11" s="134" t="s">
        <v>523</v>
      </c>
      <c r="B11" s="128">
        <f t="shared" si="1"/>
        <v>3548</v>
      </c>
      <c r="C11" s="135">
        <v>0</v>
      </c>
      <c r="D11" s="135">
        <v>0</v>
      </c>
      <c r="E11" s="135">
        <v>3548</v>
      </c>
      <c r="F11" s="135">
        <v>0</v>
      </c>
      <c r="G11" s="135">
        <v>0</v>
      </c>
      <c r="H11" s="135">
        <v>0</v>
      </c>
      <c r="I11" s="135">
        <v>0</v>
      </c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</row>
    <row r="12" spans="1:234" ht="15.75">
      <c r="A12" s="136" t="s">
        <v>524</v>
      </c>
      <c r="B12" s="128">
        <f t="shared" si="1"/>
        <v>50688</v>
      </c>
      <c r="C12" s="133">
        <f aca="true" t="shared" si="4" ref="C12:I12">SUM(C13)</f>
        <v>0</v>
      </c>
      <c r="D12" s="133">
        <f t="shared" si="4"/>
        <v>0</v>
      </c>
      <c r="E12" s="133">
        <f t="shared" si="4"/>
        <v>6135</v>
      </c>
      <c r="F12" s="133">
        <f t="shared" si="4"/>
        <v>0</v>
      </c>
      <c r="G12" s="133">
        <f t="shared" si="4"/>
        <v>3512</v>
      </c>
      <c r="H12" s="133">
        <f t="shared" si="4"/>
        <v>41041</v>
      </c>
      <c r="I12" s="133">
        <f t="shared" si="4"/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</row>
    <row r="13" spans="1:234" ht="15.75">
      <c r="A13" s="131" t="s">
        <v>522</v>
      </c>
      <c r="B13" s="128">
        <f t="shared" si="1"/>
        <v>50688</v>
      </c>
      <c r="C13" s="133">
        <f>SUM(C14:C17)</f>
        <v>0</v>
      </c>
      <c r="D13" s="133">
        <f>SUM(D14:D17)</f>
        <v>0</v>
      </c>
      <c r="E13" s="133">
        <f>SUM(E14:E17)</f>
        <v>6135</v>
      </c>
      <c r="F13" s="133">
        <f>SUM(F14:F17)</f>
        <v>0</v>
      </c>
      <c r="G13" s="133">
        <f>SUM(G14:G17)</f>
        <v>3512</v>
      </c>
      <c r="H13" s="133">
        <f>SUM(H14:H17)</f>
        <v>41041</v>
      </c>
      <c r="I13" s="133">
        <f>SUM(I14:I17)</f>
        <v>0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</row>
    <row r="14" spans="1:234" ht="31.5">
      <c r="A14" s="140" t="s">
        <v>525</v>
      </c>
      <c r="B14" s="128">
        <f t="shared" si="1"/>
        <v>3512</v>
      </c>
      <c r="C14" s="138">
        <v>0</v>
      </c>
      <c r="D14" s="138">
        <v>0</v>
      </c>
      <c r="E14" s="138">
        <v>0</v>
      </c>
      <c r="F14" s="138">
        <v>0</v>
      </c>
      <c r="G14" s="138">
        <v>3512</v>
      </c>
      <c r="H14" s="138">
        <v>0</v>
      </c>
      <c r="I14" s="138">
        <v>0</v>
      </c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</row>
    <row r="15" spans="1:234" ht="31.5">
      <c r="A15" s="141" t="s">
        <v>526</v>
      </c>
      <c r="B15" s="128">
        <f t="shared" si="1"/>
        <v>21429</v>
      </c>
      <c r="C15" s="138">
        <v>0</v>
      </c>
      <c r="D15" s="138">
        <v>0</v>
      </c>
      <c r="E15" s="138">
        <v>159</v>
      </c>
      <c r="F15" s="138">
        <v>0</v>
      </c>
      <c r="G15" s="138">
        <v>0</v>
      </c>
      <c r="H15" s="138">
        <v>21270</v>
      </c>
      <c r="I15" s="138">
        <v>0</v>
      </c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</row>
    <row r="16" spans="1:234" ht="31.5">
      <c r="A16" s="141" t="s">
        <v>527</v>
      </c>
      <c r="B16" s="128">
        <f t="shared" si="1"/>
        <v>4638</v>
      </c>
      <c r="C16" s="138">
        <v>0</v>
      </c>
      <c r="D16" s="138">
        <v>0</v>
      </c>
      <c r="E16" s="138">
        <v>4638</v>
      </c>
      <c r="F16" s="138">
        <v>0</v>
      </c>
      <c r="G16" s="138">
        <v>0</v>
      </c>
      <c r="H16" s="138">
        <v>0</v>
      </c>
      <c r="I16" s="138">
        <v>0</v>
      </c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</row>
    <row r="17" spans="1:234" ht="47.25">
      <c r="A17" s="137" t="s">
        <v>528</v>
      </c>
      <c r="B17" s="128">
        <f t="shared" si="1"/>
        <v>21109</v>
      </c>
      <c r="C17" s="135">
        <v>0</v>
      </c>
      <c r="D17" s="135">
        <v>0</v>
      </c>
      <c r="E17" s="135">
        <f>570+768</f>
        <v>1338</v>
      </c>
      <c r="F17" s="135">
        <v>0</v>
      </c>
      <c r="G17" s="135">
        <v>0</v>
      </c>
      <c r="H17" s="135">
        <v>19771</v>
      </c>
      <c r="I17" s="135">
        <v>0</v>
      </c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</row>
    <row r="18" spans="1:234" ht="15.75">
      <c r="A18" s="131" t="s">
        <v>529</v>
      </c>
      <c r="B18" s="128">
        <f t="shared" si="1"/>
        <v>436209</v>
      </c>
      <c r="C18" s="132">
        <f aca="true" t="shared" si="5" ref="C18:I18">SUM(C19)</f>
        <v>0</v>
      </c>
      <c r="D18" s="132">
        <f t="shared" si="5"/>
        <v>0</v>
      </c>
      <c r="E18" s="132">
        <f t="shared" si="5"/>
        <v>122286</v>
      </c>
      <c r="F18" s="132">
        <f t="shared" si="5"/>
        <v>0</v>
      </c>
      <c r="G18" s="132">
        <f t="shared" si="5"/>
        <v>151162</v>
      </c>
      <c r="H18" s="132">
        <f t="shared" si="5"/>
        <v>162761</v>
      </c>
      <c r="I18" s="132">
        <f t="shared" si="5"/>
        <v>0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</row>
    <row r="19" spans="1:234" ht="15.75">
      <c r="A19" s="131" t="s">
        <v>522</v>
      </c>
      <c r="B19" s="128">
        <f t="shared" si="1"/>
        <v>436209</v>
      </c>
      <c r="C19" s="132">
        <f>SUM(C20:C24)</f>
        <v>0</v>
      </c>
      <c r="D19" s="132">
        <f>SUM(D20:D24)</f>
        <v>0</v>
      </c>
      <c r="E19" s="132">
        <f>SUM(E20:E24)</f>
        <v>122286</v>
      </c>
      <c r="F19" s="132">
        <f>SUM(F20:F24)</f>
        <v>0</v>
      </c>
      <c r="G19" s="132">
        <f>SUM(G20:G24)</f>
        <v>151162</v>
      </c>
      <c r="H19" s="132">
        <f>SUM(H20:H24)</f>
        <v>162761</v>
      </c>
      <c r="I19" s="132">
        <f>SUM(I20:I24)</f>
        <v>0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</row>
    <row r="20" spans="1:234" ht="31.5">
      <c r="A20" s="142" t="s">
        <v>530</v>
      </c>
      <c r="B20" s="128">
        <f t="shared" si="1"/>
        <v>138847</v>
      </c>
      <c r="C20" s="138">
        <v>0</v>
      </c>
      <c r="D20" s="138">
        <v>0</v>
      </c>
      <c r="E20" s="138">
        <v>0</v>
      </c>
      <c r="F20" s="138">
        <v>0</v>
      </c>
      <c r="G20" s="138">
        <v>0</v>
      </c>
      <c r="H20" s="138">
        <v>138847</v>
      </c>
      <c r="I20" s="138">
        <v>0</v>
      </c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</row>
    <row r="21" spans="1:234" ht="47.25">
      <c r="A21" s="142" t="s">
        <v>531</v>
      </c>
      <c r="B21" s="128">
        <f t="shared" si="1"/>
        <v>2724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38">
        <f>2400+324</f>
        <v>2724</v>
      </c>
      <c r="I21" s="138">
        <v>0</v>
      </c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</row>
    <row r="22" spans="1:234" ht="31.5">
      <c r="A22" s="142" t="s">
        <v>532</v>
      </c>
      <c r="B22" s="128">
        <f t="shared" si="1"/>
        <v>3421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138">
        <f>3000+421</f>
        <v>3421</v>
      </c>
      <c r="I22" s="138">
        <v>0</v>
      </c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</row>
    <row r="23" spans="1:234" ht="47.25">
      <c r="A23" s="142" t="s">
        <v>533</v>
      </c>
      <c r="B23" s="128">
        <f t="shared" si="1"/>
        <v>237307</v>
      </c>
      <c r="C23" s="138">
        <v>0</v>
      </c>
      <c r="D23" s="138">
        <v>0</v>
      </c>
      <c r="E23" s="138">
        <f>108786</f>
        <v>108786</v>
      </c>
      <c r="F23" s="138">
        <v>0</v>
      </c>
      <c r="G23" s="138">
        <f>237307-17769-108786</f>
        <v>110752</v>
      </c>
      <c r="H23" s="138">
        <v>17769</v>
      </c>
      <c r="I23" s="138">
        <v>0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</row>
    <row r="24" spans="1:234" ht="31.5">
      <c r="A24" s="142" t="s">
        <v>534</v>
      </c>
      <c r="B24" s="128">
        <f t="shared" si="1"/>
        <v>53910</v>
      </c>
      <c r="C24" s="138">
        <v>0</v>
      </c>
      <c r="D24" s="138">
        <v>0</v>
      </c>
      <c r="E24" s="138">
        <f>13500</f>
        <v>13500</v>
      </c>
      <c r="F24" s="138">
        <v>0</v>
      </c>
      <c r="G24" s="138">
        <f>900+26010+13500</f>
        <v>40410</v>
      </c>
      <c r="H24" s="138">
        <v>0</v>
      </c>
      <c r="I24" s="138">
        <v>0</v>
      </c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</row>
    <row r="25" spans="1:234" ht="15.75">
      <c r="A25" s="131" t="s">
        <v>535</v>
      </c>
      <c r="B25" s="128">
        <f t="shared" si="1"/>
        <v>14952</v>
      </c>
      <c r="C25" s="132">
        <f aca="true" t="shared" si="6" ref="C25:I25">SUM(C26)</f>
        <v>0</v>
      </c>
      <c r="D25" s="132">
        <f t="shared" si="6"/>
        <v>0</v>
      </c>
      <c r="E25" s="132">
        <f t="shared" si="6"/>
        <v>0</v>
      </c>
      <c r="F25" s="132">
        <f t="shared" si="6"/>
        <v>0</v>
      </c>
      <c r="G25" s="132">
        <f t="shared" si="6"/>
        <v>14952</v>
      </c>
      <c r="H25" s="132">
        <f t="shared" si="6"/>
        <v>0</v>
      </c>
      <c r="I25" s="132">
        <f t="shared" si="6"/>
        <v>0</v>
      </c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</row>
    <row r="26" spans="1:234" ht="15.75">
      <c r="A26" s="131" t="s">
        <v>522</v>
      </c>
      <c r="B26" s="128">
        <f t="shared" si="1"/>
        <v>14952</v>
      </c>
      <c r="C26" s="132">
        <f>SUM(C27:C27)</f>
        <v>0</v>
      </c>
      <c r="D26" s="132">
        <f>SUM(D27:D27)</f>
        <v>0</v>
      </c>
      <c r="E26" s="132">
        <f>SUM(E27:E27)</f>
        <v>0</v>
      </c>
      <c r="F26" s="132">
        <f>SUM(F27:F27)</f>
        <v>0</v>
      </c>
      <c r="G26" s="132">
        <f>SUM(G27:G27)</f>
        <v>14952</v>
      </c>
      <c r="H26" s="132">
        <f>SUM(H27:H27)</f>
        <v>0</v>
      </c>
      <c r="I26" s="132">
        <f>SUM(I27:I27)</f>
        <v>0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  <c r="HT26" s="130"/>
      <c r="HU26" s="130"/>
      <c r="HV26" s="130"/>
      <c r="HW26" s="130"/>
      <c r="HX26" s="130"/>
      <c r="HY26" s="130"/>
      <c r="HZ26" s="130"/>
    </row>
    <row r="27" spans="1:234" ht="15.75">
      <c r="A27" s="137" t="s">
        <v>536</v>
      </c>
      <c r="B27" s="128">
        <f t="shared" si="1"/>
        <v>14952</v>
      </c>
      <c r="C27" s="138">
        <v>0</v>
      </c>
      <c r="D27" s="138">
        <v>0</v>
      </c>
      <c r="E27" s="138">
        <v>0</v>
      </c>
      <c r="F27" s="138">
        <v>0</v>
      </c>
      <c r="G27" s="138">
        <v>14952</v>
      </c>
      <c r="H27" s="138">
        <v>0</v>
      </c>
      <c r="I27" s="138">
        <v>0</v>
      </c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</row>
    <row r="28" spans="1:234" ht="31.5">
      <c r="A28" s="131" t="s">
        <v>538</v>
      </c>
      <c r="B28" s="128">
        <f t="shared" si="1"/>
        <v>771621</v>
      </c>
      <c r="C28" s="132">
        <f aca="true" t="shared" si="7" ref="C28:I28">SUM(C29)</f>
        <v>0</v>
      </c>
      <c r="D28" s="132">
        <f t="shared" si="7"/>
        <v>117939</v>
      </c>
      <c r="E28" s="132">
        <f t="shared" si="7"/>
        <v>36596</v>
      </c>
      <c r="F28" s="132">
        <f t="shared" si="7"/>
        <v>0</v>
      </c>
      <c r="G28" s="132">
        <f t="shared" si="7"/>
        <v>0</v>
      </c>
      <c r="H28" s="132">
        <f t="shared" si="7"/>
        <v>617086</v>
      </c>
      <c r="I28" s="132">
        <f t="shared" si="7"/>
        <v>0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</row>
    <row r="29" spans="1:234" ht="15.75">
      <c r="A29" s="131" t="s">
        <v>522</v>
      </c>
      <c r="B29" s="128">
        <f t="shared" si="1"/>
        <v>771621</v>
      </c>
      <c r="C29" s="132">
        <f>SUM(C30:C32)</f>
        <v>0</v>
      </c>
      <c r="D29" s="132">
        <f>SUM(D30:D32)</f>
        <v>117939</v>
      </c>
      <c r="E29" s="132">
        <f>SUM(E30:E32)</f>
        <v>36596</v>
      </c>
      <c r="F29" s="132">
        <f>SUM(F30:F32)</f>
        <v>0</v>
      </c>
      <c r="G29" s="132">
        <f>SUM(G30:G32)</f>
        <v>0</v>
      </c>
      <c r="H29" s="132">
        <f>SUM(H30:H32)</f>
        <v>617086</v>
      </c>
      <c r="I29" s="132">
        <f>SUM(I30:I32)</f>
        <v>0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</row>
    <row r="30" spans="1:234" ht="47.25">
      <c r="A30" s="139" t="s">
        <v>539</v>
      </c>
      <c r="B30" s="128">
        <f t="shared" si="1"/>
        <v>27936</v>
      </c>
      <c r="C30" s="138">
        <v>0</v>
      </c>
      <c r="D30" s="138">
        <v>0</v>
      </c>
      <c r="E30" s="138">
        <v>540</v>
      </c>
      <c r="F30" s="138">
        <v>0</v>
      </c>
      <c r="G30" s="138">
        <v>0</v>
      </c>
      <c r="H30" s="138">
        <v>27396</v>
      </c>
      <c r="I30" s="138">
        <v>0</v>
      </c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</row>
    <row r="31" spans="1:234" ht="141.75">
      <c r="A31" s="134" t="s">
        <v>540</v>
      </c>
      <c r="B31" s="128">
        <f t="shared" si="1"/>
        <v>707629</v>
      </c>
      <c r="C31" s="138"/>
      <c r="D31" s="138">
        <f>101938+16001</f>
        <v>117939</v>
      </c>
      <c r="E31" s="138"/>
      <c r="F31" s="138"/>
      <c r="G31" s="138"/>
      <c r="H31" s="138">
        <f>509686+80004</f>
        <v>589690</v>
      </c>
      <c r="I31" s="13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</row>
    <row r="32" spans="1:234" ht="31.5">
      <c r="A32" s="139" t="s">
        <v>541</v>
      </c>
      <c r="B32" s="128">
        <f aca="true" t="shared" si="8" ref="B32:B75">C32+D32+E32+F32+G32+H32+I32</f>
        <v>36056</v>
      </c>
      <c r="C32" s="138">
        <v>0</v>
      </c>
      <c r="D32" s="138">
        <v>0</v>
      </c>
      <c r="E32" s="138">
        <v>36056</v>
      </c>
      <c r="F32" s="138">
        <v>0</v>
      </c>
      <c r="G32" s="138">
        <v>0</v>
      </c>
      <c r="H32" s="138">
        <v>0</v>
      </c>
      <c r="I32" s="138">
        <v>0</v>
      </c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</row>
    <row r="33" spans="1:234" ht="31.5">
      <c r="A33" s="131" t="s">
        <v>542</v>
      </c>
      <c r="B33" s="128">
        <f t="shared" si="8"/>
        <v>334671</v>
      </c>
      <c r="C33" s="132">
        <f aca="true" t="shared" si="9" ref="C33:I33">SUM(C34)</f>
        <v>0</v>
      </c>
      <c r="D33" s="132">
        <f t="shared" si="9"/>
        <v>0</v>
      </c>
      <c r="E33" s="132">
        <f t="shared" si="9"/>
        <v>6831</v>
      </c>
      <c r="F33" s="132">
        <f t="shared" si="9"/>
        <v>297000</v>
      </c>
      <c r="G33" s="132">
        <f t="shared" si="9"/>
        <v>0</v>
      </c>
      <c r="H33" s="132">
        <f t="shared" si="9"/>
        <v>30840</v>
      </c>
      <c r="I33" s="132">
        <f t="shared" si="9"/>
        <v>0</v>
      </c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0"/>
      <c r="HG33" s="130"/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0"/>
      <c r="HV33" s="130"/>
      <c r="HW33" s="130"/>
      <c r="HX33" s="130"/>
      <c r="HY33" s="130"/>
      <c r="HZ33" s="130"/>
    </row>
    <row r="34" spans="1:234" ht="15.75">
      <c r="A34" s="131" t="s">
        <v>522</v>
      </c>
      <c r="B34" s="128">
        <f t="shared" si="8"/>
        <v>334671</v>
      </c>
      <c r="C34" s="132">
        <f>SUM(C35:C36)</f>
        <v>0</v>
      </c>
      <c r="D34" s="132">
        <f>SUM(D35:D36)</f>
        <v>0</v>
      </c>
      <c r="E34" s="132">
        <f>SUM(E35:E36)</f>
        <v>6831</v>
      </c>
      <c r="F34" s="132">
        <f>SUM(F35:F36)</f>
        <v>297000</v>
      </c>
      <c r="G34" s="132">
        <f>SUM(G35:G36)</f>
        <v>0</v>
      </c>
      <c r="H34" s="132">
        <f>SUM(H35:H36)</f>
        <v>30840</v>
      </c>
      <c r="I34" s="132">
        <f>SUM(I35:I36)</f>
        <v>0</v>
      </c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</row>
    <row r="35" spans="1:234" ht="15.75">
      <c r="A35" s="139" t="s">
        <v>543</v>
      </c>
      <c r="B35" s="128">
        <f t="shared" si="8"/>
        <v>37671</v>
      </c>
      <c r="C35" s="138">
        <v>0</v>
      </c>
      <c r="D35" s="138">
        <v>0</v>
      </c>
      <c r="E35" s="138">
        <f>1791+5040</f>
        <v>6831</v>
      </c>
      <c r="F35" s="138">
        <v>0</v>
      </c>
      <c r="G35" s="138">
        <v>0</v>
      </c>
      <c r="H35" s="138">
        <v>30840</v>
      </c>
      <c r="I35" s="138">
        <v>0</v>
      </c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</row>
    <row r="36" spans="1:234" ht="78.75">
      <c r="A36" s="144" t="s">
        <v>544</v>
      </c>
      <c r="B36" s="128">
        <f t="shared" si="8"/>
        <v>297000</v>
      </c>
      <c r="C36" s="138">
        <v>0</v>
      </c>
      <c r="D36" s="138">
        <v>0</v>
      </c>
      <c r="E36" s="138">
        <v>0</v>
      </c>
      <c r="F36" s="138">
        <v>297000</v>
      </c>
      <c r="G36" s="138">
        <v>0</v>
      </c>
      <c r="H36" s="138">
        <v>0</v>
      </c>
      <c r="I36" s="138">
        <v>0</v>
      </c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18"/>
      <c r="HO36" s="118"/>
      <c r="HP36" s="118"/>
      <c r="HQ36" s="118"/>
      <c r="HR36" s="118"/>
      <c r="HS36" s="118"/>
      <c r="HT36" s="118"/>
      <c r="HU36" s="118"/>
      <c r="HV36" s="118"/>
      <c r="HW36" s="118"/>
      <c r="HX36" s="118"/>
      <c r="HY36" s="118"/>
      <c r="HZ36" s="118"/>
    </row>
    <row r="37" spans="1:234" ht="31.5">
      <c r="A37" s="131" t="s">
        <v>545</v>
      </c>
      <c r="B37" s="128">
        <f t="shared" si="8"/>
        <v>1696139</v>
      </c>
      <c r="C37" s="132">
        <f aca="true" t="shared" si="10" ref="C37:I37">SUM(C38)</f>
        <v>0</v>
      </c>
      <c r="D37" s="132">
        <f t="shared" si="10"/>
        <v>0</v>
      </c>
      <c r="E37" s="132">
        <f t="shared" si="10"/>
        <v>31948</v>
      </c>
      <c r="F37" s="132">
        <f t="shared" si="10"/>
        <v>121121</v>
      </c>
      <c r="G37" s="132">
        <f t="shared" si="10"/>
        <v>0</v>
      </c>
      <c r="H37" s="132">
        <f t="shared" si="10"/>
        <v>1543070</v>
      </c>
      <c r="I37" s="132">
        <f t="shared" si="10"/>
        <v>0</v>
      </c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</row>
    <row r="38" spans="1:234" ht="15.75">
      <c r="A38" s="131" t="s">
        <v>522</v>
      </c>
      <c r="B38" s="128">
        <f t="shared" si="8"/>
        <v>1696139</v>
      </c>
      <c r="C38" s="132">
        <f>SUM(C39:C40)</f>
        <v>0</v>
      </c>
      <c r="D38" s="132">
        <f>SUM(D39:D40)</f>
        <v>0</v>
      </c>
      <c r="E38" s="132">
        <f>SUM(E39:E40)</f>
        <v>31948</v>
      </c>
      <c r="F38" s="132">
        <f>SUM(F39:F40)</f>
        <v>121121</v>
      </c>
      <c r="G38" s="132">
        <f>SUM(G39:G40)</f>
        <v>0</v>
      </c>
      <c r="H38" s="132">
        <f>SUM(H39:H40)</f>
        <v>1543070</v>
      </c>
      <c r="I38" s="132">
        <f>SUM(I39:I40)</f>
        <v>0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18"/>
      <c r="FM38" s="118"/>
      <c r="FN38" s="118"/>
      <c r="FO38" s="118"/>
      <c r="FP38" s="118"/>
      <c r="FQ38" s="118"/>
      <c r="FR38" s="118"/>
      <c r="FS38" s="118"/>
      <c r="FT38" s="118"/>
      <c r="FU38" s="118"/>
      <c r="FV38" s="118"/>
      <c r="FW38" s="118"/>
      <c r="FX38" s="118"/>
      <c r="FY38" s="118"/>
      <c r="FZ38" s="118"/>
      <c r="GA38" s="118"/>
      <c r="GB38" s="118"/>
      <c r="GC38" s="118"/>
      <c r="GD38" s="118"/>
      <c r="GE38" s="118"/>
      <c r="GF38" s="118"/>
      <c r="GG38" s="118"/>
      <c r="GH38" s="118"/>
      <c r="GI38" s="118"/>
      <c r="GJ38" s="118"/>
      <c r="GK38" s="118"/>
      <c r="GL38" s="118"/>
      <c r="GM38" s="118"/>
      <c r="GN38" s="118"/>
      <c r="GO38" s="118"/>
      <c r="GP38" s="118"/>
      <c r="GQ38" s="118"/>
      <c r="GR38" s="118"/>
      <c r="GS38" s="118"/>
      <c r="GT38" s="118"/>
      <c r="GU38" s="118"/>
      <c r="GV38" s="118"/>
      <c r="GW38" s="118"/>
      <c r="GX38" s="118"/>
      <c r="GY38" s="118"/>
      <c r="GZ38" s="118"/>
      <c r="HA38" s="118"/>
      <c r="HB38" s="118"/>
      <c r="HC38" s="118"/>
      <c r="HD38" s="118"/>
      <c r="HE38" s="118"/>
      <c r="HF38" s="118"/>
      <c r="HG38" s="118"/>
      <c r="HH38" s="118"/>
      <c r="HI38" s="118"/>
      <c r="HJ38" s="118"/>
      <c r="HK38" s="118"/>
      <c r="HL38" s="118"/>
      <c r="HM38" s="118"/>
      <c r="HN38" s="118"/>
      <c r="HO38" s="118"/>
      <c r="HP38" s="118"/>
      <c r="HQ38" s="118"/>
      <c r="HR38" s="118"/>
      <c r="HS38" s="118"/>
      <c r="HT38" s="118"/>
      <c r="HU38" s="118"/>
      <c r="HV38" s="118"/>
      <c r="HW38" s="118"/>
      <c r="HX38" s="118"/>
      <c r="HY38" s="118"/>
      <c r="HZ38" s="118"/>
    </row>
    <row r="39" spans="1:234" ht="47.25">
      <c r="A39" s="137" t="s">
        <v>546</v>
      </c>
      <c r="B39" s="128">
        <f t="shared" si="8"/>
        <v>1575018</v>
      </c>
      <c r="C39" s="138">
        <v>0</v>
      </c>
      <c r="D39" s="138">
        <v>0</v>
      </c>
      <c r="E39" s="138">
        <v>31948</v>
      </c>
      <c r="F39" s="138">
        <v>0</v>
      </c>
      <c r="G39" s="138">
        <v>0</v>
      </c>
      <c r="H39" s="138">
        <f>1508510+34557+3</f>
        <v>1543070</v>
      </c>
      <c r="I39" s="138">
        <v>0</v>
      </c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  <c r="FH39" s="118"/>
      <c r="FI39" s="118"/>
      <c r="FJ39" s="118"/>
      <c r="FK39" s="118"/>
      <c r="FL39" s="118"/>
      <c r="FM39" s="118"/>
      <c r="FN39" s="118"/>
      <c r="FO39" s="118"/>
      <c r="FP39" s="118"/>
      <c r="FQ39" s="118"/>
      <c r="FR39" s="118"/>
      <c r="FS39" s="118"/>
      <c r="FT39" s="118"/>
      <c r="FU39" s="118"/>
      <c r="FV39" s="118"/>
      <c r="FW39" s="118"/>
      <c r="FX39" s="118"/>
      <c r="FY39" s="118"/>
      <c r="FZ39" s="118"/>
      <c r="GA39" s="118"/>
      <c r="GB39" s="118"/>
      <c r="GC39" s="118"/>
      <c r="GD39" s="118"/>
      <c r="GE39" s="118"/>
      <c r="GF39" s="118"/>
      <c r="GG39" s="118"/>
      <c r="GH39" s="118"/>
      <c r="GI39" s="118"/>
      <c r="GJ39" s="118"/>
      <c r="GK39" s="118"/>
      <c r="GL39" s="118"/>
      <c r="GM39" s="118"/>
      <c r="GN39" s="118"/>
      <c r="GO39" s="118"/>
      <c r="GP39" s="118"/>
      <c r="GQ39" s="118"/>
      <c r="GR39" s="118"/>
      <c r="GS39" s="118"/>
      <c r="GT39" s="118"/>
      <c r="GU39" s="118"/>
      <c r="GV39" s="118"/>
      <c r="GW39" s="118"/>
      <c r="GX39" s="118"/>
      <c r="GY39" s="118"/>
      <c r="GZ39" s="118"/>
      <c r="HA39" s="118"/>
      <c r="HB39" s="118"/>
      <c r="HC39" s="118"/>
      <c r="HD39" s="118"/>
      <c r="HE39" s="118"/>
      <c r="HF39" s="118"/>
      <c r="HG39" s="118"/>
      <c r="HH39" s="118"/>
      <c r="HI39" s="118"/>
      <c r="HJ39" s="118"/>
      <c r="HK39" s="118"/>
      <c r="HL39" s="118"/>
      <c r="HM39" s="118"/>
      <c r="HN39" s="118"/>
      <c r="HO39" s="118"/>
      <c r="HP39" s="118"/>
      <c r="HQ39" s="118"/>
      <c r="HR39" s="118"/>
      <c r="HS39" s="118"/>
      <c r="HT39" s="118"/>
      <c r="HU39" s="118"/>
      <c r="HV39" s="118"/>
      <c r="HW39" s="118"/>
      <c r="HX39" s="118"/>
      <c r="HY39" s="118"/>
      <c r="HZ39" s="118"/>
    </row>
    <row r="40" spans="1:234" ht="94.5">
      <c r="A40" s="145" t="s">
        <v>547</v>
      </c>
      <c r="B40" s="128">
        <f t="shared" si="8"/>
        <v>121121</v>
      </c>
      <c r="C40" s="138">
        <v>0</v>
      </c>
      <c r="D40" s="138">
        <v>0</v>
      </c>
      <c r="E40" s="138">
        <v>0</v>
      </c>
      <c r="F40" s="138">
        <f>-269059+390180</f>
        <v>121121</v>
      </c>
      <c r="G40" s="138">
        <v>0</v>
      </c>
      <c r="H40" s="138">
        <v>0</v>
      </c>
      <c r="I40" s="138">
        <v>0</v>
      </c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</row>
    <row r="41" spans="1:234" ht="15.75">
      <c r="A41" s="131" t="s">
        <v>548</v>
      </c>
      <c r="B41" s="128">
        <f t="shared" si="8"/>
        <v>2802046</v>
      </c>
      <c r="C41" s="132">
        <f>SUM(C42,C52,C55,C95,C109,C128,C143,C82)</f>
        <v>0</v>
      </c>
      <c r="D41" s="132">
        <f aca="true" t="shared" si="11" ref="D41:I41">SUM(D42,D52,D55,D95,D109,D128,D143,D82)</f>
        <v>70281</v>
      </c>
      <c r="E41" s="132">
        <f t="shared" si="11"/>
        <v>280764</v>
      </c>
      <c r="F41" s="132">
        <f t="shared" si="11"/>
        <v>1028289</v>
      </c>
      <c r="G41" s="132">
        <f t="shared" si="11"/>
        <v>251410</v>
      </c>
      <c r="H41" s="132">
        <f t="shared" si="11"/>
        <v>1114300</v>
      </c>
      <c r="I41" s="132">
        <f t="shared" si="11"/>
        <v>57002</v>
      </c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18"/>
      <c r="FK41" s="118"/>
      <c r="FL41" s="118"/>
      <c r="FM41" s="118"/>
      <c r="FN41" s="118"/>
      <c r="FO41" s="118"/>
      <c r="FP41" s="118"/>
      <c r="FQ41" s="118"/>
      <c r="FR41" s="118"/>
      <c r="FS41" s="118"/>
      <c r="FT41" s="118"/>
      <c r="FU41" s="118"/>
      <c r="FV41" s="118"/>
      <c r="FW41" s="118"/>
      <c r="FX41" s="118"/>
      <c r="FY41" s="118"/>
      <c r="FZ41" s="118"/>
      <c r="GA41" s="118"/>
      <c r="GB41" s="118"/>
      <c r="GC41" s="118"/>
      <c r="GD41" s="118"/>
      <c r="GE41" s="118"/>
      <c r="GF41" s="118"/>
      <c r="GG41" s="118"/>
      <c r="GH41" s="118"/>
      <c r="GI41" s="118"/>
      <c r="GJ41" s="118"/>
      <c r="GK41" s="118"/>
      <c r="GL41" s="118"/>
      <c r="GM41" s="118"/>
      <c r="GN41" s="118"/>
      <c r="GO41" s="118"/>
      <c r="GP41" s="118"/>
      <c r="GQ41" s="118"/>
      <c r="GR41" s="118"/>
      <c r="GS41" s="118"/>
      <c r="GT41" s="118"/>
      <c r="GU41" s="118"/>
      <c r="GV41" s="118"/>
      <c r="GW41" s="118"/>
      <c r="GX41" s="118"/>
      <c r="GY41" s="118"/>
      <c r="GZ41" s="118"/>
      <c r="HA41" s="118"/>
      <c r="HB41" s="118"/>
      <c r="HC41" s="118"/>
      <c r="HD41" s="118"/>
      <c r="HE41" s="118"/>
      <c r="HF41" s="118"/>
      <c r="HG41" s="118"/>
      <c r="HH41" s="118"/>
      <c r="HI41" s="118"/>
      <c r="HJ41" s="118"/>
      <c r="HK41" s="118"/>
      <c r="HL41" s="118"/>
      <c r="HM41" s="118"/>
      <c r="HN41" s="118"/>
      <c r="HO41" s="118"/>
      <c r="HP41" s="118"/>
      <c r="HQ41" s="118"/>
      <c r="HR41" s="118"/>
      <c r="HS41" s="118"/>
      <c r="HT41" s="118"/>
      <c r="HU41" s="118"/>
      <c r="HV41" s="118"/>
      <c r="HW41" s="118"/>
      <c r="HX41" s="118"/>
      <c r="HY41" s="118"/>
      <c r="HZ41" s="118"/>
    </row>
    <row r="42" spans="1:234" ht="15.75">
      <c r="A42" s="131" t="s">
        <v>521</v>
      </c>
      <c r="B42" s="128">
        <f t="shared" si="8"/>
        <v>67611</v>
      </c>
      <c r="C42" s="132">
        <f>SUM(C43,C46,C50)</f>
        <v>0</v>
      </c>
      <c r="D42" s="132">
        <f aca="true" t="shared" si="12" ref="D42:I42">SUM(D43,D46,D50)</f>
        <v>0</v>
      </c>
      <c r="E42" s="132">
        <f t="shared" si="12"/>
        <v>36198</v>
      </c>
      <c r="F42" s="132">
        <f t="shared" si="12"/>
        <v>8010</v>
      </c>
      <c r="G42" s="132">
        <f t="shared" si="12"/>
        <v>0</v>
      </c>
      <c r="H42" s="132">
        <f t="shared" si="12"/>
        <v>23403</v>
      </c>
      <c r="I42" s="132">
        <f t="shared" si="12"/>
        <v>0</v>
      </c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8"/>
      <c r="FL42" s="118"/>
      <c r="FM42" s="118"/>
      <c r="FN42" s="118"/>
      <c r="FO42" s="118"/>
      <c r="FP42" s="118"/>
      <c r="FQ42" s="118"/>
      <c r="FR42" s="118"/>
      <c r="FS42" s="118"/>
      <c r="FT42" s="118"/>
      <c r="FU42" s="118"/>
      <c r="FV42" s="118"/>
      <c r="FW42" s="118"/>
      <c r="FX42" s="118"/>
      <c r="FY42" s="118"/>
      <c r="FZ42" s="118"/>
      <c r="GA42" s="118"/>
      <c r="GB42" s="118"/>
      <c r="GC42" s="118"/>
      <c r="GD42" s="118"/>
      <c r="GE42" s="118"/>
      <c r="GF42" s="118"/>
      <c r="GG42" s="118"/>
      <c r="GH42" s="118"/>
      <c r="GI42" s="118"/>
      <c r="GJ42" s="118"/>
      <c r="GK42" s="118"/>
      <c r="GL42" s="118"/>
      <c r="GM42" s="118"/>
      <c r="GN42" s="118"/>
      <c r="GO42" s="118"/>
      <c r="GP42" s="118"/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18"/>
      <c r="HB42" s="118"/>
      <c r="HC42" s="118"/>
      <c r="HD42" s="118"/>
      <c r="HE42" s="118"/>
      <c r="HF42" s="118"/>
      <c r="HG42" s="118"/>
      <c r="HH42" s="118"/>
      <c r="HI42" s="118"/>
      <c r="HJ42" s="118"/>
      <c r="HK42" s="118"/>
      <c r="HL42" s="118"/>
      <c r="HM42" s="118"/>
      <c r="HN42" s="118"/>
      <c r="HO42" s="118"/>
      <c r="HP42" s="118"/>
      <c r="HQ42" s="118"/>
      <c r="HR42" s="118"/>
      <c r="HS42" s="118"/>
      <c r="HT42" s="118"/>
      <c r="HU42" s="118"/>
      <c r="HV42" s="118"/>
      <c r="HW42" s="118"/>
      <c r="HX42" s="118"/>
      <c r="HY42" s="118"/>
      <c r="HZ42" s="118"/>
    </row>
    <row r="43" spans="1:234" ht="15.75">
      <c r="A43" s="131" t="s">
        <v>549</v>
      </c>
      <c r="B43" s="128">
        <f t="shared" si="8"/>
        <v>30218</v>
      </c>
      <c r="C43" s="132">
        <f>SUM(C44:C45)</f>
        <v>0</v>
      </c>
      <c r="D43" s="132">
        <f>SUM(D44:D45)</f>
        <v>0</v>
      </c>
      <c r="E43" s="132">
        <f>SUM(E44:E45)</f>
        <v>22208</v>
      </c>
      <c r="F43" s="132">
        <f>SUM(F44:F45)</f>
        <v>8010</v>
      </c>
      <c r="G43" s="132">
        <f>SUM(G44:G45)</f>
        <v>0</v>
      </c>
      <c r="H43" s="132">
        <f>SUM(H44:H45)</f>
        <v>0</v>
      </c>
      <c r="I43" s="132">
        <f>SUM(I44:I45)</f>
        <v>0</v>
      </c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8"/>
      <c r="FL43" s="118"/>
      <c r="FM43" s="118"/>
      <c r="FN43" s="118"/>
      <c r="FO43" s="118"/>
      <c r="FP43" s="118"/>
      <c r="FQ43" s="118"/>
      <c r="FR43" s="118"/>
      <c r="FS43" s="118"/>
      <c r="FT43" s="118"/>
      <c r="FU43" s="118"/>
      <c r="FV43" s="118"/>
      <c r="FW43" s="118"/>
      <c r="FX43" s="118"/>
      <c r="FY43" s="118"/>
      <c r="FZ43" s="118"/>
      <c r="GA43" s="118"/>
      <c r="GB43" s="118"/>
      <c r="GC43" s="118"/>
      <c r="GD43" s="118"/>
      <c r="GE43" s="118"/>
      <c r="GF43" s="118"/>
      <c r="GG43" s="118"/>
      <c r="GH43" s="118"/>
      <c r="GI43" s="118"/>
      <c r="GJ43" s="118"/>
      <c r="GK43" s="118"/>
      <c r="GL43" s="118"/>
      <c r="GM43" s="118"/>
      <c r="GN43" s="118"/>
      <c r="GO43" s="118"/>
      <c r="GP43" s="118"/>
      <c r="GQ43" s="118"/>
      <c r="GR43" s="118"/>
      <c r="GS43" s="118"/>
      <c r="GT43" s="118"/>
      <c r="GU43" s="118"/>
      <c r="GV43" s="118"/>
      <c r="GW43" s="118"/>
      <c r="GX43" s="118"/>
      <c r="GY43" s="118"/>
      <c r="GZ43" s="118"/>
      <c r="HA43" s="118"/>
      <c r="HB43" s="118"/>
      <c r="HC43" s="118"/>
      <c r="HD43" s="118"/>
      <c r="HE43" s="118"/>
      <c r="HF43" s="118"/>
      <c r="HG43" s="118"/>
      <c r="HH43" s="118"/>
      <c r="HI43" s="118"/>
      <c r="HJ43" s="118"/>
      <c r="HK43" s="118"/>
      <c r="HL43" s="118"/>
      <c r="HM43" s="118"/>
      <c r="HN43" s="118"/>
      <c r="HO43" s="118"/>
      <c r="HP43" s="118"/>
      <c r="HQ43" s="118"/>
      <c r="HR43" s="118"/>
      <c r="HS43" s="118"/>
      <c r="HT43" s="118"/>
      <c r="HU43" s="118"/>
      <c r="HV43" s="118"/>
      <c r="HW43" s="118"/>
      <c r="HX43" s="118"/>
      <c r="HY43" s="118"/>
      <c r="HZ43" s="118"/>
    </row>
    <row r="44" spans="1:234" ht="15.75">
      <c r="A44" s="137" t="s">
        <v>550</v>
      </c>
      <c r="B44" s="128">
        <f t="shared" si="8"/>
        <v>22208</v>
      </c>
      <c r="C44" s="138">
        <v>0</v>
      </c>
      <c r="D44" s="138">
        <v>0</v>
      </c>
      <c r="E44" s="138">
        <v>22208</v>
      </c>
      <c r="F44" s="138">
        <v>0</v>
      </c>
      <c r="G44" s="138">
        <v>0</v>
      </c>
      <c r="H44" s="138">
        <v>0</v>
      </c>
      <c r="I44" s="138">
        <v>0</v>
      </c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8"/>
      <c r="GC44" s="118"/>
      <c r="GD44" s="118"/>
      <c r="GE44" s="118"/>
      <c r="GF44" s="118"/>
      <c r="GG44" s="118"/>
      <c r="GH44" s="118"/>
      <c r="GI44" s="118"/>
      <c r="GJ44" s="118"/>
      <c r="GK44" s="118"/>
      <c r="GL44" s="118"/>
      <c r="GM44" s="118"/>
      <c r="GN44" s="118"/>
      <c r="GO44" s="118"/>
      <c r="GP44" s="118"/>
      <c r="GQ44" s="118"/>
      <c r="GR44" s="118"/>
      <c r="GS44" s="118"/>
      <c r="GT44" s="118"/>
      <c r="GU44" s="118"/>
      <c r="GV44" s="118"/>
      <c r="GW44" s="118"/>
      <c r="GX44" s="118"/>
      <c r="GY44" s="118"/>
      <c r="GZ44" s="118"/>
      <c r="HA44" s="118"/>
      <c r="HB44" s="118"/>
      <c r="HC44" s="118"/>
      <c r="HD44" s="118"/>
      <c r="HE44" s="118"/>
      <c r="HF44" s="118"/>
      <c r="HG44" s="118"/>
      <c r="HH44" s="118"/>
      <c r="HI44" s="118"/>
      <c r="HJ44" s="118"/>
      <c r="HK44" s="118"/>
      <c r="HL44" s="118"/>
      <c r="HM44" s="118"/>
      <c r="HN44" s="118"/>
      <c r="HO44" s="118"/>
      <c r="HP44" s="118"/>
      <c r="HQ44" s="118"/>
      <c r="HR44" s="118"/>
      <c r="HS44" s="118"/>
      <c r="HT44" s="118"/>
      <c r="HU44" s="118"/>
      <c r="HV44" s="118"/>
      <c r="HW44" s="118"/>
      <c r="HX44" s="118"/>
      <c r="HY44" s="118"/>
      <c r="HZ44" s="118"/>
    </row>
    <row r="45" spans="1:234" ht="110.25">
      <c r="A45" s="137" t="s">
        <v>551</v>
      </c>
      <c r="B45" s="128">
        <f t="shared" si="8"/>
        <v>8010</v>
      </c>
      <c r="C45" s="138">
        <v>0</v>
      </c>
      <c r="D45" s="138">
        <v>0</v>
      </c>
      <c r="E45" s="138">
        <v>0</v>
      </c>
      <c r="F45" s="138">
        <v>8010</v>
      </c>
      <c r="G45" s="138">
        <v>0</v>
      </c>
      <c r="H45" s="138">
        <v>0</v>
      </c>
      <c r="I45" s="138">
        <v>0</v>
      </c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8"/>
      <c r="FK45" s="118"/>
      <c r="FL45" s="118"/>
      <c r="FM45" s="118"/>
      <c r="FN45" s="118"/>
      <c r="FO45" s="118"/>
      <c r="FP45" s="118"/>
      <c r="FQ45" s="118"/>
      <c r="FR45" s="118"/>
      <c r="FS45" s="118"/>
      <c r="FT45" s="118"/>
      <c r="FU45" s="118"/>
      <c r="FV45" s="118"/>
      <c r="FW45" s="118"/>
      <c r="FX45" s="118"/>
      <c r="FY45" s="118"/>
      <c r="FZ45" s="118"/>
      <c r="GA45" s="118"/>
      <c r="GB45" s="118"/>
      <c r="GC45" s="118"/>
      <c r="GD45" s="118"/>
      <c r="GE45" s="118"/>
      <c r="GF45" s="118"/>
      <c r="GG45" s="118"/>
      <c r="GH45" s="118"/>
      <c r="GI45" s="118"/>
      <c r="GJ45" s="118"/>
      <c r="GK45" s="118"/>
      <c r="GL45" s="118"/>
      <c r="GM45" s="118"/>
      <c r="GN45" s="118"/>
      <c r="GO45" s="118"/>
      <c r="GP45" s="118"/>
      <c r="GQ45" s="118"/>
      <c r="GR45" s="118"/>
      <c r="GS45" s="118"/>
      <c r="GT45" s="118"/>
      <c r="GU45" s="118"/>
      <c r="GV45" s="118"/>
      <c r="GW45" s="118"/>
      <c r="GX45" s="118"/>
      <c r="GY45" s="118"/>
      <c r="GZ45" s="118"/>
      <c r="HA45" s="118"/>
      <c r="HB45" s="118"/>
      <c r="HC45" s="118"/>
      <c r="HD45" s="118"/>
      <c r="HE45" s="118"/>
      <c r="HF45" s="118"/>
      <c r="HG45" s="118"/>
      <c r="HH45" s="118"/>
      <c r="HI45" s="118"/>
      <c r="HJ45" s="118"/>
      <c r="HK45" s="118"/>
      <c r="HL45" s="118"/>
      <c r="HM45" s="118"/>
      <c r="HN45" s="118"/>
      <c r="HO45" s="118"/>
      <c r="HP45" s="118"/>
      <c r="HQ45" s="118"/>
      <c r="HR45" s="118"/>
      <c r="HS45" s="118"/>
      <c r="HT45" s="118"/>
      <c r="HU45" s="118"/>
      <c r="HV45" s="118"/>
      <c r="HW45" s="118"/>
      <c r="HX45" s="118"/>
      <c r="HY45" s="118"/>
      <c r="HZ45" s="118"/>
    </row>
    <row r="46" spans="1:234" ht="31.5">
      <c r="A46" s="131" t="s">
        <v>553</v>
      </c>
      <c r="B46" s="128">
        <f t="shared" si="8"/>
        <v>35208</v>
      </c>
      <c r="C46" s="132">
        <f>SUM(C47:C49)</f>
        <v>0</v>
      </c>
      <c r="D46" s="132">
        <f>SUM(D47:D49)</f>
        <v>0</v>
      </c>
      <c r="E46" s="132">
        <f>SUM(E47:E49)</f>
        <v>11805</v>
      </c>
      <c r="F46" s="132">
        <f>SUM(F47:F49)</f>
        <v>0</v>
      </c>
      <c r="G46" s="132">
        <f>SUM(G47:G49)</f>
        <v>0</v>
      </c>
      <c r="H46" s="132">
        <f>SUM(H47:H49)</f>
        <v>23403</v>
      </c>
      <c r="I46" s="132">
        <f>SUM(I47:I49)</f>
        <v>0</v>
      </c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  <c r="FH46" s="118"/>
      <c r="FI46" s="118"/>
      <c r="FJ46" s="118"/>
      <c r="FK46" s="118"/>
      <c r="FL46" s="118"/>
      <c r="FM46" s="118"/>
      <c r="FN46" s="118"/>
      <c r="FO46" s="118"/>
      <c r="FP46" s="118"/>
      <c r="FQ46" s="118"/>
      <c r="FR46" s="118"/>
      <c r="FS46" s="118"/>
      <c r="FT46" s="118"/>
      <c r="FU46" s="118"/>
      <c r="FV46" s="118"/>
      <c r="FW46" s="118"/>
      <c r="FX46" s="118"/>
      <c r="FY46" s="118"/>
      <c r="FZ46" s="118"/>
      <c r="GA46" s="118"/>
      <c r="GB46" s="118"/>
      <c r="GC46" s="118"/>
      <c r="GD46" s="118"/>
      <c r="GE46" s="118"/>
      <c r="GF46" s="118"/>
      <c r="GG46" s="118"/>
      <c r="GH46" s="118"/>
      <c r="GI46" s="118"/>
      <c r="GJ46" s="118"/>
      <c r="GK46" s="118"/>
      <c r="GL46" s="118"/>
      <c r="GM46" s="118"/>
      <c r="GN46" s="118"/>
      <c r="GO46" s="118"/>
      <c r="GP46" s="118"/>
      <c r="GQ46" s="118"/>
      <c r="GR46" s="118"/>
      <c r="GS46" s="118"/>
      <c r="GT46" s="118"/>
      <c r="GU46" s="118"/>
      <c r="GV46" s="118"/>
      <c r="GW46" s="118"/>
      <c r="GX46" s="118"/>
      <c r="GY46" s="118"/>
      <c r="GZ46" s="118"/>
      <c r="HA46" s="118"/>
      <c r="HB46" s="118"/>
      <c r="HC46" s="118"/>
      <c r="HD46" s="118"/>
      <c r="HE46" s="118"/>
      <c r="HF46" s="118"/>
      <c r="HG46" s="118"/>
      <c r="HH46" s="118"/>
      <c r="HI46" s="118"/>
      <c r="HJ46" s="118"/>
      <c r="HK46" s="118"/>
      <c r="HL46" s="118"/>
      <c r="HM46" s="118"/>
      <c r="HN46" s="118"/>
      <c r="HO46" s="118"/>
      <c r="HP46" s="118"/>
      <c r="HQ46" s="118"/>
      <c r="HR46" s="118"/>
      <c r="HS46" s="118"/>
      <c r="HT46" s="118"/>
      <c r="HU46" s="118"/>
      <c r="HV46" s="118"/>
      <c r="HW46" s="118"/>
      <c r="HX46" s="118"/>
      <c r="HY46" s="118"/>
      <c r="HZ46" s="118"/>
    </row>
    <row r="47" spans="1:234" ht="47.25">
      <c r="A47" s="140" t="s">
        <v>554</v>
      </c>
      <c r="B47" s="128">
        <f t="shared" si="8"/>
        <v>23403</v>
      </c>
      <c r="C47" s="138">
        <v>0</v>
      </c>
      <c r="D47" s="138">
        <v>0</v>
      </c>
      <c r="E47" s="138">
        <v>0</v>
      </c>
      <c r="F47" s="138">
        <v>0</v>
      </c>
      <c r="G47" s="138">
        <v>0</v>
      </c>
      <c r="H47" s="138">
        <v>23403</v>
      </c>
      <c r="I47" s="138">
        <v>0</v>
      </c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118"/>
      <c r="FI47" s="118"/>
      <c r="FJ47" s="118"/>
      <c r="FK47" s="118"/>
      <c r="FL47" s="118"/>
      <c r="FM47" s="118"/>
      <c r="FN47" s="118"/>
      <c r="FO47" s="118"/>
      <c r="FP47" s="118"/>
      <c r="FQ47" s="118"/>
      <c r="FR47" s="118"/>
      <c r="FS47" s="118"/>
      <c r="FT47" s="118"/>
      <c r="FU47" s="118"/>
      <c r="FV47" s="118"/>
      <c r="FW47" s="118"/>
      <c r="FX47" s="118"/>
      <c r="FY47" s="118"/>
      <c r="FZ47" s="118"/>
      <c r="GA47" s="118"/>
      <c r="GB47" s="118"/>
      <c r="GC47" s="118"/>
      <c r="GD47" s="118"/>
      <c r="GE47" s="118"/>
      <c r="GF47" s="118"/>
      <c r="GG47" s="118"/>
      <c r="GH47" s="118"/>
      <c r="GI47" s="118"/>
      <c r="GJ47" s="118"/>
      <c r="GK47" s="118"/>
      <c r="GL47" s="118"/>
      <c r="GM47" s="118"/>
      <c r="GN47" s="118"/>
      <c r="GO47" s="118"/>
      <c r="GP47" s="118"/>
      <c r="GQ47" s="118"/>
      <c r="GR47" s="118"/>
      <c r="GS47" s="118"/>
      <c r="GT47" s="118"/>
      <c r="GU47" s="118"/>
      <c r="GV47" s="118"/>
      <c r="GW47" s="118"/>
      <c r="GX47" s="118"/>
      <c r="GY47" s="118"/>
      <c r="GZ47" s="118"/>
      <c r="HA47" s="118"/>
      <c r="HB47" s="118"/>
      <c r="HC47" s="118"/>
      <c r="HD47" s="118"/>
      <c r="HE47" s="118"/>
      <c r="HF47" s="118"/>
      <c r="HG47" s="118"/>
      <c r="HH47" s="118"/>
      <c r="HI47" s="118"/>
      <c r="HJ47" s="118"/>
      <c r="HK47" s="118"/>
      <c r="HL47" s="118"/>
      <c r="HM47" s="118"/>
      <c r="HN47" s="118"/>
      <c r="HO47" s="118"/>
      <c r="HP47" s="118"/>
      <c r="HQ47" s="118"/>
      <c r="HR47" s="118"/>
      <c r="HS47" s="118"/>
      <c r="HT47" s="118"/>
      <c r="HU47" s="118"/>
      <c r="HV47" s="118"/>
      <c r="HW47" s="118"/>
      <c r="HX47" s="118"/>
      <c r="HY47" s="118"/>
      <c r="HZ47" s="118"/>
    </row>
    <row r="48" spans="1:234" ht="31.5">
      <c r="A48" s="140" t="s">
        <v>555</v>
      </c>
      <c r="B48" s="128">
        <f t="shared" si="8"/>
        <v>1620</v>
      </c>
      <c r="C48" s="138">
        <v>0</v>
      </c>
      <c r="D48" s="138">
        <v>0</v>
      </c>
      <c r="E48" s="138">
        <v>1620</v>
      </c>
      <c r="F48" s="138">
        <v>0</v>
      </c>
      <c r="G48" s="138">
        <v>0</v>
      </c>
      <c r="H48" s="138">
        <v>0</v>
      </c>
      <c r="I48" s="138">
        <v>0</v>
      </c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8"/>
      <c r="FK48" s="118"/>
      <c r="FL48" s="118"/>
      <c r="FM48" s="118"/>
      <c r="FN48" s="118"/>
      <c r="FO48" s="118"/>
      <c r="FP48" s="118"/>
      <c r="FQ48" s="118"/>
      <c r="FR48" s="118"/>
      <c r="FS48" s="118"/>
      <c r="FT48" s="118"/>
      <c r="FU48" s="118"/>
      <c r="FV48" s="118"/>
      <c r="FW48" s="118"/>
      <c r="FX48" s="118"/>
      <c r="FY48" s="118"/>
      <c r="FZ48" s="118"/>
      <c r="GA48" s="118"/>
      <c r="GB48" s="118"/>
      <c r="GC48" s="118"/>
      <c r="GD48" s="118"/>
      <c r="GE48" s="118"/>
      <c r="GF48" s="118"/>
      <c r="GG48" s="118"/>
      <c r="GH48" s="118"/>
      <c r="GI48" s="118"/>
      <c r="GJ48" s="118"/>
      <c r="GK48" s="118"/>
      <c r="GL48" s="118"/>
      <c r="GM48" s="118"/>
      <c r="GN48" s="118"/>
      <c r="GO48" s="118"/>
      <c r="GP48" s="118"/>
      <c r="GQ48" s="118"/>
      <c r="GR48" s="118"/>
      <c r="GS48" s="118"/>
      <c r="GT48" s="118"/>
      <c r="GU48" s="118"/>
      <c r="GV48" s="118"/>
      <c r="GW48" s="118"/>
      <c r="GX48" s="118"/>
      <c r="GY48" s="118"/>
      <c r="GZ48" s="118"/>
      <c r="HA48" s="118"/>
      <c r="HB48" s="118"/>
      <c r="HC48" s="118"/>
      <c r="HD48" s="118"/>
      <c r="HE48" s="118"/>
      <c r="HF48" s="118"/>
      <c r="HG48" s="118"/>
      <c r="HH48" s="118"/>
      <c r="HI48" s="118"/>
      <c r="HJ48" s="118"/>
      <c r="HK48" s="118"/>
      <c r="HL48" s="118"/>
      <c r="HM48" s="118"/>
      <c r="HN48" s="118"/>
      <c r="HO48" s="118"/>
      <c r="HP48" s="118"/>
      <c r="HQ48" s="118"/>
      <c r="HR48" s="118"/>
      <c r="HS48" s="118"/>
      <c r="HT48" s="118"/>
      <c r="HU48" s="118"/>
      <c r="HV48" s="118"/>
      <c r="HW48" s="118"/>
      <c r="HX48" s="118"/>
      <c r="HY48" s="118"/>
      <c r="HZ48" s="118"/>
    </row>
    <row r="49" spans="1:234" ht="31.5">
      <c r="A49" s="140" t="s">
        <v>556</v>
      </c>
      <c r="B49" s="128">
        <f t="shared" si="8"/>
        <v>10185</v>
      </c>
      <c r="C49" s="138">
        <v>0</v>
      </c>
      <c r="D49" s="138">
        <v>0</v>
      </c>
      <c r="E49" s="138">
        <v>10185</v>
      </c>
      <c r="F49" s="138">
        <v>0</v>
      </c>
      <c r="G49" s="138">
        <v>0</v>
      </c>
      <c r="H49" s="138">
        <v>0</v>
      </c>
      <c r="I49" s="138">
        <v>0</v>
      </c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  <c r="FY49" s="118"/>
      <c r="FZ49" s="118"/>
      <c r="GA49" s="118"/>
      <c r="GB49" s="118"/>
      <c r="GC49" s="118"/>
      <c r="GD49" s="118"/>
      <c r="GE49" s="118"/>
      <c r="GF49" s="118"/>
      <c r="GG49" s="118"/>
      <c r="GH49" s="118"/>
      <c r="GI49" s="118"/>
      <c r="GJ49" s="118"/>
      <c r="GK49" s="118"/>
      <c r="GL49" s="118"/>
      <c r="GM49" s="118"/>
      <c r="GN49" s="118"/>
      <c r="GO49" s="118"/>
      <c r="GP49" s="118"/>
      <c r="GQ49" s="118"/>
      <c r="GR49" s="118"/>
      <c r="GS49" s="118"/>
      <c r="GT49" s="118"/>
      <c r="GU49" s="118"/>
      <c r="GV49" s="118"/>
      <c r="GW49" s="118"/>
      <c r="GX49" s="118"/>
      <c r="GY49" s="118"/>
      <c r="GZ49" s="118"/>
      <c r="HA49" s="118"/>
      <c r="HB49" s="118"/>
      <c r="HC49" s="118"/>
      <c r="HD49" s="118"/>
      <c r="HE49" s="118"/>
      <c r="HF49" s="118"/>
      <c r="HG49" s="118"/>
      <c r="HH49" s="118"/>
      <c r="HI49" s="118"/>
      <c r="HJ49" s="118"/>
      <c r="HK49" s="118"/>
      <c r="HL49" s="118"/>
      <c r="HM49" s="118"/>
      <c r="HN49" s="118"/>
      <c r="HO49" s="118"/>
      <c r="HP49" s="118"/>
      <c r="HQ49" s="118"/>
      <c r="HR49" s="118"/>
      <c r="HS49" s="118"/>
      <c r="HT49" s="118"/>
      <c r="HU49" s="118"/>
      <c r="HV49" s="118"/>
      <c r="HW49" s="118"/>
      <c r="HX49" s="118"/>
      <c r="HY49" s="118"/>
      <c r="HZ49" s="118"/>
    </row>
    <row r="50" spans="1:234" ht="15.75">
      <c r="A50" s="131" t="s">
        <v>558</v>
      </c>
      <c r="B50" s="128">
        <f t="shared" si="8"/>
        <v>2185</v>
      </c>
      <c r="C50" s="132">
        <f aca="true" t="shared" si="13" ref="C50:I50">SUM(C51:C51)</f>
        <v>0</v>
      </c>
      <c r="D50" s="132">
        <f t="shared" si="13"/>
        <v>0</v>
      </c>
      <c r="E50" s="132">
        <f t="shared" si="13"/>
        <v>2185</v>
      </c>
      <c r="F50" s="132">
        <f t="shared" si="13"/>
        <v>0</v>
      </c>
      <c r="G50" s="132">
        <f t="shared" si="13"/>
        <v>0</v>
      </c>
      <c r="H50" s="132">
        <f t="shared" si="13"/>
        <v>0</v>
      </c>
      <c r="I50" s="132">
        <f t="shared" si="13"/>
        <v>0</v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  <c r="FG50" s="130"/>
      <c r="FH50" s="130"/>
      <c r="FI50" s="130"/>
      <c r="FJ50" s="130"/>
      <c r="FK50" s="130"/>
      <c r="FL50" s="118"/>
      <c r="FM50" s="118"/>
      <c r="FN50" s="118"/>
      <c r="FO50" s="118"/>
      <c r="FP50" s="118"/>
      <c r="FQ50" s="118"/>
      <c r="FR50" s="118"/>
      <c r="FS50" s="118"/>
      <c r="FT50" s="118"/>
      <c r="FU50" s="118"/>
      <c r="FV50" s="118"/>
      <c r="FW50" s="118"/>
      <c r="FX50" s="118"/>
      <c r="FY50" s="118"/>
      <c r="FZ50" s="118"/>
      <c r="GA50" s="118"/>
      <c r="GB50" s="118"/>
      <c r="GC50" s="118"/>
      <c r="GD50" s="118"/>
      <c r="GE50" s="118"/>
      <c r="GF50" s="118"/>
      <c r="GG50" s="118"/>
      <c r="GH50" s="118"/>
      <c r="GI50" s="118"/>
      <c r="GJ50" s="118"/>
      <c r="GK50" s="118"/>
      <c r="GL50" s="118"/>
      <c r="GM50" s="118"/>
      <c r="GN50" s="118"/>
      <c r="GO50" s="118"/>
      <c r="GP50" s="118"/>
      <c r="GQ50" s="118"/>
      <c r="GR50" s="118"/>
      <c r="GS50" s="118"/>
      <c r="GT50" s="118"/>
      <c r="GU50" s="118"/>
      <c r="GV50" s="118"/>
      <c r="GW50" s="118"/>
      <c r="GX50" s="118"/>
      <c r="GY50" s="118"/>
      <c r="GZ50" s="118"/>
      <c r="HA50" s="118"/>
      <c r="HB50" s="118"/>
      <c r="HC50" s="118"/>
      <c r="HD50" s="118"/>
      <c r="HE50" s="118"/>
      <c r="HF50" s="118"/>
      <c r="HG50" s="118"/>
      <c r="HH50" s="118"/>
      <c r="HI50" s="118"/>
      <c r="HJ50" s="118"/>
      <c r="HK50" s="118"/>
      <c r="HL50" s="118"/>
      <c r="HM50" s="118"/>
      <c r="HN50" s="118"/>
      <c r="HO50" s="118"/>
      <c r="HP50" s="118"/>
      <c r="HQ50" s="118"/>
      <c r="HR50" s="118"/>
      <c r="HS50" s="118"/>
      <c r="HT50" s="118"/>
      <c r="HU50" s="118"/>
      <c r="HV50" s="118"/>
      <c r="HW50" s="118"/>
      <c r="HX50" s="118"/>
      <c r="HY50" s="118"/>
      <c r="HZ50" s="118"/>
    </row>
    <row r="51" spans="1:234" ht="31.5">
      <c r="A51" s="137" t="s">
        <v>559</v>
      </c>
      <c r="B51" s="128">
        <f t="shared" si="8"/>
        <v>2185</v>
      </c>
      <c r="C51" s="138">
        <v>0</v>
      </c>
      <c r="D51" s="138">
        <v>0</v>
      </c>
      <c r="E51" s="138">
        <v>2185</v>
      </c>
      <c r="F51" s="138">
        <v>0</v>
      </c>
      <c r="G51" s="138">
        <v>0</v>
      </c>
      <c r="H51" s="138">
        <v>0</v>
      </c>
      <c r="I51" s="138">
        <v>0</v>
      </c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  <c r="FN51" s="118"/>
      <c r="FO51" s="118"/>
      <c r="FP51" s="118"/>
      <c r="FQ51" s="118"/>
      <c r="FR51" s="118"/>
      <c r="FS51" s="118"/>
      <c r="FT51" s="118"/>
      <c r="FU51" s="118"/>
      <c r="FV51" s="118"/>
      <c r="FW51" s="118"/>
      <c r="FX51" s="118"/>
      <c r="FY51" s="118"/>
      <c r="FZ51" s="118"/>
      <c r="GA51" s="118"/>
      <c r="GB51" s="118"/>
      <c r="GC51" s="118"/>
      <c r="GD51" s="118"/>
      <c r="GE51" s="118"/>
      <c r="GF51" s="118"/>
      <c r="GG51" s="118"/>
      <c r="GH51" s="118"/>
      <c r="GI51" s="118"/>
      <c r="GJ51" s="118"/>
      <c r="GK51" s="118"/>
      <c r="GL51" s="118"/>
      <c r="GM51" s="118"/>
      <c r="GN51" s="118"/>
      <c r="GO51" s="118"/>
      <c r="GP51" s="118"/>
      <c r="GQ51" s="118"/>
      <c r="GR51" s="118"/>
      <c r="GS51" s="118"/>
      <c r="GT51" s="118"/>
      <c r="GU51" s="118"/>
      <c r="GV51" s="118"/>
      <c r="GW51" s="118"/>
      <c r="GX51" s="118"/>
      <c r="GY51" s="118"/>
      <c r="GZ51" s="118"/>
      <c r="HA51" s="118"/>
      <c r="HB51" s="118"/>
      <c r="HC51" s="118"/>
      <c r="HD51" s="118"/>
      <c r="HE51" s="118"/>
      <c r="HF51" s="118"/>
      <c r="HG51" s="118"/>
      <c r="HH51" s="118"/>
      <c r="HI51" s="118"/>
      <c r="HJ51" s="118"/>
      <c r="HK51" s="118"/>
      <c r="HL51" s="118"/>
      <c r="HM51" s="118"/>
      <c r="HN51" s="118"/>
      <c r="HO51" s="118"/>
      <c r="HP51" s="118"/>
      <c r="HQ51" s="118"/>
      <c r="HR51" s="118"/>
      <c r="HS51" s="118"/>
      <c r="HT51" s="118"/>
      <c r="HU51" s="118"/>
      <c r="HV51" s="118"/>
      <c r="HW51" s="118"/>
      <c r="HX51" s="118"/>
      <c r="HY51" s="118"/>
      <c r="HZ51" s="118"/>
    </row>
    <row r="52" spans="1:234" ht="15.75">
      <c r="A52" s="136" t="s">
        <v>524</v>
      </c>
      <c r="B52" s="128">
        <f t="shared" si="8"/>
        <v>3479</v>
      </c>
      <c r="C52" s="133">
        <f>SUM(C53)</f>
        <v>0</v>
      </c>
      <c r="D52" s="133">
        <f aca="true" t="shared" si="14" ref="D52:I52">SUM(D53)</f>
        <v>0</v>
      </c>
      <c r="E52" s="133">
        <f t="shared" si="14"/>
        <v>3479</v>
      </c>
      <c r="F52" s="133">
        <f t="shared" si="14"/>
        <v>0</v>
      </c>
      <c r="G52" s="133">
        <f t="shared" si="14"/>
        <v>0</v>
      </c>
      <c r="H52" s="133">
        <f t="shared" si="14"/>
        <v>0</v>
      </c>
      <c r="I52" s="133">
        <f t="shared" si="14"/>
        <v>0</v>
      </c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0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/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/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/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</row>
    <row r="53" spans="1:234" ht="31.5">
      <c r="A53" s="131" t="s">
        <v>553</v>
      </c>
      <c r="B53" s="128">
        <f t="shared" si="8"/>
        <v>3479</v>
      </c>
      <c r="C53" s="133">
        <f>SUM(C54:C54)</f>
        <v>0</v>
      </c>
      <c r="D53" s="133">
        <f>SUM(D54:D54)</f>
        <v>0</v>
      </c>
      <c r="E53" s="133">
        <f>SUM(E54:E54)</f>
        <v>3479</v>
      </c>
      <c r="F53" s="133">
        <f>SUM(F54:F54)</f>
        <v>0</v>
      </c>
      <c r="G53" s="133">
        <f>SUM(G54:G54)</f>
        <v>0</v>
      </c>
      <c r="H53" s="133">
        <f>SUM(H54:H54)</f>
        <v>0</v>
      </c>
      <c r="I53" s="133">
        <f>SUM(I54:I54)</f>
        <v>0</v>
      </c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/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</row>
    <row r="54" spans="1:234" ht="47.25">
      <c r="A54" s="139" t="s">
        <v>560</v>
      </c>
      <c r="B54" s="128">
        <f t="shared" si="8"/>
        <v>3479</v>
      </c>
      <c r="C54" s="138">
        <v>0</v>
      </c>
      <c r="D54" s="138">
        <v>0</v>
      </c>
      <c r="E54" s="138">
        <v>3479</v>
      </c>
      <c r="F54" s="138">
        <v>0</v>
      </c>
      <c r="G54" s="138">
        <v>0</v>
      </c>
      <c r="H54" s="138">
        <v>0</v>
      </c>
      <c r="I54" s="138">
        <v>0</v>
      </c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</row>
    <row r="55" spans="1:234" ht="15.75">
      <c r="A55" s="131" t="s">
        <v>529</v>
      </c>
      <c r="B55" s="128">
        <f t="shared" si="8"/>
        <v>182847</v>
      </c>
      <c r="C55" s="132">
        <f>SUM(C56,C64,C75,C62)</f>
        <v>0</v>
      </c>
      <c r="D55" s="132">
        <f aca="true" t="shared" si="15" ref="D55:I55">SUM(D56,D64,D75,D62)</f>
        <v>0</v>
      </c>
      <c r="E55" s="132">
        <f t="shared" si="15"/>
        <v>38669</v>
      </c>
      <c r="F55" s="132">
        <f t="shared" si="15"/>
        <v>6069</v>
      </c>
      <c r="G55" s="132">
        <f t="shared" si="15"/>
        <v>111799</v>
      </c>
      <c r="H55" s="132">
        <f t="shared" si="15"/>
        <v>0</v>
      </c>
      <c r="I55" s="132">
        <f t="shared" si="15"/>
        <v>26310</v>
      </c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</row>
    <row r="56" spans="1:234" ht="15.75">
      <c r="A56" s="131" t="s">
        <v>549</v>
      </c>
      <c r="B56" s="128">
        <f t="shared" si="8"/>
        <v>43360</v>
      </c>
      <c r="C56" s="132">
        <f>SUM(C57:C61)</f>
        <v>0</v>
      </c>
      <c r="D56" s="132">
        <f>SUM(D57:D61)</f>
        <v>0</v>
      </c>
      <c r="E56" s="132">
        <f>SUM(E57:E61)</f>
        <v>19773</v>
      </c>
      <c r="F56" s="132">
        <f>SUM(F57:F61)</f>
        <v>6069</v>
      </c>
      <c r="G56" s="132">
        <f>SUM(G57:G61)</f>
        <v>17518</v>
      </c>
      <c r="H56" s="132">
        <f>SUM(H57:H61)</f>
        <v>0</v>
      </c>
      <c r="I56" s="132">
        <f>SUM(I57:I61)</f>
        <v>0</v>
      </c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</row>
    <row r="57" spans="1:234" ht="31.5">
      <c r="A57" s="137" t="s">
        <v>562</v>
      </c>
      <c r="B57" s="128">
        <f t="shared" si="8"/>
        <v>4513</v>
      </c>
      <c r="C57" s="138">
        <v>0</v>
      </c>
      <c r="D57" s="138">
        <v>0</v>
      </c>
      <c r="E57" s="138">
        <v>0</v>
      </c>
      <c r="F57" s="138"/>
      <c r="G57" s="138">
        <v>4513</v>
      </c>
      <c r="H57" s="138">
        <v>0</v>
      </c>
      <c r="I57" s="138">
        <v>0</v>
      </c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  <c r="FN57" s="118"/>
      <c r="FO57" s="118"/>
      <c r="FP57" s="118"/>
      <c r="FQ57" s="118"/>
      <c r="FR57" s="118"/>
      <c r="FS57" s="118"/>
      <c r="FT57" s="118"/>
      <c r="FU57" s="118"/>
      <c r="FV57" s="118"/>
      <c r="FW57" s="118"/>
      <c r="FX57" s="118"/>
      <c r="FY57" s="118"/>
      <c r="FZ57" s="118"/>
      <c r="GA57" s="118"/>
      <c r="GB57" s="118"/>
      <c r="GC57" s="118"/>
      <c r="GD57" s="118"/>
      <c r="GE57" s="118"/>
      <c r="GF57" s="118"/>
      <c r="GG57" s="118"/>
      <c r="GH57" s="118"/>
      <c r="GI57" s="118"/>
      <c r="GJ57" s="118"/>
      <c r="GK57" s="118"/>
      <c r="GL57" s="118"/>
      <c r="GM57" s="118"/>
      <c r="GN57" s="118"/>
      <c r="GO57" s="118"/>
      <c r="GP57" s="118"/>
      <c r="GQ57" s="118"/>
      <c r="GR57" s="118"/>
      <c r="GS57" s="118"/>
      <c r="GT57" s="118"/>
      <c r="GU57" s="118"/>
      <c r="GV57" s="118"/>
      <c r="GW57" s="118"/>
      <c r="GX57" s="118"/>
      <c r="GY57" s="118"/>
      <c r="GZ57" s="118"/>
      <c r="HA57" s="118"/>
      <c r="HB57" s="118"/>
      <c r="HC57" s="118"/>
      <c r="HD57" s="118"/>
      <c r="HE57" s="118"/>
      <c r="HF57" s="118"/>
      <c r="HG57" s="118"/>
      <c r="HH57" s="118"/>
      <c r="HI57" s="118"/>
      <c r="HJ57" s="118"/>
      <c r="HK57" s="118"/>
      <c r="HL57" s="118"/>
      <c r="HM57" s="118"/>
      <c r="HN57" s="118"/>
      <c r="HO57" s="118"/>
      <c r="HP57" s="118"/>
      <c r="HQ57" s="118"/>
      <c r="HR57" s="118"/>
      <c r="HS57" s="118"/>
      <c r="HT57" s="118"/>
      <c r="HU57" s="118"/>
      <c r="HV57" s="118"/>
      <c r="HW57" s="118"/>
      <c r="HX57" s="118"/>
      <c r="HY57" s="118"/>
      <c r="HZ57" s="118"/>
    </row>
    <row r="58" spans="1:234" ht="31.5">
      <c r="A58" s="137" t="s">
        <v>563</v>
      </c>
      <c r="B58" s="128">
        <f t="shared" si="8"/>
        <v>13005</v>
      </c>
      <c r="C58" s="138">
        <v>0</v>
      </c>
      <c r="D58" s="138">
        <v>0</v>
      </c>
      <c r="E58" s="138">
        <v>0</v>
      </c>
      <c r="F58" s="138"/>
      <c r="G58" s="138">
        <v>13005</v>
      </c>
      <c r="H58" s="138">
        <v>0</v>
      </c>
      <c r="I58" s="138">
        <v>0</v>
      </c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8"/>
      <c r="EF58" s="118"/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  <c r="EQ58" s="118"/>
      <c r="ER58" s="118"/>
      <c r="ES58" s="118"/>
      <c r="ET58" s="118"/>
      <c r="EU58" s="118"/>
      <c r="EV58" s="118"/>
      <c r="EW58" s="118"/>
      <c r="EX58" s="118"/>
      <c r="EY58" s="118"/>
      <c r="EZ58" s="118"/>
      <c r="FA58" s="118"/>
      <c r="FB58" s="118"/>
      <c r="FC58" s="118"/>
      <c r="FD58" s="118"/>
      <c r="FE58" s="118"/>
      <c r="FF58" s="118"/>
      <c r="FG58" s="118"/>
      <c r="FH58" s="118"/>
      <c r="FI58" s="118"/>
      <c r="FJ58" s="118"/>
      <c r="FK58" s="118"/>
      <c r="FL58" s="118"/>
      <c r="FM58" s="118"/>
      <c r="FN58" s="118"/>
      <c r="FO58" s="118"/>
      <c r="FP58" s="118"/>
      <c r="FQ58" s="118"/>
      <c r="FR58" s="118"/>
      <c r="FS58" s="118"/>
      <c r="FT58" s="118"/>
      <c r="FU58" s="118"/>
      <c r="FV58" s="118"/>
      <c r="FW58" s="118"/>
      <c r="FX58" s="118"/>
      <c r="FY58" s="118"/>
      <c r="FZ58" s="118"/>
      <c r="GA58" s="118"/>
      <c r="GB58" s="118"/>
      <c r="GC58" s="118"/>
      <c r="GD58" s="118"/>
      <c r="GE58" s="118"/>
      <c r="GF58" s="118"/>
      <c r="GG58" s="118"/>
      <c r="GH58" s="118"/>
      <c r="GI58" s="118"/>
      <c r="GJ58" s="118"/>
      <c r="GK58" s="118"/>
      <c r="GL58" s="118"/>
      <c r="GM58" s="118"/>
      <c r="GN58" s="118"/>
      <c r="GO58" s="118"/>
      <c r="GP58" s="118"/>
      <c r="GQ58" s="118"/>
      <c r="GR58" s="118"/>
      <c r="GS58" s="118"/>
      <c r="GT58" s="118"/>
      <c r="GU58" s="118"/>
      <c r="GV58" s="118"/>
      <c r="GW58" s="118"/>
      <c r="GX58" s="118"/>
      <c r="GY58" s="118"/>
      <c r="GZ58" s="118"/>
      <c r="HA58" s="118"/>
      <c r="HB58" s="118"/>
      <c r="HC58" s="118"/>
      <c r="HD58" s="118"/>
      <c r="HE58" s="118"/>
      <c r="HF58" s="118"/>
      <c r="HG58" s="118"/>
      <c r="HH58" s="118"/>
      <c r="HI58" s="118"/>
      <c r="HJ58" s="118"/>
      <c r="HK58" s="118"/>
      <c r="HL58" s="118"/>
      <c r="HM58" s="118"/>
      <c r="HN58" s="118"/>
      <c r="HO58" s="118"/>
      <c r="HP58" s="118"/>
      <c r="HQ58" s="118"/>
      <c r="HR58" s="118"/>
      <c r="HS58" s="118"/>
      <c r="HT58" s="118"/>
      <c r="HU58" s="118"/>
      <c r="HV58" s="118"/>
      <c r="HW58" s="118"/>
      <c r="HX58" s="118"/>
      <c r="HY58" s="118"/>
      <c r="HZ58" s="118"/>
    </row>
    <row r="59" spans="1:234" ht="31.5">
      <c r="A59" s="137" t="s">
        <v>564</v>
      </c>
      <c r="B59" s="128">
        <f t="shared" si="8"/>
        <v>19773</v>
      </c>
      <c r="C59" s="138">
        <v>0</v>
      </c>
      <c r="D59" s="138">
        <v>0</v>
      </c>
      <c r="E59" s="138">
        <v>19773</v>
      </c>
      <c r="F59" s="138"/>
      <c r="G59" s="138"/>
      <c r="H59" s="138">
        <v>0</v>
      </c>
      <c r="I59" s="138">
        <v>0</v>
      </c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/>
      <c r="DT59" s="118"/>
      <c r="DU59" s="118"/>
      <c r="DV59" s="118"/>
      <c r="DW59" s="118"/>
      <c r="DX59" s="118"/>
      <c r="DY59" s="118"/>
      <c r="DZ59" s="118"/>
      <c r="EA59" s="118"/>
      <c r="EB59" s="118"/>
      <c r="EC59" s="118"/>
      <c r="ED59" s="118"/>
      <c r="EE59" s="118"/>
      <c r="EF59" s="118"/>
      <c r="EG59" s="118"/>
      <c r="EH59" s="118"/>
      <c r="EI59" s="118"/>
      <c r="EJ59" s="118"/>
      <c r="EK59" s="118"/>
      <c r="EL59" s="118"/>
      <c r="EM59" s="118"/>
      <c r="EN59" s="118"/>
      <c r="EO59" s="118"/>
      <c r="EP59" s="118"/>
      <c r="EQ59" s="118"/>
      <c r="ER59" s="118"/>
      <c r="ES59" s="118"/>
      <c r="ET59" s="118"/>
      <c r="EU59" s="118"/>
      <c r="EV59" s="118"/>
      <c r="EW59" s="118"/>
      <c r="EX59" s="118"/>
      <c r="EY59" s="118"/>
      <c r="EZ59" s="118"/>
      <c r="FA59" s="118"/>
      <c r="FB59" s="118"/>
      <c r="FC59" s="118"/>
      <c r="FD59" s="118"/>
      <c r="FE59" s="118"/>
      <c r="FF59" s="118"/>
      <c r="FG59" s="118"/>
      <c r="FH59" s="118"/>
      <c r="FI59" s="118"/>
      <c r="FJ59" s="118"/>
      <c r="FK59" s="118"/>
      <c r="FL59" s="118"/>
      <c r="FM59" s="118"/>
      <c r="FN59" s="118"/>
      <c r="FO59" s="118"/>
      <c r="FP59" s="118"/>
      <c r="FQ59" s="118"/>
      <c r="FR59" s="118"/>
      <c r="FS59" s="118"/>
      <c r="FT59" s="118"/>
      <c r="FU59" s="118"/>
      <c r="FV59" s="118"/>
      <c r="FW59" s="118"/>
      <c r="FX59" s="118"/>
      <c r="FY59" s="118"/>
      <c r="FZ59" s="118"/>
      <c r="GA59" s="118"/>
      <c r="GB59" s="118"/>
      <c r="GC59" s="118"/>
      <c r="GD59" s="118"/>
      <c r="GE59" s="118"/>
      <c r="GF59" s="118"/>
      <c r="GG59" s="118"/>
      <c r="GH59" s="118"/>
      <c r="GI59" s="118"/>
      <c r="GJ59" s="118"/>
      <c r="GK59" s="118"/>
      <c r="GL59" s="118"/>
      <c r="GM59" s="118"/>
      <c r="GN59" s="118"/>
      <c r="GO59" s="118"/>
      <c r="GP59" s="118"/>
      <c r="GQ59" s="118"/>
      <c r="GR59" s="118"/>
      <c r="GS59" s="118"/>
      <c r="GT59" s="118"/>
      <c r="GU59" s="118"/>
      <c r="GV59" s="118"/>
      <c r="GW59" s="118"/>
      <c r="GX59" s="118"/>
      <c r="GY59" s="118"/>
      <c r="GZ59" s="118"/>
      <c r="HA59" s="118"/>
      <c r="HB59" s="118"/>
      <c r="HC59" s="118"/>
      <c r="HD59" s="118"/>
      <c r="HE59" s="118"/>
      <c r="HF59" s="118"/>
      <c r="HG59" s="118"/>
      <c r="HH59" s="118"/>
      <c r="HI59" s="118"/>
      <c r="HJ59" s="118"/>
      <c r="HK59" s="118"/>
      <c r="HL59" s="118"/>
      <c r="HM59" s="118"/>
      <c r="HN59" s="118"/>
      <c r="HO59" s="118"/>
      <c r="HP59" s="118"/>
      <c r="HQ59" s="118"/>
      <c r="HR59" s="118"/>
      <c r="HS59" s="118"/>
      <c r="HT59" s="118"/>
      <c r="HU59" s="118"/>
      <c r="HV59" s="118"/>
      <c r="HW59" s="118"/>
      <c r="HX59" s="118"/>
      <c r="HY59" s="118"/>
      <c r="HZ59" s="118"/>
    </row>
    <row r="60" spans="1:234" ht="63">
      <c r="A60" s="137" t="s">
        <v>565</v>
      </c>
      <c r="B60" s="128">
        <f t="shared" si="8"/>
        <v>5038</v>
      </c>
      <c r="C60" s="138">
        <v>0</v>
      </c>
      <c r="D60" s="138">
        <v>0</v>
      </c>
      <c r="E60" s="138">
        <v>0</v>
      </c>
      <c r="F60" s="138">
        <v>5038</v>
      </c>
      <c r="G60" s="138">
        <v>0</v>
      </c>
      <c r="H60" s="138">
        <v>0</v>
      </c>
      <c r="I60" s="138">
        <v>0</v>
      </c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/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18"/>
      <c r="EF60" s="118"/>
      <c r="EG60" s="118"/>
      <c r="EH60" s="118"/>
      <c r="EI60" s="118"/>
      <c r="EJ60" s="118"/>
      <c r="EK60" s="118"/>
      <c r="EL60" s="118"/>
      <c r="EM60" s="118"/>
      <c r="EN60" s="118"/>
      <c r="EO60" s="118"/>
      <c r="EP60" s="118"/>
      <c r="EQ60" s="118"/>
      <c r="ER60" s="118"/>
      <c r="ES60" s="118"/>
      <c r="ET60" s="118"/>
      <c r="EU60" s="118"/>
      <c r="EV60" s="118"/>
      <c r="EW60" s="118"/>
      <c r="EX60" s="118"/>
      <c r="EY60" s="118"/>
      <c r="EZ60" s="118"/>
      <c r="FA60" s="118"/>
      <c r="FB60" s="118"/>
      <c r="FC60" s="118"/>
      <c r="FD60" s="118"/>
      <c r="FE60" s="118"/>
      <c r="FF60" s="118"/>
      <c r="FG60" s="118"/>
      <c r="FH60" s="118"/>
      <c r="FI60" s="118"/>
      <c r="FJ60" s="118"/>
      <c r="FK60" s="118"/>
      <c r="FL60" s="118"/>
      <c r="FM60" s="118"/>
      <c r="FN60" s="118"/>
      <c r="FO60" s="118"/>
      <c r="FP60" s="118"/>
      <c r="FQ60" s="118"/>
      <c r="FR60" s="118"/>
      <c r="FS60" s="118"/>
      <c r="FT60" s="118"/>
      <c r="FU60" s="118"/>
      <c r="FV60" s="118"/>
      <c r="FW60" s="118"/>
      <c r="FX60" s="118"/>
      <c r="FY60" s="118"/>
      <c r="FZ60" s="118"/>
      <c r="GA60" s="118"/>
      <c r="GB60" s="118"/>
      <c r="GC60" s="118"/>
      <c r="GD60" s="118"/>
      <c r="GE60" s="118"/>
      <c r="GF60" s="118"/>
      <c r="GG60" s="118"/>
      <c r="GH60" s="118"/>
      <c r="GI60" s="118"/>
      <c r="GJ60" s="118"/>
      <c r="GK60" s="118"/>
      <c r="GL60" s="118"/>
      <c r="GM60" s="118"/>
      <c r="GN60" s="118"/>
      <c r="GO60" s="118"/>
      <c r="GP60" s="118"/>
      <c r="GQ60" s="118"/>
      <c r="GR60" s="118"/>
      <c r="GS60" s="118"/>
      <c r="GT60" s="118"/>
      <c r="GU60" s="118"/>
      <c r="GV60" s="118"/>
      <c r="GW60" s="118"/>
      <c r="GX60" s="118"/>
      <c r="GY60" s="118"/>
      <c r="GZ60" s="118"/>
      <c r="HA60" s="118"/>
      <c r="HB60" s="118"/>
      <c r="HC60" s="118"/>
      <c r="HD60" s="118"/>
      <c r="HE60" s="118"/>
      <c r="HF60" s="118"/>
      <c r="HG60" s="118"/>
      <c r="HH60" s="118"/>
      <c r="HI60" s="118"/>
      <c r="HJ60" s="118"/>
      <c r="HK60" s="118"/>
      <c r="HL60" s="118"/>
      <c r="HM60" s="118"/>
      <c r="HN60" s="118"/>
      <c r="HO60" s="118"/>
      <c r="HP60" s="118"/>
      <c r="HQ60" s="118"/>
      <c r="HR60" s="118"/>
      <c r="HS60" s="118"/>
      <c r="HT60" s="118"/>
      <c r="HU60" s="118"/>
      <c r="HV60" s="118"/>
      <c r="HW60" s="118"/>
      <c r="HX60" s="118"/>
      <c r="HY60" s="118"/>
      <c r="HZ60" s="118"/>
    </row>
    <row r="61" spans="1:234" ht="63">
      <c r="A61" s="137" t="s">
        <v>566</v>
      </c>
      <c r="B61" s="128">
        <f t="shared" si="8"/>
        <v>1031</v>
      </c>
      <c r="C61" s="138">
        <v>0</v>
      </c>
      <c r="D61" s="138">
        <v>0</v>
      </c>
      <c r="E61" s="138">
        <v>0</v>
      </c>
      <c r="F61" s="138">
        <v>1031</v>
      </c>
      <c r="G61" s="138">
        <v>0</v>
      </c>
      <c r="H61" s="138">
        <v>0</v>
      </c>
      <c r="I61" s="138">
        <v>0</v>
      </c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18"/>
      <c r="EL61" s="118"/>
      <c r="EM61" s="118"/>
      <c r="EN61" s="118"/>
      <c r="EO61" s="118"/>
      <c r="EP61" s="118"/>
      <c r="EQ61" s="118"/>
      <c r="ER61" s="118"/>
      <c r="ES61" s="118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118"/>
      <c r="FH61" s="118"/>
      <c r="FI61" s="118"/>
      <c r="FJ61" s="118"/>
      <c r="FK61" s="118"/>
      <c r="FL61" s="118"/>
      <c r="FM61" s="118"/>
      <c r="FN61" s="118"/>
      <c r="FO61" s="118"/>
      <c r="FP61" s="118"/>
      <c r="FQ61" s="118"/>
      <c r="FR61" s="118"/>
      <c r="FS61" s="118"/>
      <c r="FT61" s="118"/>
      <c r="FU61" s="118"/>
      <c r="FV61" s="118"/>
      <c r="FW61" s="118"/>
      <c r="FX61" s="118"/>
      <c r="FY61" s="118"/>
      <c r="FZ61" s="118"/>
      <c r="GA61" s="118"/>
      <c r="GB61" s="118"/>
      <c r="GC61" s="118"/>
      <c r="GD61" s="118"/>
      <c r="GE61" s="118"/>
      <c r="GF61" s="118"/>
      <c r="GG61" s="118"/>
      <c r="GH61" s="118"/>
      <c r="GI61" s="118"/>
      <c r="GJ61" s="118"/>
      <c r="GK61" s="118"/>
      <c r="GL61" s="118"/>
      <c r="GM61" s="118"/>
      <c r="GN61" s="118"/>
      <c r="GO61" s="118"/>
      <c r="GP61" s="118"/>
      <c r="GQ61" s="118"/>
      <c r="GR61" s="118"/>
      <c r="GS61" s="118"/>
      <c r="GT61" s="118"/>
      <c r="GU61" s="118"/>
      <c r="GV61" s="118"/>
      <c r="GW61" s="118"/>
      <c r="GX61" s="118"/>
      <c r="GY61" s="118"/>
      <c r="GZ61" s="118"/>
      <c r="HA61" s="118"/>
      <c r="HB61" s="118"/>
      <c r="HC61" s="118"/>
      <c r="HD61" s="118"/>
      <c r="HE61" s="118"/>
      <c r="HF61" s="118"/>
      <c r="HG61" s="118"/>
      <c r="HH61" s="118"/>
      <c r="HI61" s="118"/>
      <c r="HJ61" s="118"/>
      <c r="HK61" s="118"/>
      <c r="HL61" s="118"/>
      <c r="HM61" s="118"/>
      <c r="HN61" s="118"/>
      <c r="HO61" s="118"/>
      <c r="HP61" s="118"/>
      <c r="HQ61" s="118"/>
      <c r="HR61" s="118"/>
      <c r="HS61" s="118"/>
      <c r="HT61" s="118"/>
      <c r="HU61" s="118"/>
      <c r="HV61" s="118"/>
      <c r="HW61" s="118"/>
      <c r="HX61" s="118"/>
      <c r="HY61" s="118"/>
      <c r="HZ61" s="118"/>
    </row>
    <row r="62" spans="1:234" ht="15.75">
      <c r="A62" s="131" t="s">
        <v>552</v>
      </c>
      <c r="B62" s="128">
        <f t="shared" si="8"/>
        <v>14400</v>
      </c>
      <c r="C62" s="132">
        <f aca="true" t="shared" si="16" ref="C62:I62">SUM(C63:C63)</f>
        <v>0</v>
      </c>
      <c r="D62" s="132">
        <f t="shared" si="16"/>
        <v>0</v>
      </c>
      <c r="E62" s="132">
        <f t="shared" si="16"/>
        <v>0</v>
      </c>
      <c r="F62" s="132">
        <f t="shared" si="16"/>
        <v>0</v>
      </c>
      <c r="G62" s="132">
        <f t="shared" si="16"/>
        <v>0</v>
      </c>
      <c r="H62" s="132">
        <f t="shared" si="16"/>
        <v>0</v>
      </c>
      <c r="I62" s="132">
        <f t="shared" si="16"/>
        <v>14400</v>
      </c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30"/>
      <c r="EF62" s="130"/>
      <c r="EG62" s="130"/>
      <c r="EH62" s="130"/>
      <c r="EI62" s="130"/>
      <c r="EJ62" s="130"/>
      <c r="EK62" s="130"/>
      <c r="EL62" s="130"/>
      <c r="EM62" s="130"/>
      <c r="EN62" s="130"/>
      <c r="EO62" s="130"/>
      <c r="EP62" s="130"/>
      <c r="EQ62" s="130"/>
      <c r="ER62" s="130"/>
      <c r="ES62" s="130"/>
      <c r="ET62" s="130"/>
      <c r="EU62" s="130"/>
      <c r="EV62" s="130"/>
      <c r="EW62" s="130"/>
      <c r="EX62" s="130"/>
      <c r="EY62" s="130"/>
      <c r="EZ62" s="130"/>
      <c r="FA62" s="130"/>
      <c r="FB62" s="130"/>
      <c r="FC62" s="130"/>
      <c r="FD62" s="130"/>
      <c r="FE62" s="130"/>
      <c r="FF62" s="130"/>
      <c r="FG62" s="130"/>
      <c r="FH62" s="130"/>
      <c r="FI62" s="130"/>
      <c r="FJ62" s="130"/>
      <c r="FK62" s="130"/>
      <c r="FL62" s="118"/>
      <c r="FM62" s="118"/>
      <c r="FN62" s="118"/>
      <c r="FO62" s="118"/>
      <c r="FP62" s="118"/>
      <c r="FQ62" s="118"/>
      <c r="FR62" s="118"/>
      <c r="FS62" s="118"/>
      <c r="FT62" s="118"/>
      <c r="FU62" s="118"/>
      <c r="FV62" s="118"/>
      <c r="FW62" s="118"/>
      <c r="FX62" s="118"/>
      <c r="FY62" s="118"/>
      <c r="FZ62" s="118"/>
      <c r="GA62" s="118"/>
      <c r="GB62" s="118"/>
      <c r="GC62" s="118"/>
      <c r="GD62" s="118"/>
      <c r="GE62" s="118"/>
      <c r="GF62" s="118"/>
      <c r="GG62" s="118"/>
      <c r="GH62" s="118"/>
      <c r="GI62" s="118"/>
      <c r="GJ62" s="118"/>
      <c r="GK62" s="118"/>
      <c r="GL62" s="118"/>
      <c r="GM62" s="118"/>
      <c r="GN62" s="118"/>
      <c r="GO62" s="118"/>
      <c r="GP62" s="118"/>
      <c r="GQ62" s="118"/>
      <c r="GR62" s="118"/>
      <c r="GS62" s="118"/>
      <c r="GT62" s="118"/>
      <c r="GU62" s="118"/>
      <c r="GV62" s="118"/>
      <c r="GW62" s="118"/>
      <c r="GX62" s="118"/>
      <c r="GY62" s="118"/>
      <c r="GZ62" s="118"/>
      <c r="HA62" s="118"/>
      <c r="HB62" s="118"/>
      <c r="HC62" s="118"/>
      <c r="HD62" s="118"/>
      <c r="HE62" s="118"/>
      <c r="HF62" s="118"/>
      <c r="HG62" s="118"/>
      <c r="HH62" s="118"/>
      <c r="HI62" s="118"/>
      <c r="HJ62" s="118"/>
      <c r="HK62" s="118"/>
      <c r="HL62" s="118"/>
      <c r="HM62" s="118"/>
      <c r="HN62" s="118"/>
      <c r="HO62" s="118"/>
      <c r="HP62" s="118"/>
      <c r="HQ62" s="118"/>
      <c r="HR62" s="118"/>
      <c r="HS62" s="118"/>
      <c r="HT62" s="118"/>
      <c r="HU62" s="118"/>
      <c r="HV62" s="118"/>
      <c r="HW62" s="118"/>
      <c r="HX62" s="118"/>
      <c r="HY62" s="118"/>
      <c r="HZ62" s="118"/>
    </row>
    <row r="63" spans="1:234" ht="15.75">
      <c r="A63" s="137" t="s">
        <v>567</v>
      </c>
      <c r="B63" s="128">
        <f t="shared" si="8"/>
        <v>14400</v>
      </c>
      <c r="C63" s="138">
        <v>0</v>
      </c>
      <c r="D63" s="138">
        <v>0</v>
      </c>
      <c r="E63" s="138">
        <f>14400-14400</f>
        <v>0</v>
      </c>
      <c r="F63" s="138">
        <v>0</v>
      </c>
      <c r="G63" s="138">
        <v>0</v>
      </c>
      <c r="H63" s="138">
        <v>0</v>
      </c>
      <c r="I63" s="138">
        <f>14400</f>
        <v>14400</v>
      </c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/>
      <c r="DS63" s="118"/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18"/>
      <c r="EF63" s="118"/>
      <c r="EG63" s="118"/>
      <c r="EH63" s="118"/>
      <c r="EI63" s="118"/>
      <c r="EJ63" s="118"/>
      <c r="EK63" s="118"/>
      <c r="EL63" s="118"/>
      <c r="EM63" s="118"/>
      <c r="EN63" s="118"/>
      <c r="EO63" s="118"/>
      <c r="EP63" s="118"/>
      <c r="EQ63" s="118"/>
      <c r="ER63" s="118"/>
      <c r="ES63" s="118"/>
      <c r="ET63" s="118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8"/>
      <c r="FF63" s="118"/>
      <c r="FG63" s="118"/>
      <c r="FH63" s="118"/>
      <c r="FI63" s="118"/>
      <c r="FJ63" s="118"/>
      <c r="FK63" s="118"/>
      <c r="FL63" s="118"/>
      <c r="FM63" s="118"/>
      <c r="FN63" s="118"/>
      <c r="FO63" s="118"/>
      <c r="FP63" s="118"/>
      <c r="FQ63" s="118"/>
      <c r="FR63" s="118"/>
      <c r="FS63" s="118"/>
      <c r="FT63" s="118"/>
      <c r="FU63" s="118"/>
      <c r="FV63" s="118"/>
      <c r="FW63" s="118"/>
      <c r="FX63" s="118"/>
      <c r="FY63" s="118"/>
      <c r="FZ63" s="118"/>
      <c r="GA63" s="118"/>
      <c r="GB63" s="118"/>
      <c r="GC63" s="118"/>
      <c r="GD63" s="118"/>
      <c r="GE63" s="118"/>
      <c r="GF63" s="118"/>
      <c r="GG63" s="118"/>
      <c r="GH63" s="118"/>
      <c r="GI63" s="118"/>
      <c r="GJ63" s="118"/>
      <c r="GK63" s="118"/>
      <c r="GL63" s="118"/>
      <c r="GM63" s="118"/>
      <c r="GN63" s="118"/>
      <c r="GO63" s="118"/>
      <c r="GP63" s="118"/>
      <c r="GQ63" s="118"/>
      <c r="GR63" s="118"/>
      <c r="GS63" s="118"/>
      <c r="GT63" s="118"/>
      <c r="GU63" s="118"/>
      <c r="GV63" s="118"/>
      <c r="GW63" s="118"/>
      <c r="GX63" s="118"/>
      <c r="GY63" s="118"/>
      <c r="GZ63" s="118"/>
      <c r="HA63" s="118"/>
      <c r="HB63" s="118"/>
      <c r="HC63" s="118"/>
      <c r="HD63" s="118"/>
      <c r="HE63" s="118"/>
      <c r="HF63" s="118"/>
      <c r="HG63" s="118"/>
      <c r="HH63" s="118"/>
      <c r="HI63" s="118"/>
      <c r="HJ63" s="118"/>
      <c r="HK63" s="118"/>
      <c r="HL63" s="118"/>
      <c r="HM63" s="118"/>
      <c r="HN63" s="118"/>
      <c r="HO63" s="118"/>
      <c r="HP63" s="118"/>
      <c r="HQ63" s="118"/>
      <c r="HR63" s="118"/>
      <c r="HS63" s="118"/>
      <c r="HT63" s="118"/>
      <c r="HU63" s="118"/>
      <c r="HV63" s="118"/>
      <c r="HW63" s="118"/>
      <c r="HX63" s="118"/>
      <c r="HY63" s="118"/>
      <c r="HZ63" s="118"/>
    </row>
    <row r="64" spans="1:234" ht="31.5">
      <c r="A64" s="131" t="s">
        <v>553</v>
      </c>
      <c r="B64" s="128">
        <f t="shared" si="8"/>
        <v>91444</v>
      </c>
      <c r="C64" s="132">
        <f>SUM(C65:C74)</f>
        <v>0</v>
      </c>
      <c r="D64" s="132">
        <f>SUM(D65:D74)</f>
        <v>0</v>
      </c>
      <c r="E64" s="132">
        <f>SUM(E65:E74)</f>
        <v>18896</v>
      </c>
      <c r="F64" s="132">
        <f>SUM(F65:F74)</f>
        <v>0</v>
      </c>
      <c r="G64" s="132">
        <f>SUM(G65:G74)</f>
        <v>60638</v>
      </c>
      <c r="H64" s="132">
        <f>SUM(H65:H74)</f>
        <v>0</v>
      </c>
      <c r="I64" s="132">
        <f>SUM(I65:I74)</f>
        <v>11910</v>
      </c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8"/>
      <c r="EF64" s="118"/>
      <c r="EG64" s="118"/>
      <c r="EH64" s="118"/>
      <c r="EI64" s="118"/>
      <c r="EJ64" s="118"/>
      <c r="EK64" s="118"/>
      <c r="EL64" s="118"/>
      <c r="EM64" s="118"/>
      <c r="EN64" s="118"/>
      <c r="EO64" s="118"/>
      <c r="EP64" s="118"/>
      <c r="EQ64" s="118"/>
      <c r="ER64" s="118"/>
      <c r="ES64" s="118"/>
      <c r="ET64" s="118"/>
      <c r="EU64" s="118"/>
      <c r="EV64" s="118"/>
      <c r="EW64" s="118"/>
      <c r="EX64" s="118"/>
      <c r="EY64" s="118"/>
      <c r="EZ64" s="118"/>
      <c r="FA64" s="118"/>
      <c r="FB64" s="118"/>
      <c r="FC64" s="118"/>
      <c r="FD64" s="118"/>
      <c r="FE64" s="118"/>
      <c r="FF64" s="118"/>
      <c r="FG64" s="118"/>
      <c r="FH64" s="118"/>
      <c r="FI64" s="118"/>
      <c r="FJ64" s="118"/>
      <c r="FK64" s="118"/>
      <c r="FL64" s="118"/>
      <c r="FM64" s="118"/>
      <c r="FN64" s="118"/>
      <c r="FO64" s="118"/>
      <c r="FP64" s="118"/>
      <c r="FQ64" s="118"/>
      <c r="FR64" s="118"/>
      <c r="FS64" s="118"/>
      <c r="FT64" s="118"/>
      <c r="FU64" s="118"/>
      <c r="FV64" s="118"/>
      <c r="FW64" s="118"/>
      <c r="FX64" s="118"/>
      <c r="FY64" s="118"/>
      <c r="FZ64" s="118"/>
      <c r="GA64" s="118"/>
      <c r="GB64" s="118"/>
      <c r="GC64" s="118"/>
      <c r="GD64" s="118"/>
      <c r="GE64" s="118"/>
      <c r="GF64" s="118"/>
      <c r="GG64" s="118"/>
      <c r="GH64" s="118"/>
      <c r="GI64" s="118"/>
      <c r="GJ64" s="118"/>
      <c r="GK64" s="118"/>
      <c r="GL64" s="118"/>
      <c r="GM64" s="118"/>
      <c r="GN64" s="118"/>
      <c r="GO64" s="118"/>
      <c r="GP64" s="118"/>
      <c r="GQ64" s="118"/>
      <c r="GR64" s="118"/>
      <c r="GS64" s="118"/>
      <c r="GT64" s="118"/>
      <c r="GU64" s="118"/>
      <c r="GV64" s="118"/>
      <c r="GW64" s="118"/>
      <c r="GX64" s="118"/>
      <c r="GY64" s="118"/>
      <c r="GZ64" s="118"/>
      <c r="HA64" s="118"/>
      <c r="HB64" s="118"/>
      <c r="HC64" s="118"/>
      <c r="HD64" s="118"/>
      <c r="HE64" s="118"/>
      <c r="HF64" s="118"/>
      <c r="HG64" s="118"/>
      <c r="HH64" s="118"/>
      <c r="HI64" s="118"/>
      <c r="HJ64" s="118"/>
      <c r="HK64" s="118"/>
      <c r="HL64" s="118"/>
      <c r="HM64" s="118"/>
      <c r="HN64" s="118"/>
      <c r="HO64" s="118"/>
      <c r="HP64" s="118"/>
      <c r="HQ64" s="118"/>
      <c r="HR64" s="118"/>
      <c r="HS64" s="118"/>
      <c r="HT64" s="118"/>
      <c r="HU64" s="118"/>
      <c r="HV64" s="118"/>
      <c r="HW64" s="118"/>
      <c r="HX64" s="118"/>
      <c r="HY64" s="118"/>
      <c r="HZ64" s="118"/>
    </row>
    <row r="65" spans="1:234" ht="31.5">
      <c r="A65" s="137" t="s">
        <v>568</v>
      </c>
      <c r="B65" s="128">
        <f t="shared" si="8"/>
        <v>7200</v>
      </c>
      <c r="C65" s="138">
        <v>0</v>
      </c>
      <c r="D65" s="138">
        <v>0</v>
      </c>
      <c r="E65" s="138">
        <v>0</v>
      </c>
      <c r="F65" s="138">
        <v>0</v>
      </c>
      <c r="G65" s="138">
        <v>7200</v>
      </c>
      <c r="H65" s="138">
        <v>0</v>
      </c>
      <c r="I65" s="138">
        <v>0</v>
      </c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18"/>
      <c r="EF65" s="118"/>
      <c r="EG65" s="118"/>
      <c r="EH65" s="118"/>
      <c r="EI65" s="118"/>
      <c r="EJ65" s="118"/>
      <c r="EK65" s="118"/>
      <c r="EL65" s="118"/>
      <c r="EM65" s="118"/>
      <c r="EN65" s="118"/>
      <c r="EO65" s="118"/>
      <c r="EP65" s="118"/>
      <c r="EQ65" s="118"/>
      <c r="ER65" s="118"/>
      <c r="ES65" s="118"/>
      <c r="ET65" s="118"/>
      <c r="EU65" s="118"/>
      <c r="EV65" s="118"/>
      <c r="EW65" s="118"/>
      <c r="EX65" s="118"/>
      <c r="EY65" s="118"/>
      <c r="EZ65" s="118"/>
      <c r="FA65" s="118"/>
      <c r="FB65" s="118"/>
      <c r="FC65" s="118"/>
      <c r="FD65" s="118"/>
      <c r="FE65" s="118"/>
      <c r="FF65" s="118"/>
      <c r="FG65" s="118"/>
      <c r="FH65" s="118"/>
      <c r="FI65" s="118"/>
      <c r="FJ65" s="118"/>
      <c r="FK65" s="118"/>
      <c r="FL65" s="118"/>
      <c r="FM65" s="118"/>
      <c r="FN65" s="118"/>
      <c r="FO65" s="118"/>
      <c r="FP65" s="118"/>
      <c r="FQ65" s="118"/>
      <c r="FR65" s="118"/>
      <c r="FS65" s="118"/>
      <c r="FT65" s="118"/>
      <c r="FU65" s="118"/>
      <c r="FV65" s="118"/>
      <c r="FW65" s="118"/>
      <c r="FX65" s="118"/>
      <c r="FY65" s="118"/>
      <c r="FZ65" s="118"/>
      <c r="GA65" s="118"/>
      <c r="GB65" s="118"/>
      <c r="GC65" s="118"/>
      <c r="GD65" s="118"/>
      <c r="GE65" s="118"/>
      <c r="GF65" s="118"/>
      <c r="GG65" s="118"/>
      <c r="GH65" s="118"/>
      <c r="GI65" s="118"/>
      <c r="GJ65" s="118"/>
      <c r="GK65" s="118"/>
      <c r="GL65" s="118"/>
      <c r="GM65" s="118"/>
      <c r="GN65" s="118"/>
      <c r="GO65" s="118"/>
      <c r="GP65" s="118"/>
      <c r="GQ65" s="118"/>
      <c r="GR65" s="118"/>
      <c r="GS65" s="118"/>
      <c r="GT65" s="118"/>
      <c r="GU65" s="118"/>
      <c r="GV65" s="118"/>
      <c r="GW65" s="118"/>
      <c r="GX65" s="118"/>
      <c r="GY65" s="118"/>
      <c r="GZ65" s="118"/>
      <c r="HA65" s="118"/>
      <c r="HB65" s="118"/>
      <c r="HC65" s="118"/>
      <c r="HD65" s="118"/>
      <c r="HE65" s="118"/>
      <c r="HF65" s="118"/>
      <c r="HG65" s="118"/>
      <c r="HH65" s="118"/>
      <c r="HI65" s="118"/>
      <c r="HJ65" s="118"/>
      <c r="HK65" s="118"/>
      <c r="HL65" s="118"/>
      <c r="HM65" s="118"/>
      <c r="HN65" s="118"/>
      <c r="HO65" s="118"/>
      <c r="HP65" s="118"/>
      <c r="HQ65" s="118"/>
      <c r="HR65" s="118"/>
      <c r="HS65" s="118"/>
      <c r="HT65" s="118"/>
      <c r="HU65" s="118"/>
      <c r="HV65" s="118"/>
      <c r="HW65" s="118"/>
      <c r="HX65" s="118"/>
      <c r="HY65" s="118"/>
      <c r="HZ65" s="118"/>
    </row>
    <row r="66" spans="1:234" ht="31.5">
      <c r="A66" s="142" t="s">
        <v>569</v>
      </c>
      <c r="B66" s="128">
        <f t="shared" si="8"/>
        <v>10550</v>
      </c>
      <c r="C66" s="138">
        <v>0</v>
      </c>
      <c r="D66" s="138">
        <v>0</v>
      </c>
      <c r="E66" s="138">
        <v>0</v>
      </c>
      <c r="F66" s="138">
        <v>0</v>
      </c>
      <c r="G66" s="138">
        <v>10550</v>
      </c>
      <c r="H66" s="138">
        <v>0</v>
      </c>
      <c r="I66" s="138">
        <v>0</v>
      </c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/>
      <c r="EJ66" s="118"/>
      <c r="EK66" s="118"/>
      <c r="EL66" s="118"/>
      <c r="EM66" s="118"/>
      <c r="EN66" s="118"/>
      <c r="EO66" s="118"/>
      <c r="EP66" s="118"/>
      <c r="EQ66" s="118"/>
      <c r="ER66" s="118"/>
      <c r="ES66" s="118"/>
      <c r="ET66" s="118"/>
      <c r="EU66" s="118"/>
      <c r="EV66" s="118"/>
      <c r="EW66" s="118"/>
      <c r="EX66" s="118"/>
      <c r="EY66" s="118"/>
      <c r="EZ66" s="118"/>
      <c r="FA66" s="118"/>
      <c r="FB66" s="118"/>
      <c r="FC66" s="118"/>
      <c r="FD66" s="118"/>
      <c r="FE66" s="118"/>
      <c r="FF66" s="118"/>
      <c r="FG66" s="118"/>
      <c r="FH66" s="118"/>
      <c r="FI66" s="118"/>
      <c r="FJ66" s="118"/>
      <c r="FK66" s="118"/>
      <c r="FL66" s="118"/>
      <c r="FM66" s="118"/>
      <c r="FN66" s="118"/>
      <c r="FO66" s="118"/>
      <c r="FP66" s="118"/>
      <c r="FQ66" s="118"/>
      <c r="FR66" s="118"/>
      <c r="FS66" s="118"/>
      <c r="FT66" s="118"/>
      <c r="FU66" s="118"/>
      <c r="FV66" s="118"/>
      <c r="FW66" s="118"/>
      <c r="FX66" s="118"/>
      <c r="FY66" s="118"/>
      <c r="FZ66" s="118"/>
      <c r="GA66" s="118"/>
      <c r="GB66" s="118"/>
      <c r="GC66" s="118"/>
      <c r="GD66" s="118"/>
      <c r="GE66" s="118"/>
      <c r="GF66" s="118"/>
      <c r="GG66" s="118"/>
      <c r="GH66" s="118"/>
      <c r="GI66" s="118"/>
      <c r="GJ66" s="118"/>
      <c r="GK66" s="118"/>
      <c r="GL66" s="118"/>
      <c r="GM66" s="118"/>
      <c r="GN66" s="118"/>
      <c r="GO66" s="118"/>
      <c r="GP66" s="118"/>
      <c r="GQ66" s="118"/>
      <c r="GR66" s="118"/>
      <c r="GS66" s="118"/>
      <c r="GT66" s="118"/>
      <c r="GU66" s="118"/>
      <c r="GV66" s="118"/>
      <c r="GW66" s="118"/>
      <c r="GX66" s="118"/>
      <c r="GY66" s="118"/>
      <c r="GZ66" s="118"/>
      <c r="HA66" s="118"/>
      <c r="HB66" s="118"/>
      <c r="HC66" s="118"/>
      <c r="HD66" s="118"/>
      <c r="HE66" s="118"/>
      <c r="HF66" s="118"/>
      <c r="HG66" s="118"/>
      <c r="HH66" s="118"/>
      <c r="HI66" s="118"/>
      <c r="HJ66" s="118"/>
      <c r="HK66" s="118"/>
      <c r="HL66" s="118"/>
      <c r="HM66" s="118"/>
      <c r="HN66" s="118"/>
      <c r="HO66" s="118"/>
      <c r="HP66" s="118"/>
      <c r="HQ66" s="118"/>
      <c r="HR66" s="118"/>
      <c r="HS66" s="118"/>
      <c r="HT66" s="118"/>
      <c r="HU66" s="118"/>
      <c r="HV66" s="118"/>
      <c r="HW66" s="118"/>
      <c r="HX66" s="118"/>
      <c r="HY66" s="118"/>
      <c r="HZ66" s="118"/>
    </row>
    <row r="67" spans="1:234" ht="31.5">
      <c r="A67" s="142" t="s">
        <v>570</v>
      </c>
      <c r="B67" s="128">
        <f t="shared" si="8"/>
        <v>11910</v>
      </c>
      <c r="C67" s="138">
        <v>0</v>
      </c>
      <c r="D67" s="138">
        <v>0</v>
      </c>
      <c r="E67" s="138">
        <v>0</v>
      </c>
      <c r="F67" s="138">
        <v>0</v>
      </c>
      <c r="G67" s="138">
        <v>0</v>
      </c>
      <c r="H67" s="138">
        <v>0</v>
      </c>
      <c r="I67" s="138">
        <v>11910</v>
      </c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118"/>
      <c r="DY67" s="118"/>
      <c r="DZ67" s="118"/>
      <c r="EA67" s="118"/>
      <c r="EB67" s="118"/>
      <c r="EC67" s="118"/>
      <c r="ED67" s="118"/>
      <c r="EE67" s="118"/>
      <c r="EF67" s="118"/>
      <c r="EG67" s="118"/>
      <c r="EH67" s="118"/>
      <c r="EI67" s="118"/>
      <c r="EJ67" s="118"/>
      <c r="EK67" s="118"/>
      <c r="EL67" s="118"/>
      <c r="EM67" s="118"/>
      <c r="EN67" s="118"/>
      <c r="EO67" s="118"/>
      <c r="EP67" s="118"/>
      <c r="EQ67" s="118"/>
      <c r="ER67" s="118"/>
      <c r="ES67" s="118"/>
      <c r="ET67" s="118"/>
      <c r="EU67" s="118"/>
      <c r="EV67" s="118"/>
      <c r="EW67" s="118"/>
      <c r="EX67" s="118"/>
      <c r="EY67" s="118"/>
      <c r="EZ67" s="118"/>
      <c r="FA67" s="118"/>
      <c r="FB67" s="118"/>
      <c r="FC67" s="118"/>
      <c r="FD67" s="118"/>
      <c r="FE67" s="118"/>
      <c r="FF67" s="118"/>
      <c r="FG67" s="118"/>
      <c r="FH67" s="118"/>
      <c r="FI67" s="118"/>
      <c r="FJ67" s="118"/>
      <c r="FK67" s="118"/>
      <c r="FL67" s="118"/>
      <c r="FM67" s="118"/>
      <c r="FN67" s="118"/>
      <c r="FO67" s="118"/>
      <c r="FP67" s="118"/>
      <c r="FQ67" s="118"/>
      <c r="FR67" s="118"/>
      <c r="FS67" s="118"/>
      <c r="FT67" s="118"/>
      <c r="FU67" s="118"/>
      <c r="FV67" s="118"/>
      <c r="FW67" s="118"/>
      <c r="FX67" s="118"/>
      <c r="FY67" s="118"/>
      <c r="FZ67" s="118"/>
      <c r="GA67" s="118"/>
      <c r="GB67" s="118"/>
      <c r="GC67" s="118"/>
      <c r="GD67" s="118"/>
      <c r="GE67" s="118"/>
      <c r="GF67" s="118"/>
      <c r="GG67" s="118"/>
      <c r="GH67" s="118"/>
      <c r="GI67" s="118"/>
      <c r="GJ67" s="118"/>
      <c r="GK67" s="118"/>
      <c r="GL67" s="118"/>
      <c r="GM67" s="118"/>
      <c r="GN67" s="118"/>
      <c r="GO67" s="118"/>
      <c r="GP67" s="118"/>
      <c r="GQ67" s="118"/>
      <c r="GR67" s="118"/>
      <c r="GS67" s="118"/>
      <c r="GT67" s="118"/>
      <c r="GU67" s="118"/>
      <c r="GV67" s="118"/>
      <c r="GW67" s="118"/>
      <c r="GX67" s="118"/>
      <c r="GY67" s="118"/>
      <c r="GZ67" s="118"/>
      <c r="HA67" s="118"/>
      <c r="HB67" s="118"/>
      <c r="HC67" s="118"/>
      <c r="HD67" s="118"/>
      <c r="HE67" s="118"/>
      <c r="HF67" s="118"/>
      <c r="HG67" s="118"/>
      <c r="HH67" s="118"/>
      <c r="HI67" s="118"/>
      <c r="HJ67" s="118"/>
      <c r="HK67" s="118"/>
      <c r="HL67" s="118"/>
      <c r="HM67" s="118"/>
      <c r="HN67" s="118"/>
      <c r="HO67" s="118"/>
      <c r="HP67" s="118"/>
      <c r="HQ67" s="118"/>
      <c r="HR67" s="118"/>
      <c r="HS67" s="118"/>
      <c r="HT67" s="118"/>
      <c r="HU67" s="118"/>
      <c r="HV67" s="118"/>
      <c r="HW67" s="118"/>
      <c r="HX67" s="118"/>
      <c r="HY67" s="118"/>
      <c r="HZ67" s="118"/>
    </row>
    <row r="68" spans="1:234" ht="31.5">
      <c r="A68" s="137" t="s">
        <v>571</v>
      </c>
      <c r="B68" s="128">
        <f t="shared" si="8"/>
        <v>13841</v>
      </c>
      <c r="C68" s="138">
        <v>0</v>
      </c>
      <c r="D68" s="138">
        <v>0</v>
      </c>
      <c r="E68" s="138">
        <v>0</v>
      </c>
      <c r="F68" s="138">
        <v>0</v>
      </c>
      <c r="G68" s="138">
        <v>13841</v>
      </c>
      <c r="H68" s="138">
        <v>0</v>
      </c>
      <c r="I68" s="138">
        <v>0</v>
      </c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8"/>
      <c r="DS68" s="118"/>
      <c r="DT68" s="118"/>
      <c r="DU68" s="118"/>
      <c r="DV68" s="118"/>
      <c r="DW68" s="118"/>
      <c r="DX68" s="118"/>
      <c r="DY68" s="118"/>
      <c r="DZ68" s="118"/>
      <c r="EA68" s="118"/>
      <c r="EB68" s="118"/>
      <c r="EC68" s="118"/>
      <c r="ED68" s="118"/>
      <c r="EE68" s="118"/>
      <c r="EF68" s="118"/>
      <c r="EG68" s="118"/>
      <c r="EH68" s="118"/>
      <c r="EI68" s="118"/>
      <c r="EJ68" s="118"/>
      <c r="EK68" s="118"/>
      <c r="EL68" s="118"/>
      <c r="EM68" s="118"/>
      <c r="EN68" s="118"/>
      <c r="EO68" s="118"/>
      <c r="EP68" s="118"/>
      <c r="EQ68" s="118"/>
      <c r="ER68" s="118"/>
      <c r="ES68" s="118"/>
      <c r="ET68" s="118"/>
      <c r="EU68" s="118"/>
      <c r="EV68" s="118"/>
      <c r="EW68" s="118"/>
      <c r="EX68" s="118"/>
      <c r="EY68" s="118"/>
      <c r="EZ68" s="118"/>
      <c r="FA68" s="118"/>
      <c r="FB68" s="118"/>
      <c r="FC68" s="118"/>
      <c r="FD68" s="118"/>
      <c r="FE68" s="118"/>
      <c r="FF68" s="118"/>
      <c r="FG68" s="118"/>
      <c r="FH68" s="118"/>
      <c r="FI68" s="118"/>
      <c r="FJ68" s="118"/>
      <c r="FK68" s="118"/>
      <c r="FL68" s="118"/>
      <c r="FM68" s="118"/>
      <c r="FN68" s="118"/>
      <c r="FO68" s="118"/>
      <c r="FP68" s="118"/>
      <c r="FQ68" s="118"/>
      <c r="FR68" s="118"/>
      <c r="FS68" s="118"/>
      <c r="FT68" s="118"/>
      <c r="FU68" s="118"/>
      <c r="FV68" s="118"/>
      <c r="FW68" s="118"/>
      <c r="FX68" s="118"/>
      <c r="FY68" s="118"/>
      <c r="FZ68" s="118"/>
      <c r="GA68" s="118"/>
      <c r="GB68" s="118"/>
      <c r="GC68" s="118"/>
      <c r="GD68" s="118"/>
      <c r="GE68" s="118"/>
      <c r="GF68" s="118"/>
      <c r="GG68" s="118"/>
      <c r="GH68" s="118"/>
      <c r="GI68" s="118"/>
      <c r="GJ68" s="118"/>
      <c r="GK68" s="118"/>
      <c r="GL68" s="118"/>
      <c r="GM68" s="118"/>
      <c r="GN68" s="118"/>
      <c r="GO68" s="118"/>
      <c r="GP68" s="118"/>
      <c r="GQ68" s="118"/>
      <c r="GR68" s="118"/>
      <c r="GS68" s="118"/>
      <c r="GT68" s="118"/>
      <c r="GU68" s="118"/>
      <c r="GV68" s="118"/>
      <c r="GW68" s="118"/>
      <c r="GX68" s="118"/>
      <c r="GY68" s="118"/>
      <c r="GZ68" s="118"/>
      <c r="HA68" s="118"/>
      <c r="HB68" s="118"/>
      <c r="HC68" s="118"/>
      <c r="HD68" s="118"/>
      <c r="HE68" s="118"/>
      <c r="HF68" s="118"/>
      <c r="HG68" s="118"/>
      <c r="HH68" s="118"/>
      <c r="HI68" s="118"/>
      <c r="HJ68" s="118"/>
      <c r="HK68" s="118"/>
      <c r="HL68" s="118"/>
      <c r="HM68" s="118"/>
      <c r="HN68" s="118"/>
      <c r="HO68" s="118"/>
      <c r="HP68" s="118"/>
      <c r="HQ68" s="118"/>
      <c r="HR68" s="118"/>
      <c r="HS68" s="118"/>
      <c r="HT68" s="118"/>
      <c r="HU68" s="118"/>
      <c r="HV68" s="118"/>
      <c r="HW68" s="118"/>
      <c r="HX68" s="118"/>
      <c r="HY68" s="118"/>
      <c r="HZ68" s="118"/>
    </row>
    <row r="69" spans="1:234" ht="31.5">
      <c r="A69" s="137" t="s">
        <v>572</v>
      </c>
      <c r="B69" s="128">
        <f t="shared" si="8"/>
        <v>3707</v>
      </c>
      <c r="C69" s="138">
        <v>0</v>
      </c>
      <c r="D69" s="138">
        <v>0</v>
      </c>
      <c r="E69" s="138">
        <v>0</v>
      </c>
      <c r="F69" s="138">
        <v>0</v>
      </c>
      <c r="G69" s="138">
        <v>3707</v>
      </c>
      <c r="H69" s="138">
        <v>0</v>
      </c>
      <c r="I69" s="138">
        <v>0</v>
      </c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/>
      <c r="DT69" s="118"/>
      <c r="DU69" s="118"/>
      <c r="DV69" s="118"/>
      <c r="DW69" s="118"/>
      <c r="DX69" s="118"/>
      <c r="DY69" s="118"/>
      <c r="DZ69" s="118"/>
      <c r="EA69" s="118"/>
      <c r="EB69" s="118"/>
      <c r="EC69" s="118"/>
      <c r="ED69" s="118"/>
      <c r="EE69" s="118"/>
      <c r="EF69" s="118"/>
      <c r="EG69" s="118"/>
      <c r="EH69" s="118"/>
      <c r="EI69" s="118"/>
      <c r="EJ69" s="118"/>
      <c r="EK69" s="118"/>
      <c r="EL69" s="118"/>
      <c r="EM69" s="118"/>
      <c r="EN69" s="118"/>
      <c r="EO69" s="118"/>
      <c r="EP69" s="118"/>
      <c r="EQ69" s="118"/>
      <c r="ER69" s="118"/>
      <c r="ES69" s="118"/>
      <c r="ET69" s="118"/>
      <c r="EU69" s="118"/>
      <c r="EV69" s="118"/>
      <c r="EW69" s="118"/>
      <c r="EX69" s="118"/>
      <c r="EY69" s="118"/>
      <c r="EZ69" s="118"/>
      <c r="FA69" s="118"/>
      <c r="FB69" s="118"/>
      <c r="FC69" s="118"/>
      <c r="FD69" s="118"/>
      <c r="FE69" s="118"/>
      <c r="FF69" s="118"/>
      <c r="FG69" s="118"/>
      <c r="FH69" s="118"/>
      <c r="FI69" s="118"/>
      <c r="FJ69" s="118"/>
      <c r="FK69" s="118"/>
      <c r="FL69" s="118"/>
      <c r="FM69" s="118"/>
      <c r="FN69" s="118"/>
      <c r="FO69" s="118"/>
      <c r="FP69" s="118"/>
      <c r="FQ69" s="118"/>
      <c r="FR69" s="118"/>
      <c r="FS69" s="118"/>
      <c r="FT69" s="118"/>
      <c r="FU69" s="118"/>
      <c r="FV69" s="118"/>
      <c r="FW69" s="118"/>
      <c r="FX69" s="118"/>
      <c r="FY69" s="118"/>
      <c r="FZ69" s="118"/>
      <c r="GA69" s="118"/>
      <c r="GB69" s="118"/>
      <c r="GC69" s="118"/>
      <c r="GD69" s="118"/>
      <c r="GE69" s="118"/>
      <c r="GF69" s="118"/>
      <c r="GG69" s="118"/>
      <c r="GH69" s="118"/>
      <c r="GI69" s="118"/>
      <c r="GJ69" s="118"/>
      <c r="GK69" s="118"/>
      <c r="GL69" s="118"/>
      <c r="GM69" s="118"/>
      <c r="GN69" s="118"/>
      <c r="GO69" s="118"/>
      <c r="GP69" s="118"/>
      <c r="GQ69" s="118"/>
      <c r="GR69" s="118"/>
      <c r="GS69" s="118"/>
      <c r="GT69" s="118"/>
      <c r="GU69" s="118"/>
      <c r="GV69" s="118"/>
      <c r="GW69" s="118"/>
      <c r="GX69" s="118"/>
      <c r="GY69" s="118"/>
      <c r="GZ69" s="118"/>
      <c r="HA69" s="118"/>
      <c r="HB69" s="118"/>
      <c r="HC69" s="118"/>
      <c r="HD69" s="118"/>
      <c r="HE69" s="118"/>
      <c r="HF69" s="118"/>
      <c r="HG69" s="118"/>
      <c r="HH69" s="118"/>
      <c r="HI69" s="118"/>
      <c r="HJ69" s="118"/>
      <c r="HK69" s="118"/>
      <c r="HL69" s="118"/>
      <c r="HM69" s="118"/>
      <c r="HN69" s="118"/>
      <c r="HO69" s="118"/>
      <c r="HP69" s="118"/>
      <c r="HQ69" s="118"/>
      <c r="HR69" s="118"/>
      <c r="HS69" s="118"/>
      <c r="HT69" s="118"/>
      <c r="HU69" s="118"/>
      <c r="HV69" s="118"/>
      <c r="HW69" s="118"/>
      <c r="HX69" s="118"/>
      <c r="HY69" s="118"/>
      <c r="HZ69" s="118"/>
    </row>
    <row r="70" spans="1:234" ht="31.5">
      <c r="A70" s="137" t="s">
        <v>573</v>
      </c>
      <c r="B70" s="128">
        <f t="shared" si="8"/>
        <v>2150</v>
      </c>
      <c r="C70" s="138">
        <v>0</v>
      </c>
      <c r="D70" s="138">
        <v>0</v>
      </c>
      <c r="E70" s="138">
        <v>0</v>
      </c>
      <c r="F70" s="138">
        <v>0</v>
      </c>
      <c r="G70" s="138">
        <v>2150</v>
      </c>
      <c r="H70" s="138">
        <v>0</v>
      </c>
      <c r="I70" s="138">
        <v>0</v>
      </c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8"/>
      <c r="DT70" s="118"/>
      <c r="DU70" s="118"/>
      <c r="DV70" s="118"/>
      <c r="DW70" s="118"/>
      <c r="DX70" s="118"/>
      <c r="DY70" s="118"/>
      <c r="DZ70" s="118"/>
      <c r="EA70" s="118"/>
      <c r="EB70" s="118"/>
      <c r="EC70" s="118"/>
      <c r="ED70" s="118"/>
      <c r="EE70" s="118"/>
      <c r="EF70" s="118"/>
      <c r="EG70" s="118"/>
      <c r="EH70" s="118"/>
      <c r="EI70" s="118"/>
      <c r="EJ70" s="118"/>
      <c r="EK70" s="118"/>
      <c r="EL70" s="118"/>
      <c r="EM70" s="118"/>
      <c r="EN70" s="118"/>
      <c r="EO70" s="118"/>
      <c r="EP70" s="118"/>
      <c r="EQ70" s="118"/>
      <c r="ER70" s="118"/>
      <c r="ES70" s="118"/>
      <c r="ET70" s="118"/>
      <c r="EU70" s="118"/>
      <c r="EV70" s="118"/>
      <c r="EW70" s="118"/>
      <c r="EX70" s="118"/>
      <c r="EY70" s="118"/>
      <c r="EZ70" s="118"/>
      <c r="FA70" s="118"/>
      <c r="FB70" s="118"/>
      <c r="FC70" s="118"/>
      <c r="FD70" s="118"/>
      <c r="FE70" s="118"/>
      <c r="FF70" s="118"/>
      <c r="FG70" s="118"/>
      <c r="FH70" s="118"/>
      <c r="FI70" s="118"/>
      <c r="FJ70" s="118"/>
      <c r="FK70" s="118"/>
      <c r="FL70" s="118"/>
      <c r="FM70" s="118"/>
      <c r="FN70" s="118"/>
      <c r="FO70" s="118"/>
      <c r="FP70" s="118"/>
      <c r="FQ70" s="118"/>
      <c r="FR70" s="118"/>
      <c r="FS70" s="118"/>
      <c r="FT70" s="118"/>
      <c r="FU70" s="118"/>
      <c r="FV70" s="118"/>
      <c r="FW70" s="118"/>
      <c r="FX70" s="118"/>
      <c r="FY70" s="118"/>
      <c r="FZ70" s="118"/>
      <c r="GA70" s="118"/>
      <c r="GB70" s="118"/>
      <c r="GC70" s="118"/>
      <c r="GD70" s="118"/>
      <c r="GE70" s="118"/>
      <c r="GF70" s="118"/>
      <c r="GG70" s="118"/>
      <c r="GH70" s="118"/>
      <c r="GI70" s="118"/>
      <c r="GJ70" s="118"/>
      <c r="GK70" s="118"/>
      <c r="GL70" s="118"/>
      <c r="GM70" s="118"/>
      <c r="GN70" s="118"/>
      <c r="GO70" s="118"/>
      <c r="GP70" s="118"/>
      <c r="GQ70" s="118"/>
      <c r="GR70" s="118"/>
      <c r="GS70" s="118"/>
      <c r="GT70" s="118"/>
      <c r="GU70" s="118"/>
      <c r="GV70" s="118"/>
      <c r="GW70" s="118"/>
      <c r="GX70" s="118"/>
      <c r="GY70" s="118"/>
      <c r="GZ70" s="118"/>
      <c r="HA70" s="118"/>
      <c r="HB70" s="118"/>
      <c r="HC70" s="118"/>
      <c r="HD70" s="118"/>
      <c r="HE70" s="118"/>
      <c r="HF70" s="118"/>
      <c r="HG70" s="118"/>
      <c r="HH70" s="118"/>
      <c r="HI70" s="118"/>
      <c r="HJ70" s="118"/>
      <c r="HK70" s="118"/>
      <c r="HL70" s="118"/>
      <c r="HM70" s="118"/>
      <c r="HN70" s="118"/>
      <c r="HO70" s="118"/>
      <c r="HP70" s="118"/>
      <c r="HQ70" s="118"/>
      <c r="HR70" s="118"/>
      <c r="HS70" s="118"/>
      <c r="HT70" s="118"/>
      <c r="HU70" s="118"/>
      <c r="HV70" s="118"/>
      <c r="HW70" s="118"/>
      <c r="HX70" s="118"/>
      <c r="HY70" s="118"/>
      <c r="HZ70" s="118"/>
    </row>
    <row r="71" spans="1:234" ht="31.5">
      <c r="A71" s="137" t="s">
        <v>574</v>
      </c>
      <c r="B71" s="128">
        <f t="shared" si="8"/>
        <v>1302</v>
      </c>
      <c r="C71" s="138">
        <v>0</v>
      </c>
      <c r="D71" s="138">
        <v>0</v>
      </c>
      <c r="E71" s="138">
        <v>0</v>
      </c>
      <c r="F71" s="138">
        <v>0</v>
      </c>
      <c r="G71" s="138">
        <v>1302</v>
      </c>
      <c r="H71" s="138">
        <v>0</v>
      </c>
      <c r="I71" s="138">
        <v>0</v>
      </c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8"/>
      <c r="EF71" s="118"/>
      <c r="EG71" s="118"/>
      <c r="EH71" s="118"/>
      <c r="EI71" s="118"/>
      <c r="EJ71" s="118"/>
      <c r="EK71" s="118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18"/>
      <c r="FF71" s="118"/>
      <c r="FG71" s="118"/>
      <c r="FH71" s="118"/>
      <c r="FI71" s="118"/>
      <c r="FJ71" s="118"/>
      <c r="FK71" s="118"/>
      <c r="FL71" s="118"/>
      <c r="FM71" s="118"/>
      <c r="FN71" s="118"/>
      <c r="FO71" s="118"/>
      <c r="FP71" s="118"/>
      <c r="FQ71" s="118"/>
      <c r="FR71" s="118"/>
      <c r="FS71" s="118"/>
      <c r="FT71" s="118"/>
      <c r="FU71" s="118"/>
      <c r="FV71" s="118"/>
      <c r="FW71" s="118"/>
      <c r="FX71" s="118"/>
      <c r="FY71" s="118"/>
      <c r="FZ71" s="118"/>
      <c r="GA71" s="118"/>
      <c r="GB71" s="118"/>
      <c r="GC71" s="118"/>
      <c r="GD71" s="118"/>
      <c r="GE71" s="118"/>
      <c r="GF71" s="118"/>
      <c r="GG71" s="118"/>
      <c r="GH71" s="118"/>
      <c r="GI71" s="118"/>
      <c r="GJ71" s="118"/>
      <c r="GK71" s="118"/>
      <c r="GL71" s="118"/>
      <c r="GM71" s="118"/>
      <c r="GN71" s="118"/>
      <c r="GO71" s="118"/>
      <c r="GP71" s="118"/>
      <c r="GQ71" s="118"/>
      <c r="GR71" s="118"/>
      <c r="GS71" s="118"/>
      <c r="GT71" s="118"/>
      <c r="GU71" s="118"/>
      <c r="GV71" s="118"/>
      <c r="GW71" s="118"/>
      <c r="GX71" s="118"/>
      <c r="GY71" s="118"/>
      <c r="GZ71" s="118"/>
      <c r="HA71" s="118"/>
      <c r="HB71" s="118"/>
      <c r="HC71" s="118"/>
      <c r="HD71" s="118"/>
      <c r="HE71" s="118"/>
      <c r="HF71" s="118"/>
      <c r="HG71" s="118"/>
      <c r="HH71" s="118"/>
      <c r="HI71" s="118"/>
      <c r="HJ71" s="118"/>
      <c r="HK71" s="118"/>
      <c r="HL71" s="118"/>
      <c r="HM71" s="118"/>
      <c r="HN71" s="118"/>
      <c r="HO71" s="118"/>
      <c r="HP71" s="118"/>
      <c r="HQ71" s="118"/>
      <c r="HR71" s="118"/>
      <c r="HS71" s="118"/>
      <c r="HT71" s="118"/>
      <c r="HU71" s="118"/>
      <c r="HV71" s="118"/>
      <c r="HW71" s="118"/>
      <c r="HX71" s="118"/>
      <c r="HY71" s="118"/>
      <c r="HZ71" s="118"/>
    </row>
    <row r="72" spans="1:234" ht="31.5">
      <c r="A72" s="137" t="s">
        <v>575</v>
      </c>
      <c r="B72" s="128">
        <f t="shared" si="8"/>
        <v>7488</v>
      </c>
      <c r="C72" s="138">
        <v>0</v>
      </c>
      <c r="D72" s="138">
        <v>0</v>
      </c>
      <c r="E72" s="138">
        <v>0</v>
      </c>
      <c r="F72" s="138">
        <v>0</v>
      </c>
      <c r="G72" s="138">
        <v>7488</v>
      </c>
      <c r="H72" s="138">
        <v>0</v>
      </c>
      <c r="I72" s="138">
        <v>0</v>
      </c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E72" s="118"/>
      <c r="EF72" s="118"/>
      <c r="EG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8"/>
      <c r="EY72" s="118"/>
      <c r="EZ72" s="118"/>
      <c r="FA72" s="118"/>
      <c r="FB72" s="118"/>
      <c r="FC72" s="118"/>
      <c r="FD72" s="118"/>
      <c r="FE72" s="118"/>
      <c r="FF72" s="118"/>
      <c r="FG72" s="118"/>
      <c r="FH72" s="118"/>
      <c r="FI72" s="118"/>
      <c r="FJ72" s="118"/>
      <c r="FK72" s="118"/>
      <c r="FL72" s="118"/>
      <c r="FM72" s="118"/>
      <c r="FN72" s="118"/>
      <c r="FO72" s="118"/>
      <c r="FP72" s="118"/>
      <c r="FQ72" s="118"/>
      <c r="FR72" s="118"/>
      <c r="FS72" s="118"/>
      <c r="FT72" s="118"/>
      <c r="FU72" s="118"/>
      <c r="FV72" s="118"/>
      <c r="FW72" s="118"/>
      <c r="FX72" s="118"/>
      <c r="FY72" s="118"/>
      <c r="FZ72" s="118"/>
      <c r="GA72" s="118"/>
      <c r="GB72" s="118"/>
      <c r="GC72" s="118"/>
      <c r="GD72" s="118"/>
      <c r="GE72" s="118"/>
      <c r="GF72" s="118"/>
      <c r="GG72" s="118"/>
      <c r="GH72" s="118"/>
      <c r="GI72" s="118"/>
      <c r="GJ72" s="118"/>
      <c r="GK72" s="118"/>
      <c r="GL72" s="118"/>
      <c r="GM72" s="118"/>
      <c r="GN72" s="118"/>
      <c r="GO72" s="118"/>
      <c r="GP72" s="118"/>
      <c r="GQ72" s="118"/>
      <c r="GR72" s="118"/>
      <c r="GS72" s="118"/>
      <c r="GT72" s="118"/>
      <c r="GU72" s="118"/>
      <c r="GV72" s="118"/>
      <c r="GW72" s="118"/>
      <c r="GX72" s="118"/>
      <c r="GY72" s="118"/>
      <c r="GZ72" s="118"/>
      <c r="HA72" s="118"/>
      <c r="HB72" s="118"/>
      <c r="HC72" s="118"/>
      <c r="HD72" s="118"/>
      <c r="HE72" s="118"/>
      <c r="HF72" s="118"/>
      <c r="HG72" s="118"/>
      <c r="HH72" s="118"/>
      <c r="HI72" s="118"/>
      <c r="HJ72" s="118"/>
      <c r="HK72" s="118"/>
      <c r="HL72" s="118"/>
      <c r="HM72" s="118"/>
      <c r="HN72" s="118"/>
      <c r="HO72" s="118"/>
      <c r="HP72" s="118"/>
      <c r="HQ72" s="118"/>
      <c r="HR72" s="118"/>
      <c r="HS72" s="118"/>
      <c r="HT72" s="118"/>
      <c r="HU72" s="118"/>
      <c r="HV72" s="118"/>
      <c r="HW72" s="118"/>
      <c r="HX72" s="118"/>
      <c r="HY72" s="118"/>
      <c r="HZ72" s="118"/>
    </row>
    <row r="73" spans="1:234" ht="31.5">
      <c r="A73" s="137" t="s">
        <v>576</v>
      </c>
      <c r="B73" s="128">
        <f t="shared" si="8"/>
        <v>18896</v>
      </c>
      <c r="C73" s="138">
        <v>0</v>
      </c>
      <c r="D73" s="138"/>
      <c r="E73" s="138">
        <v>18896</v>
      </c>
      <c r="F73" s="138"/>
      <c r="G73" s="138"/>
      <c r="H73" s="138"/>
      <c r="I73" s="13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  <c r="DK73" s="118"/>
      <c r="DL73" s="118"/>
      <c r="DM73" s="118"/>
      <c r="DN73" s="118"/>
      <c r="DO73" s="118"/>
      <c r="DP73" s="118"/>
      <c r="DQ73" s="118"/>
      <c r="DR73" s="118"/>
      <c r="DS73" s="118"/>
      <c r="DT73" s="118"/>
      <c r="DU73" s="118"/>
      <c r="DV73" s="118"/>
      <c r="DW73" s="118"/>
      <c r="DX73" s="118"/>
      <c r="DY73" s="118"/>
      <c r="DZ73" s="118"/>
      <c r="EA73" s="118"/>
      <c r="EB73" s="118"/>
      <c r="EC73" s="118"/>
      <c r="ED73" s="118"/>
      <c r="EE73" s="118"/>
      <c r="EF73" s="118"/>
      <c r="EG73" s="118"/>
      <c r="EH73" s="118"/>
      <c r="EI73" s="118"/>
      <c r="EJ73" s="118"/>
      <c r="EK73" s="118"/>
      <c r="EL73" s="118"/>
      <c r="EM73" s="118"/>
      <c r="EN73" s="118"/>
      <c r="EO73" s="118"/>
      <c r="EP73" s="118"/>
      <c r="EQ73" s="118"/>
      <c r="ER73" s="118"/>
      <c r="ES73" s="118"/>
      <c r="ET73" s="118"/>
      <c r="EU73" s="118"/>
      <c r="EV73" s="118"/>
      <c r="EW73" s="118"/>
      <c r="EX73" s="118"/>
      <c r="EY73" s="118"/>
      <c r="EZ73" s="118"/>
      <c r="FA73" s="118"/>
      <c r="FB73" s="118"/>
      <c r="FC73" s="118"/>
      <c r="FD73" s="118"/>
      <c r="FE73" s="118"/>
      <c r="FF73" s="118"/>
      <c r="FG73" s="118"/>
      <c r="FH73" s="118"/>
      <c r="FI73" s="118"/>
      <c r="FJ73" s="118"/>
      <c r="FK73" s="118"/>
      <c r="FL73" s="118"/>
      <c r="FM73" s="118"/>
      <c r="FN73" s="118"/>
      <c r="FO73" s="118"/>
      <c r="FP73" s="118"/>
      <c r="FQ73" s="118"/>
      <c r="FR73" s="118"/>
      <c r="FS73" s="118"/>
      <c r="FT73" s="118"/>
      <c r="FU73" s="118"/>
      <c r="FV73" s="118"/>
      <c r="FW73" s="118"/>
      <c r="FX73" s="118"/>
      <c r="FY73" s="118"/>
      <c r="FZ73" s="118"/>
      <c r="GA73" s="118"/>
      <c r="GB73" s="118"/>
      <c r="GC73" s="118"/>
      <c r="GD73" s="118"/>
      <c r="GE73" s="118"/>
      <c r="GF73" s="118"/>
      <c r="GG73" s="118"/>
      <c r="GH73" s="118"/>
      <c r="GI73" s="118"/>
      <c r="GJ73" s="118"/>
      <c r="GK73" s="118"/>
      <c r="GL73" s="118"/>
      <c r="GM73" s="118"/>
      <c r="GN73" s="118"/>
      <c r="GO73" s="118"/>
      <c r="GP73" s="118"/>
      <c r="GQ73" s="118"/>
      <c r="GR73" s="118"/>
      <c r="GS73" s="118"/>
      <c r="GT73" s="118"/>
      <c r="GU73" s="118"/>
      <c r="GV73" s="118"/>
      <c r="GW73" s="118"/>
      <c r="GX73" s="118"/>
      <c r="GY73" s="118"/>
      <c r="GZ73" s="118"/>
      <c r="HA73" s="118"/>
      <c r="HB73" s="118"/>
      <c r="HC73" s="118"/>
      <c r="HD73" s="118"/>
      <c r="HE73" s="118"/>
      <c r="HF73" s="118"/>
      <c r="HG73" s="118"/>
      <c r="HH73" s="118"/>
      <c r="HI73" s="118"/>
      <c r="HJ73" s="118"/>
      <c r="HK73" s="118"/>
      <c r="HL73" s="118"/>
      <c r="HM73" s="118"/>
      <c r="HN73" s="118"/>
      <c r="HO73" s="118"/>
      <c r="HP73" s="118"/>
      <c r="HQ73" s="118"/>
      <c r="HR73" s="118"/>
      <c r="HS73" s="118"/>
      <c r="HT73" s="118"/>
      <c r="HU73" s="118"/>
      <c r="HV73" s="118"/>
      <c r="HW73" s="118"/>
      <c r="HX73" s="118"/>
      <c r="HY73" s="118"/>
      <c r="HZ73" s="118"/>
    </row>
    <row r="74" spans="1:234" ht="31.5">
      <c r="A74" s="137" t="s">
        <v>577</v>
      </c>
      <c r="B74" s="128">
        <f t="shared" si="8"/>
        <v>14400</v>
      </c>
      <c r="C74" s="138">
        <v>0</v>
      </c>
      <c r="D74" s="138">
        <v>0</v>
      </c>
      <c r="E74" s="138">
        <v>0</v>
      </c>
      <c r="F74" s="138">
        <v>0</v>
      </c>
      <c r="G74" s="138">
        <v>14400</v>
      </c>
      <c r="H74" s="138">
        <v>0</v>
      </c>
      <c r="I74" s="138">
        <v>0</v>
      </c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  <c r="FW74" s="118"/>
      <c r="FX74" s="118"/>
      <c r="FY74" s="118"/>
      <c r="FZ74" s="118"/>
      <c r="GA74" s="118"/>
      <c r="GB74" s="118"/>
      <c r="GC74" s="118"/>
      <c r="GD74" s="118"/>
      <c r="GE74" s="118"/>
      <c r="GF74" s="118"/>
      <c r="GG74" s="118"/>
      <c r="GH74" s="118"/>
      <c r="GI74" s="118"/>
      <c r="GJ74" s="118"/>
      <c r="GK74" s="118"/>
      <c r="GL74" s="118"/>
      <c r="GM74" s="118"/>
      <c r="GN74" s="118"/>
      <c r="GO74" s="118"/>
      <c r="GP74" s="118"/>
      <c r="GQ74" s="118"/>
      <c r="GR74" s="118"/>
      <c r="GS74" s="118"/>
      <c r="GT74" s="118"/>
      <c r="GU74" s="118"/>
      <c r="GV74" s="118"/>
      <c r="GW74" s="118"/>
      <c r="GX74" s="118"/>
      <c r="GY74" s="118"/>
      <c r="GZ74" s="118"/>
      <c r="HA74" s="118"/>
      <c r="HB74" s="118"/>
      <c r="HC74" s="118"/>
      <c r="HD74" s="118"/>
      <c r="HE74" s="118"/>
      <c r="HF74" s="118"/>
      <c r="HG74" s="118"/>
      <c r="HH74" s="118"/>
      <c r="HI74" s="118"/>
      <c r="HJ74" s="118"/>
      <c r="HK74" s="118"/>
      <c r="HL74" s="118"/>
      <c r="HM74" s="118"/>
      <c r="HN74" s="118"/>
      <c r="HO74" s="118"/>
      <c r="HP74" s="118"/>
      <c r="HQ74" s="118"/>
      <c r="HR74" s="118"/>
      <c r="HS74" s="118"/>
      <c r="HT74" s="118"/>
      <c r="HU74" s="118"/>
      <c r="HV74" s="118"/>
      <c r="HW74" s="118"/>
      <c r="HX74" s="118"/>
      <c r="HY74" s="118"/>
      <c r="HZ74" s="118"/>
    </row>
    <row r="75" spans="1:234" ht="15.75">
      <c r="A75" s="131" t="s">
        <v>558</v>
      </c>
      <c r="B75" s="128">
        <f t="shared" si="8"/>
        <v>33643</v>
      </c>
      <c r="C75" s="132">
        <f>SUM(C76:C81)</f>
        <v>0</v>
      </c>
      <c r="D75" s="132">
        <f>SUM(D76:D81)</f>
        <v>0</v>
      </c>
      <c r="E75" s="132">
        <f>SUM(E76:E81)</f>
        <v>0</v>
      </c>
      <c r="F75" s="132">
        <f>SUM(F76:F81)</f>
        <v>0</v>
      </c>
      <c r="G75" s="132">
        <f>SUM(G76:G81)</f>
        <v>33643</v>
      </c>
      <c r="H75" s="132">
        <f>SUM(H76:H81)</f>
        <v>0</v>
      </c>
      <c r="I75" s="132">
        <f>SUM(I76:I81)</f>
        <v>0</v>
      </c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30"/>
      <c r="EF75" s="130"/>
      <c r="EG75" s="130"/>
      <c r="EH75" s="130"/>
      <c r="EI75" s="130"/>
      <c r="EJ75" s="130"/>
      <c r="EK75" s="130"/>
      <c r="EL75" s="130"/>
      <c r="EM75" s="130"/>
      <c r="EN75" s="130"/>
      <c r="EO75" s="130"/>
      <c r="EP75" s="130"/>
      <c r="EQ75" s="130"/>
      <c r="ER75" s="130"/>
      <c r="ES75" s="130"/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0"/>
      <c r="FF75" s="130"/>
      <c r="FG75" s="130"/>
      <c r="FH75" s="130"/>
      <c r="FI75" s="130"/>
      <c r="FJ75" s="130"/>
      <c r="FK75" s="130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  <c r="FW75" s="118"/>
      <c r="FX75" s="118"/>
      <c r="FY75" s="118"/>
      <c r="FZ75" s="118"/>
      <c r="GA75" s="118"/>
      <c r="GB75" s="118"/>
      <c r="GC75" s="118"/>
      <c r="GD75" s="118"/>
      <c r="GE75" s="118"/>
      <c r="GF75" s="118"/>
      <c r="GG75" s="118"/>
      <c r="GH75" s="118"/>
      <c r="GI75" s="118"/>
      <c r="GJ75" s="118"/>
      <c r="GK75" s="118"/>
      <c r="GL75" s="118"/>
      <c r="GM75" s="118"/>
      <c r="GN75" s="118"/>
      <c r="GO75" s="118"/>
      <c r="GP75" s="118"/>
      <c r="GQ75" s="118"/>
      <c r="GR75" s="118"/>
      <c r="GS75" s="118"/>
      <c r="GT75" s="118"/>
      <c r="GU75" s="118"/>
      <c r="GV75" s="118"/>
      <c r="GW75" s="118"/>
      <c r="GX75" s="118"/>
      <c r="GY75" s="118"/>
      <c r="GZ75" s="118"/>
      <c r="HA75" s="118"/>
      <c r="HB75" s="118"/>
      <c r="HC75" s="118"/>
      <c r="HD75" s="118"/>
      <c r="HE75" s="118"/>
      <c r="HF75" s="118"/>
      <c r="HG75" s="118"/>
      <c r="HH75" s="118"/>
      <c r="HI75" s="118"/>
      <c r="HJ75" s="118"/>
      <c r="HK75" s="118"/>
      <c r="HL75" s="118"/>
      <c r="HM75" s="118"/>
      <c r="HN75" s="118"/>
      <c r="HO75" s="118"/>
      <c r="HP75" s="118"/>
      <c r="HQ75" s="118"/>
      <c r="HR75" s="118"/>
      <c r="HS75" s="118"/>
      <c r="HT75" s="118"/>
      <c r="HU75" s="118"/>
      <c r="HV75" s="118"/>
      <c r="HW75" s="118"/>
      <c r="HX75" s="118"/>
      <c r="HY75" s="118"/>
      <c r="HZ75" s="118"/>
    </row>
    <row r="76" spans="1:234" ht="31.5">
      <c r="A76" s="137" t="s">
        <v>578</v>
      </c>
      <c r="B76" s="128">
        <f aca="true" t="shared" si="17" ref="B76:B112">C76+D76+E76+F76+G76+H76+I76</f>
        <v>15928</v>
      </c>
      <c r="C76" s="138">
        <v>0</v>
      </c>
      <c r="D76" s="138">
        <v>0</v>
      </c>
      <c r="E76" s="138">
        <v>0</v>
      </c>
      <c r="F76" s="138">
        <v>0</v>
      </c>
      <c r="G76" s="138">
        <v>15928</v>
      </c>
      <c r="H76" s="138">
        <v>0</v>
      </c>
      <c r="I76" s="138">
        <v>0</v>
      </c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  <c r="EB76" s="118"/>
      <c r="EC76" s="118"/>
      <c r="ED76" s="118"/>
      <c r="EE76" s="118"/>
      <c r="EF76" s="118"/>
      <c r="EG76" s="118"/>
      <c r="EH76" s="118"/>
      <c r="EI76" s="118"/>
      <c r="EJ76" s="118"/>
      <c r="EK76" s="118"/>
      <c r="EL76" s="118"/>
      <c r="EM76" s="118"/>
      <c r="EN76" s="118"/>
      <c r="EO76" s="118"/>
      <c r="EP76" s="118"/>
      <c r="EQ76" s="118"/>
      <c r="ER76" s="118"/>
      <c r="ES76" s="118"/>
      <c r="ET76" s="118"/>
      <c r="EU76" s="118"/>
      <c r="EV76" s="118"/>
      <c r="EW76" s="118"/>
      <c r="EX76" s="118"/>
      <c r="EY76" s="118"/>
      <c r="EZ76" s="118"/>
      <c r="FA76" s="118"/>
      <c r="FB76" s="118"/>
      <c r="FC76" s="118"/>
      <c r="FD76" s="118"/>
      <c r="FE76" s="118"/>
      <c r="FF76" s="118"/>
      <c r="FG76" s="118"/>
      <c r="FH76" s="118"/>
      <c r="FI76" s="118"/>
      <c r="FJ76" s="118"/>
      <c r="FK76" s="118"/>
      <c r="FL76" s="118"/>
      <c r="FM76" s="118"/>
      <c r="FN76" s="118"/>
      <c r="FO76" s="118"/>
      <c r="FP76" s="118"/>
      <c r="FQ76" s="118"/>
      <c r="FR76" s="118"/>
      <c r="FS76" s="118"/>
      <c r="FT76" s="118"/>
      <c r="FU76" s="118"/>
      <c r="FV76" s="118"/>
      <c r="FW76" s="118"/>
      <c r="FX76" s="118"/>
      <c r="FY76" s="118"/>
      <c r="FZ76" s="118"/>
      <c r="GA76" s="118"/>
      <c r="GB76" s="118"/>
      <c r="GC76" s="118"/>
      <c r="GD76" s="118"/>
      <c r="GE76" s="118"/>
      <c r="GF76" s="118"/>
      <c r="GG76" s="118"/>
      <c r="GH76" s="118"/>
      <c r="GI76" s="118"/>
      <c r="GJ76" s="118"/>
      <c r="GK76" s="118"/>
      <c r="GL76" s="118"/>
      <c r="GM76" s="118"/>
      <c r="GN76" s="118"/>
      <c r="GO76" s="118"/>
      <c r="GP76" s="118"/>
      <c r="GQ76" s="118"/>
      <c r="GR76" s="118"/>
      <c r="GS76" s="118"/>
      <c r="GT76" s="118"/>
      <c r="GU76" s="118"/>
      <c r="GV76" s="118"/>
      <c r="GW76" s="118"/>
      <c r="GX76" s="118"/>
      <c r="GY76" s="118"/>
      <c r="GZ76" s="118"/>
      <c r="HA76" s="118"/>
      <c r="HB76" s="118"/>
      <c r="HC76" s="118"/>
      <c r="HD76" s="118"/>
      <c r="HE76" s="118"/>
      <c r="HF76" s="118"/>
      <c r="HG76" s="118"/>
      <c r="HH76" s="118"/>
      <c r="HI76" s="118"/>
      <c r="HJ76" s="118"/>
      <c r="HK76" s="118"/>
      <c r="HL76" s="118"/>
      <c r="HM76" s="118"/>
      <c r="HN76" s="118"/>
      <c r="HO76" s="118"/>
      <c r="HP76" s="118"/>
      <c r="HQ76" s="118"/>
      <c r="HR76" s="118"/>
      <c r="HS76" s="118"/>
      <c r="HT76" s="118"/>
      <c r="HU76" s="118"/>
      <c r="HV76" s="118"/>
      <c r="HW76" s="118"/>
      <c r="HX76" s="118"/>
      <c r="HY76" s="118"/>
      <c r="HZ76" s="118"/>
    </row>
    <row r="77" spans="1:234" ht="31.5">
      <c r="A77" s="137" t="s">
        <v>579</v>
      </c>
      <c r="B77" s="128">
        <f t="shared" si="17"/>
        <v>4861</v>
      </c>
      <c r="C77" s="138">
        <v>0</v>
      </c>
      <c r="D77" s="138">
        <v>0</v>
      </c>
      <c r="E77" s="138">
        <v>0</v>
      </c>
      <c r="F77" s="138">
        <v>0</v>
      </c>
      <c r="G77" s="138">
        <v>4861</v>
      </c>
      <c r="H77" s="138">
        <v>0</v>
      </c>
      <c r="I77" s="138">
        <v>0</v>
      </c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8"/>
      <c r="DS77" s="118"/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8"/>
      <c r="EF77" s="118"/>
      <c r="EG77" s="118"/>
      <c r="EH77" s="118"/>
      <c r="EI77" s="118"/>
      <c r="EJ77" s="118"/>
      <c r="EK77" s="118"/>
      <c r="EL77" s="118"/>
      <c r="EM77" s="118"/>
      <c r="EN77" s="118"/>
      <c r="EO77" s="118"/>
      <c r="EP77" s="118"/>
      <c r="EQ77" s="118"/>
      <c r="ER77" s="118"/>
      <c r="ES77" s="118"/>
      <c r="ET77" s="118"/>
      <c r="EU77" s="118"/>
      <c r="EV77" s="118"/>
      <c r="EW77" s="118"/>
      <c r="EX77" s="118"/>
      <c r="EY77" s="118"/>
      <c r="EZ77" s="118"/>
      <c r="FA77" s="118"/>
      <c r="FB77" s="118"/>
      <c r="FC77" s="118"/>
      <c r="FD77" s="118"/>
      <c r="FE77" s="118"/>
      <c r="FF77" s="118"/>
      <c r="FG77" s="118"/>
      <c r="FH77" s="118"/>
      <c r="FI77" s="118"/>
      <c r="FJ77" s="118"/>
      <c r="FK77" s="118"/>
      <c r="FL77" s="118"/>
      <c r="FM77" s="118"/>
      <c r="FN77" s="118"/>
      <c r="FO77" s="118"/>
      <c r="FP77" s="118"/>
      <c r="FQ77" s="118"/>
      <c r="FR77" s="118"/>
      <c r="FS77" s="118"/>
      <c r="FT77" s="118"/>
      <c r="FU77" s="118"/>
      <c r="FV77" s="118"/>
      <c r="FW77" s="118"/>
      <c r="FX77" s="118"/>
      <c r="FY77" s="118"/>
      <c r="FZ77" s="118"/>
      <c r="GA77" s="118"/>
      <c r="GB77" s="118"/>
      <c r="GC77" s="118"/>
      <c r="GD77" s="118"/>
      <c r="GE77" s="118"/>
      <c r="GF77" s="118"/>
      <c r="GG77" s="118"/>
      <c r="GH77" s="118"/>
      <c r="GI77" s="118"/>
      <c r="GJ77" s="118"/>
      <c r="GK77" s="118"/>
      <c r="GL77" s="118"/>
      <c r="GM77" s="118"/>
      <c r="GN77" s="118"/>
      <c r="GO77" s="118"/>
      <c r="GP77" s="118"/>
      <c r="GQ77" s="118"/>
      <c r="GR77" s="118"/>
      <c r="GS77" s="118"/>
      <c r="GT77" s="118"/>
      <c r="GU77" s="118"/>
      <c r="GV77" s="118"/>
      <c r="GW77" s="118"/>
      <c r="GX77" s="118"/>
      <c r="GY77" s="118"/>
      <c r="GZ77" s="118"/>
      <c r="HA77" s="118"/>
      <c r="HB77" s="118"/>
      <c r="HC77" s="118"/>
      <c r="HD77" s="118"/>
      <c r="HE77" s="118"/>
      <c r="HF77" s="118"/>
      <c r="HG77" s="118"/>
      <c r="HH77" s="118"/>
      <c r="HI77" s="118"/>
      <c r="HJ77" s="118"/>
      <c r="HK77" s="118"/>
      <c r="HL77" s="118"/>
      <c r="HM77" s="118"/>
      <c r="HN77" s="118"/>
      <c r="HO77" s="118"/>
      <c r="HP77" s="118"/>
      <c r="HQ77" s="118"/>
      <c r="HR77" s="118"/>
      <c r="HS77" s="118"/>
      <c r="HT77" s="118"/>
      <c r="HU77" s="118"/>
      <c r="HV77" s="118"/>
      <c r="HW77" s="118"/>
      <c r="HX77" s="118"/>
      <c r="HY77" s="118"/>
      <c r="HZ77" s="118"/>
    </row>
    <row r="78" spans="1:234" ht="31.5">
      <c r="A78" s="137" t="s">
        <v>580</v>
      </c>
      <c r="B78" s="128">
        <f t="shared" si="17"/>
        <v>1690</v>
      </c>
      <c r="C78" s="138">
        <v>0</v>
      </c>
      <c r="D78" s="138">
        <v>0</v>
      </c>
      <c r="E78" s="138">
        <v>0</v>
      </c>
      <c r="F78" s="138">
        <v>0</v>
      </c>
      <c r="G78" s="138">
        <v>1690</v>
      </c>
      <c r="H78" s="138">
        <v>0</v>
      </c>
      <c r="I78" s="138">
        <v>0</v>
      </c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118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8"/>
      <c r="EY78" s="118"/>
      <c r="EZ78" s="118"/>
      <c r="FA78" s="118"/>
      <c r="FB78" s="118"/>
      <c r="FC78" s="118"/>
      <c r="FD78" s="118"/>
      <c r="FE78" s="118"/>
      <c r="FF78" s="118"/>
      <c r="FG78" s="118"/>
      <c r="FH78" s="118"/>
      <c r="FI78" s="118"/>
      <c r="FJ78" s="118"/>
      <c r="FK78" s="118"/>
      <c r="FL78" s="118"/>
      <c r="FM78" s="118"/>
      <c r="FN78" s="118"/>
      <c r="FO78" s="118"/>
      <c r="FP78" s="118"/>
      <c r="FQ78" s="118"/>
      <c r="FR78" s="118"/>
      <c r="FS78" s="118"/>
      <c r="FT78" s="118"/>
      <c r="FU78" s="118"/>
      <c r="FV78" s="118"/>
      <c r="FW78" s="118"/>
      <c r="FX78" s="118"/>
      <c r="FY78" s="118"/>
      <c r="FZ78" s="118"/>
      <c r="GA78" s="118"/>
      <c r="GB78" s="118"/>
      <c r="GC78" s="118"/>
      <c r="GD78" s="118"/>
      <c r="GE78" s="118"/>
      <c r="GF78" s="118"/>
      <c r="GG78" s="118"/>
      <c r="GH78" s="118"/>
      <c r="GI78" s="118"/>
      <c r="GJ78" s="118"/>
      <c r="GK78" s="118"/>
      <c r="GL78" s="118"/>
      <c r="GM78" s="118"/>
      <c r="GN78" s="118"/>
      <c r="GO78" s="118"/>
      <c r="GP78" s="118"/>
      <c r="GQ78" s="118"/>
      <c r="GR78" s="118"/>
      <c r="GS78" s="118"/>
      <c r="GT78" s="118"/>
      <c r="GU78" s="118"/>
      <c r="GV78" s="118"/>
      <c r="GW78" s="118"/>
      <c r="GX78" s="118"/>
      <c r="GY78" s="118"/>
      <c r="GZ78" s="118"/>
      <c r="HA78" s="118"/>
      <c r="HB78" s="118"/>
      <c r="HC78" s="118"/>
      <c r="HD78" s="118"/>
      <c r="HE78" s="118"/>
      <c r="HF78" s="118"/>
      <c r="HG78" s="118"/>
      <c r="HH78" s="118"/>
      <c r="HI78" s="118"/>
      <c r="HJ78" s="118"/>
      <c r="HK78" s="118"/>
      <c r="HL78" s="118"/>
      <c r="HM78" s="118"/>
      <c r="HN78" s="118"/>
      <c r="HO78" s="118"/>
      <c r="HP78" s="118"/>
      <c r="HQ78" s="118"/>
      <c r="HR78" s="118"/>
      <c r="HS78" s="118"/>
      <c r="HT78" s="118"/>
      <c r="HU78" s="118"/>
      <c r="HV78" s="118"/>
      <c r="HW78" s="118"/>
      <c r="HX78" s="118"/>
      <c r="HY78" s="118"/>
      <c r="HZ78" s="118"/>
    </row>
    <row r="79" spans="1:234" ht="15.75">
      <c r="A79" s="137" t="s">
        <v>581</v>
      </c>
      <c r="B79" s="128">
        <f t="shared" si="17"/>
        <v>1498</v>
      </c>
      <c r="C79" s="138">
        <v>0</v>
      </c>
      <c r="D79" s="138">
        <v>0</v>
      </c>
      <c r="E79" s="138">
        <v>0</v>
      </c>
      <c r="F79" s="138">
        <v>0</v>
      </c>
      <c r="G79" s="138">
        <v>1498</v>
      </c>
      <c r="H79" s="138">
        <v>0</v>
      </c>
      <c r="I79" s="138">
        <v>0</v>
      </c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18"/>
      <c r="DF79" s="118"/>
      <c r="DG79" s="118"/>
      <c r="DH79" s="118"/>
      <c r="DI79" s="118"/>
      <c r="DJ79" s="118"/>
      <c r="DK79" s="118"/>
      <c r="DL79" s="118"/>
      <c r="DM79" s="118"/>
      <c r="DN79" s="118"/>
      <c r="DO79" s="118"/>
      <c r="DP79" s="118"/>
      <c r="DQ79" s="118"/>
      <c r="DR79" s="118"/>
      <c r="DS79" s="118"/>
      <c r="DT79" s="118"/>
      <c r="DU79" s="118"/>
      <c r="DV79" s="118"/>
      <c r="DW79" s="118"/>
      <c r="DX79" s="118"/>
      <c r="DY79" s="118"/>
      <c r="DZ79" s="118"/>
      <c r="EA79" s="118"/>
      <c r="EB79" s="118"/>
      <c r="EC79" s="118"/>
      <c r="ED79" s="118"/>
      <c r="EE79" s="118"/>
      <c r="EF79" s="118"/>
      <c r="EG79" s="118"/>
      <c r="EH79" s="118"/>
      <c r="EI79" s="118"/>
      <c r="EJ79" s="118"/>
      <c r="EK79" s="118"/>
      <c r="EL79" s="118"/>
      <c r="EM79" s="118"/>
      <c r="EN79" s="118"/>
      <c r="EO79" s="118"/>
      <c r="EP79" s="118"/>
      <c r="EQ79" s="118"/>
      <c r="ER79" s="118"/>
      <c r="ES79" s="118"/>
      <c r="ET79" s="118"/>
      <c r="EU79" s="118"/>
      <c r="EV79" s="118"/>
      <c r="EW79" s="118"/>
      <c r="EX79" s="118"/>
      <c r="EY79" s="118"/>
      <c r="EZ79" s="118"/>
      <c r="FA79" s="118"/>
      <c r="FB79" s="118"/>
      <c r="FC79" s="118"/>
      <c r="FD79" s="118"/>
      <c r="FE79" s="118"/>
      <c r="FF79" s="118"/>
      <c r="FG79" s="118"/>
      <c r="FH79" s="118"/>
      <c r="FI79" s="118"/>
      <c r="FJ79" s="118"/>
      <c r="FK79" s="118"/>
      <c r="FL79" s="118"/>
      <c r="FM79" s="118"/>
      <c r="FN79" s="118"/>
      <c r="FO79" s="118"/>
      <c r="FP79" s="118"/>
      <c r="FQ79" s="118"/>
      <c r="FR79" s="118"/>
      <c r="FS79" s="118"/>
      <c r="FT79" s="118"/>
      <c r="FU79" s="118"/>
      <c r="FV79" s="118"/>
      <c r="FW79" s="118"/>
      <c r="FX79" s="118"/>
      <c r="FY79" s="118"/>
      <c r="FZ79" s="118"/>
      <c r="GA79" s="118"/>
      <c r="GB79" s="118"/>
      <c r="GC79" s="118"/>
      <c r="GD79" s="118"/>
      <c r="GE79" s="118"/>
      <c r="GF79" s="118"/>
      <c r="GG79" s="118"/>
      <c r="GH79" s="118"/>
      <c r="GI79" s="118"/>
      <c r="GJ79" s="118"/>
      <c r="GK79" s="118"/>
      <c r="GL79" s="118"/>
      <c r="GM79" s="118"/>
      <c r="GN79" s="118"/>
      <c r="GO79" s="118"/>
      <c r="GP79" s="118"/>
      <c r="GQ79" s="118"/>
      <c r="GR79" s="118"/>
      <c r="GS79" s="118"/>
      <c r="GT79" s="118"/>
      <c r="GU79" s="118"/>
      <c r="GV79" s="118"/>
      <c r="GW79" s="118"/>
      <c r="GX79" s="118"/>
      <c r="GY79" s="118"/>
      <c r="GZ79" s="118"/>
      <c r="HA79" s="118"/>
      <c r="HB79" s="118"/>
      <c r="HC79" s="118"/>
      <c r="HD79" s="118"/>
      <c r="HE79" s="118"/>
      <c r="HF79" s="118"/>
      <c r="HG79" s="118"/>
      <c r="HH79" s="118"/>
      <c r="HI79" s="118"/>
      <c r="HJ79" s="118"/>
      <c r="HK79" s="118"/>
      <c r="HL79" s="118"/>
      <c r="HM79" s="118"/>
      <c r="HN79" s="118"/>
      <c r="HO79" s="118"/>
      <c r="HP79" s="118"/>
      <c r="HQ79" s="118"/>
      <c r="HR79" s="118"/>
      <c r="HS79" s="118"/>
      <c r="HT79" s="118"/>
      <c r="HU79" s="118"/>
      <c r="HV79" s="118"/>
      <c r="HW79" s="118"/>
      <c r="HX79" s="118"/>
      <c r="HY79" s="118"/>
      <c r="HZ79" s="118"/>
    </row>
    <row r="80" spans="1:234" ht="31.5">
      <c r="A80" s="137" t="s">
        <v>582</v>
      </c>
      <c r="B80" s="128">
        <f t="shared" si="17"/>
        <v>1352</v>
      </c>
      <c r="C80" s="138">
        <v>0</v>
      </c>
      <c r="D80" s="138">
        <v>0</v>
      </c>
      <c r="E80" s="138">
        <v>0</v>
      </c>
      <c r="F80" s="138">
        <v>0</v>
      </c>
      <c r="G80" s="138">
        <v>1352</v>
      </c>
      <c r="H80" s="138">
        <v>0</v>
      </c>
      <c r="I80" s="138">
        <v>0</v>
      </c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8"/>
      <c r="DE80" s="118"/>
      <c r="DF80" s="118"/>
      <c r="DG80" s="118"/>
      <c r="DH80" s="118"/>
      <c r="DI80" s="118"/>
      <c r="DJ80" s="118"/>
      <c r="DK80" s="118"/>
      <c r="DL80" s="118"/>
      <c r="DM80" s="118"/>
      <c r="DN80" s="118"/>
      <c r="DO80" s="118"/>
      <c r="DP80" s="118"/>
      <c r="DQ80" s="118"/>
      <c r="DR80" s="118"/>
      <c r="DS80" s="118"/>
      <c r="DT80" s="118"/>
      <c r="DU80" s="118"/>
      <c r="DV80" s="118"/>
      <c r="DW80" s="118"/>
      <c r="DX80" s="118"/>
      <c r="DY80" s="118"/>
      <c r="DZ80" s="118"/>
      <c r="EA80" s="118"/>
      <c r="EB80" s="118"/>
      <c r="EC80" s="118"/>
      <c r="ED80" s="118"/>
      <c r="EE80" s="118"/>
      <c r="EF80" s="118"/>
      <c r="EG80" s="118"/>
      <c r="EH80" s="118"/>
      <c r="EI80" s="118"/>
      <c r="EJ80" s="118"/>
      <c r="EK80" s="118"/>
      <c r="EL80" s="118"/>
      <c r="EM80" s="118"/>
      <c r="EN80" s="118"/>
      <c r="EO80" s="118"/>
      <c r="EP80" s="118"/>
      <c r="EQ80" s="118"/>
      <c r="ER80" s="118"/>
      <c r="ES80" s="118"/>
      <c r="ET80" s="118"/>
      <c r="EU80" s="118"/>
      <c r="EV80" s="118"/>
      <c r="EW80" s="118"/>
      <c r="EX80" s="118"/>
      <c r="EY80" s="118"/>
      <c r="EZ80" s="118"/>
      <c r="FA80" s="118"/>
      <c r="FB80" s="118"/>
      <c r="FC80" s="118"/>
      <c r="FD80" s="118"/>
      <c r="FE80" s="118"/>
      <c r="FF80" s="118"/>
      <c r="FG80" s="118"/>
      <c r="FH80" s="118"/>
      <c r="FI80" s="118"/>
      <c r="FJ80" s="118"/>
      <c r="FK80" s="118"/>
      <c r="FL80" s="118"/>
      <c r="FM80" s="118"/>
      <c r="FN80" s="118"/>
      <c r="FO80" s="118"/>
      <c r="FP80" s="118"/>
      <c r="FQ80" s="118"/>
      <c r="FR80" s="118"/>
      <c r="FS80" s="118"/>
      <c r="FT80" s="118"/>
      <c r="FU80" s="118"/>
      <c r="FV80" s="118"/>
      <c r="FW80" s="118"/>
      <c r="FX80" s="118"/>
      <c r="FY80" s="118"/>
      <c r="FZ80" s="118"/>
      <c r="GA80" s="118"/>
      <c r="GB80" s="118"/>
      <c r="GC80" s="118"/>
      <c r="GD80" s="118"/>
      <c r="GE80" s="118"/>
      <c r="GF80" s="118"/>
      <c r="GG80" s="118"/>
      <c r="GH80" s="118"/>
      <c r="GI80" s="118"/>
      <c r="GJ80" s="118"/>
      <c r="GK80" s="118"/>
      <c r="GL80" s="118"/>
      <c r="GM80" s="118"/>
      <c r="GN80" s="118"/>
      <c r="GO80" s="118"/>
      <c r="GP80" s="118"/>
      <c r="GQ80" s="118"/>
      <c r="GR80" s="118"/>
      <c r="GS80" s="118"/>
      <c r="GT80" s="118"/>
      <c r="GU80" s="118"/>
      <c r="GV80" s="118"/>
      <c r="GW80" s="118"/>
      <c r="GX80" s="118"/>
      <c r="GY80" s="118"/>
      <c r="GZ80" s="118"/>
      <c r="HA80" s="118"/>
      <c r="HB80" s="118"/>
      <c r="HC80" s="118"/>
      <c r="HD80" s="118"/>
      <c r="HE80" s="118"/>
      <c r="HF80" s="118"/>
      <c r="HG80" s="118"/>
      <c r="HH80" s="118"/>
      <c r="HI80" s="118"/>
      <c r="HJ80" s="118"/>
      <c r="HK80" s="118"/>
      <c r="HL80" s="118"/>
      <c r="HM80" s="118"/>
      <c r="HN80" s="118"/>
      <c r="HO80" s="118"/>
      <c r="HP80" s="118"/>
      <c r="HQ80" s="118"/>
      <c r="HR80" s="118"/>
      <c r="HS80" s="118"/>
      <c r="HT80" s="118"/>
      <c r="HU80" s="118"/>
      <c r="HV80" s="118"/>
      <c r="HW80" s="118"/>
      <c r="HX80" s="118"/>
      <c r="HY80" s="118"/>
      <c r="HZ80" s="118"/>
    </row>
    <row r="81" spans="1:234" ht="31.5">
      <c r="A81" s="137" t="s">
        <v>583</v>
      </c>
      <c r="B81" s="128">
        <f t="shared" si="17"/>
        <v>8314</v>
      </c>
      <c r="C81" s="138">
        <v>0</v>
      </c>
      <c r="D81" s="138">
        <v>0</v>
      </c>
      <c r="E81" s="138">
        <v>0</v>
      </c>
      <c r="F81" s="138">
        <v>0</v>
      </c>
      <c r="G81" s="138">
        <v>8314</v>
      </c>
      <c r="H81" s="138">
        <v>0</v>
      </c>
      <c r="I81" s="138">
        <v>0</v>
      </c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118"/>
      <c r="CS81" s="118"/>
      <c r="CT81" s="118"/>
      <c r="CU81" s="118"/>
      <c r="CV81" s="118"/>
      <c r="CW81" s="118"/>
      <c r="CX81" s="118"/>
      <c r="CY81" s="118"/>
      <c r="CZ81" s="118"/>
      <c r="DA81" s="118"/>
      <c r="DB81" s="118"/>
      <c r="DC81" s="118"/>
      <c r="DD81" s="118"/>
      <c r="DE81" s="118"/>
      <c r="DF81" s="118"/>
      <c r="DG81" s="118"/>
      <c r="DH81" s="118"/>
      <c r="DI81" s="118"/>
      <c r="DJ81" s="118"/>
      <c r="DK81" s="118"/>
      <c r="DL81" s="118"/>
      <c r="DM81" s="118"/>
      <c r="DN81" s="118"/>
      <c r="DO81" s="118"/>
      <c r="DP81" s="118"/>
      <c r="DQ81" s="118"/>
      <c r="DR81" s="118"/>
      <c r="DS81" s="118"/>
      <c r="DT81" s="118"/>
      <c r="DU81" s="118"/>
      <c r="DV81" s="118"/>
      <c r="DW81" s="118"/>
      <c r="DX81" s="118"/>
      <c r="DY81" s="118"/>
      <c r="DZ81" s="118"/>
      <c r="EA81" s="118"/>
      <c r="EB81" s="118"/>
      <c r="EC81" s="118"/>
      <c r="ED81" s="118"/>
      <c r="EE81" s="118"/>
      <c r="EF81" s="118"/>
      <c r="EG81" s="118"/>
      <c r="EH81" s="118"/>
      <c r="EI81" s="118"/>
      <c r="EJ81" s="118"/>
      <c r="EK81" s="118"/>
      <c r="EL81" s="118"/>
      <c r="EM81" s="118"/>
      <c r="EN81" s="118"/>
      <c r="EO81" s="118"/>
      <c r="EP81" s="118"/>
      <c r="EQ81" s="118"/>
      <c r="ER81" s="118"/>
      <c r="ES81" s="118"/>
      <c r="ET81" s="118"/>
      <c r="EU81" s="118"/>
      <c r="EV81" s="118"/>
      <c r="EW81" s="118"/>
      <c r="EX81" s="118"/>
      <c r="EY81" s="118"/>
      <c r="EZ81" s="118"/>
      <c r="FA81" s="118"/>
      <c r="FB81" s="118"/>
      <c r="FC81" s="118"/>
      <c r="FD81" s="118"/>
      <c r="FE81" s="118"/>
      <c r="FF81" s="118"/>
      <c r="FG81" s="118"/>
      <c r="FH81" s="118"/>
      <c r="FI81" s="118"/>
      <c r="FJ81" s="118"/>
      <c r="FK81" s="118"/>
      <c r="FL81" s="118"/>
      <c r="FM81" s="118"/>
      <c r="FN81" s="118"/>
      <c r="FO81" s="118"/>
      <c r="FP81" s="118"/>
      <c r="FQ81" s="118"/>
      <c r="FR81" s="118"/>
      <c r="FS81" s="118"/>
      <c r="FT81" s="118"/>
      <c r="FU81" s="118"/>
      <c r="FV81" s="118"/>
      <c r="FW81" s="118"/>
      <c r="FX81" s="118"/>
      <c r="FY81" s="118"/>
      <c r="FZ81" s="118"/>
      <c r="GA81" s="118"/>
      <c r="GB81" s="118"/>
      <c r="GC81" s="118"/>
      <c r="GD81" s="118"/>
      <c r="GE81" s="118"/>
      <c r="GF81" s="118"/>
      <c r="GG81" s="118"/>
      <c r="GH81" s="118"/>
      <c r="GI81" s="118"/>
      <c r="GJ81" s="118"/>
      <c r="GK81" s="118"/>
      <c r="GL81" s="118"/>
      <c r="GM81" s="118"/>
      <c r="GN81" s="118"/>
      <c r="GO81" s="118"/>
      <c r="GP81" s="118"/>
      <c r="GQ81" s="118"/>
      <c r="GR81" s="118"/>
      <c r="GS81" s="118"/>
      <c r="GT81" s="118"/>
      <c r="GU81" s="118"/>
      <c r="GV81" s="118"/>
      <c r="GW81" s="118"/>
      <c r="GX81" s="118"/>
      <c r="GY81" s="118"/>
      <c r="GZ81" s="118"/>
      <c r="HA81" s="118"/>
      <c r="HB81" s="118"/>
      <c r="HC81" s="118"/>
      <c r="HD81" s="118"/>
      <c r="HE81" s="118"/>
      <c r="HF81" s="118"/>
      <c r="HG81" s="118"/>
      <c r="HH81" s="118"/>
      <c r="HI81" s="118"/>
      <c r="HJ81" s="118"/>
      <c r="HK81" s="118"/>
      <c r="HL81" s="118"/>
      <c r="HM81" s="118"/>
      <c r="HN81" s="118"/>
      <c r="HO81" s="118"/>
      <c r="HP81" s="118"/>
      <c r="HQ81" s="118"/>
      <c r="HR81" s="118"/>
      <c r="HS81" s="118"/>
      <c r="HT81" s="118"/>
      <c r="HU81" s="118"/>
      <c r="HV81" s="118"/>
      <c r="HW81" s="118"/>
      <c r="HX81" s="118"/>
      <c r="HY81" s="118"/>
      <c r="HZ81" s="118"/>
    </row>
    <row r="82" spans="1:234" ht="15.75">
      <c r="A82" s="131" t="s">
        <v>535</v>
      </c>
      <c r="B82" s="128">
        <f t="shared" si="17"/>
        <v>224206</v>
      </c>
      <c r="C82" s="132">
        <f>SUM(C85,C89,C83)</f>
        <v>0</v>
      </c>
      <c r="D82" s="132">
        <f aca="true" t="shared" si="18" ref="D82:I82">SUM(D85,D89,D83)</f>
        <v>0</v>
      </c>
      <c r="E82" s="132">
        <f t="shared" si="18"/>
        <v>0</v>
      </c>
      <c r="F82" s="132">
        <f t="shared" si="18"/>
        <v>150259</v>
      </c>
      <c r="G82" s="132">
        <f t="shared" si="18"/>
        <v>73947</v>
      </c>
      <c r="H82" s="132">
        <f t="shared" si="18"/>
        <v>0</v>
      </c>
      <c r="I82" s="132">
        <f t="shared" si="18"/>
        <v>0</v>
      </c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8"/>
      <c r="DY82" s="118"/>
      <c r="DZ82" s="118"/>
      <c r="EA82" s="118"/>
      <c r="EB82" s="118"/>
      <c r="EC82" s="118"/>
      <c r="ED82" s="118"/>
      <c r="EE82" s="118"/>
      <c r="EF82" s="118"/>
      <c r="EG82" s="118"/>
      <c r="EH82" s="118"/>
      <c r="EI82" s="118"/>
      <c r="EJ82" s="118"/>
      <c r="EK82" s="118"/>
      <c r="EL82" s="118"/>
      <c r="EM82" s="118"/>
      <c r="EN82" s="118"/>
      <c r="EO82" s="118"/>
      <c r="EP82" s="118"/>
      <c r="EQ82" s="118"/>
      <c r="ER82" s="118"/>
      <c r="ES82" s="118"/>
      <c r="ET82" s="118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8"/>
      <c r="FF82" s="118"/>
      <c r="FG82" s="118"/>
      <c r="FH82" s="118"/>
      <c r="FI82" s="118"/>
      <c r="FJ82" s="118"/>
      <c r="FK82" s="118"/>
      <c r="FL82" s="118"/>
      <c r="FM82" s="118"/>
      <c r="FN82" s="118"/>
      <c r="FO82" s="118"/>
      <c r="FP82" s="118"/>
      <c r="FQ82" s="118"/>
      <c r="FR82" s="118"/>
      <c r="FS82" s="118"/>
      <c r="FT82" s="118"/>
      <c r="FU82" s="118"/>
      <c r="FV82" s="118"/>
      <c r="FW82" s="118"/>
      <c r="FX82" s="118"/>
      <c r="FY82" s="118"/>
      <c r="FZ82" s="118"/>
      <c r="GA82" s="118"/>
      <c r="GB82" s="118"/>
      <c r="GC82" s="118"/>
      <c r="GD82" s="118"/>
      <c r="GE82" s="118"/>
      <c r="GF82" s="118"/>
      <c r="GG82" s="118"/>
      <c r="GH82" s="118"/>
      <c r="GI82" s="118"/>
      <c r="GJ82" s="118"/>
      <c r="GK82" s="118"/>
      <c r="GL82" s="118"/>
      <c r="GM82" s="118"/>
      <c r="GN82" s="118"/>
      <c r="GO82" s="118"/>
      <c r="GP82" s="118"/>
      <c r="GQ82" s="118"/>
      <c r="GR82" s="118"/>
      <c r="GS82" s="118"/>
      <c r="GT82" s="118"/>
      <c r="GU82" s="118"/>
      <c r="GV82" s="118"/>
      <c r="GW82" s="118"/>
      <c r="GX82" s="118"/>
      <c r="GY82" s="118"/>
      <c r="GZ82" s="118"/>
      <c r="HA82" s="118"/>
      <c r="HB82" s="118"/>
      <c r="HC82" s="118"/>
      <c r="HD82" s="118"/>
      <c r="HE82" s="118"/>
      <c r="HF82" s="118"/>
      <c r="HG82" s="118"/>
      <c r="HH82" s="118"/>
      <c r="HI82" s="118"/>
      <c r="HJ82" s="118"/>
      <c r="HK82" s="118"/>
      <c r="HL82" s="118"/>
      <c r="HM82" s="118"/>
      <c r="HN82" s="118"/>
      <c r="HO82" s="118"/>
      <c r="HP82" s="118"/>
      <c r="HQ82" s="118"/>
      <c r="HR82" s="118"/>
      <c r="HS82" s="118"/>
      <c r="HT82" s="118"/>
      <c r="HU82" s="118"/>
      <c r="HV82" s="118"/>
      <c r="HW82" s="118"/>
      <c r="HX82" s="118"/>
      <c r="HY82" s="118"/>
      <c r="HZ82" s="118"/>
    </row>
    <row r="83" spans="1:234" ht="15.75">
      <c r="A83" s="131" t="s">
        <v>552</v>
      </c>
      <c r="B83" s="128">
        <f t="shared" si="17"/>
        <v>101053</v>
      </c>
      <c r="C83" s="132">
        <f aca="true" t="shared" si="19" ref="C83:I83">SUM(C84:C84)</f>
        <v>0</v>
      </c>
      <c r="D83" s="132">
        <f t="shared" si="19"/>
        <v>0</v>
      </c>
      <c r="E83" s="132">
        <f t="shared" si="19"/>
        <v>0</v>
      </c>
      <c r="F83" s="132">
        <f t="shared" si="19"/>
        <v>101053</v>
      </c>
      <c r="G83" s="132">
        <f t="shared" si="19"/>
        <v>0</v>
      </c>
      <c r="H83" s="132">
        <f t="shared" si="19"/>
        <v>0</v>
      </c>
      <c r="I83" s="132">
        <f t="shared" si="19"/>
        <v>0</v>
      </c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0"/>
      <c r="DE83" s="130"/>
      <c r="DF83" s="130"/>
      <c r="DG83" s="130"/>
      <c r="DH83" s="130"/>
      <c r="DI83" s="130"/>
      <c r="DJ83" s="130"/>
      <c r="DK83" s="130"/>
      <c r="DL83" s="130"/>
      <c r="DM83" s="130"/>
      <c r="DN83" s="130"/>
      <c r="DO83" s="130"/>
      <c r="DP83" s="130"/>
      <c r="DQ83" s="130"/>
      <c r="DR83" s="130"/>
      <c r="DS83" s="130"/>
      <c r="DT83" s="130"/>
      <c r="DU83" s="130"/>
      <c r="DV83" s="130"/>
      <c r="DW83" s="130"/>
      <c r="DX83" s="130"/>
      <c r="DY83" s="130"/>
      <c r="DZ83" s="130"/>
      <c r="EA83" s="130"/>
      <c r="EB83" s="130"/>
      <c r="EC83" s="130"/>
      <c r="ED83" s="130"/>
      <c r="EE83" s="130"/>
      <c r="EF83" s="130"/>
      <c r="EG83" s="130"/>
      <c r="EH83" s="130"/>
      <c r="EI83" s="130"/>
      <c r="EJ83" s="130"/>
      <c r="EK83" s="130"/>
      <c r="EL83" s="130"/>
      <c r="EM83" s="130"/>
      <c r="EN83" s="130"/>
      <c r="EO83" s="130"/>
      <c r="EP83" s="130"/>
      <c r="EQ83" s="130"/>
      <c r="ER83" s="130"/>
      <c r="ES83" s="130"/>
      <c r="ET83" s="130"/>
      <c r="EU83" s="130"/>
      <c r="EV83" s="130"/>
      <c r="EW83" s="130"/>
      <c r="EX83" s="130"/>
      <c r="EY83" s="130"/>
      <c r="EZ83" s="130"/>
      <c r="FA83" s="130"/>
      <c r="FB83" s="130"/>
      <c r="FC83" s="130"/>
      <c r="FD83" s="130"/>
      <c r="FE83" s="130"/>
      <c r="FF83" s="130"/>
      <c r="FG83" s="130"/>
      <c r="FH83" s="130"/>
      <c r="FI83" s="130"/>
      <c r="FJ83" s="130"/>
      <c r="FK83" s="130"/>
      <c r="FL83" s="118"/>
      <c r="FM83" s="118"/>
      <c r="FN83" s="118"/>
      <c r="FO83" s="118"/>
      <c r="FP83" s="118"/>
      <c r="FQ83" s="118"/>
      <c r="FR83" s="118"/>
      <c r="FS83" s="118"/>
      <c r="FT83" s="118"/>
      <c r="FU83" s="118"/>
      <c r="FV83" s="118"/>
      <c r="FW83" s="118"/>
      <c r="FX83" s="118"/>
      <c r="FY83" s="118"/>
      <c r="FZ83" s="118"/>
      <c r="GA83" s="118"/>
      <c r="GB83" s="118"/>
      <c r="GC83" s="118"/>
      <c r="GD83" s="118"/>
      <c r="GE83" s="118"/>
      <c r="GF83" s="118"/>
      <c r="GG83" s="118"/>
      <c r="GH83" s="118"/>
      <c r="GI83" s="118"/>
      <c r="GJ83" s="118"/>
      <c r="GK83" s="118"/>
      <c r="GL83" s="118"/>
      <c r="GM83" s="118"/>
      <c r="GN83" s="118"/>
      <c r="GO83" s="118"/>
      <c r="GP83" s="118"/>
      <c r="GQ83" s="118"/>
      <c r="GR83" s="118"/>
      <c r="GS83" s="118"/>
      <c r="GT83" s="118"/>
      <c r="GU83" s="118"/>
      <c r="GV83" s="118"/>
      <c r="GW83" s="118"/>
      <c r="GX83" s="118"/>
      <c r="GY83" s="118"/>
      <c r="GZ83" s="118"/>
      <c r="HA83" s="118"/>
      <c r="HB83" s="118"/>
      <c r="HC83" s="118"/>
      <c r="HD83" s="118"/>
      <c r="HE83" s="118"/>
      <c r="HF83" s="118"/>
      <c r="HG83" s="118"/>
      <c r="HH83" s="118"/>
      <c r="HI83" s="118"/>
      <c r="HJ83" s="118"/>
      <c r="HK83" s="118"/>
      <c r="HL83" s="118"/>
      <c r="HM83" s="118"/>
      <c r="HN83" s="118"/>
      <c r="HO83" s="118"/>
      <c r="HP83" s="118"/>
      <c r="HQ83" s="118"/>
      <c r="HR83" s="118"/>
      <c r="HS83" s="118"/>
      <c r="HT83" s="118"/>
      <c r="HU83" s="118"/>
      <c r="HV83" s="118"/>
      <c r="HW83" s="118"/>
      <c r="HX83" s="118"/>
      <c r="HY83" s="118"/>
      <c r="HZ83" s="118"/>
    </row>
    <row r="84" spans="1:234" ht="78.75">
      <c r="A84" s="137" t="s">
        <v>585</v>
      </c>
      <c r="B84" s="128">
        <f t="shared" si="17"/>
        <v>101053</v>
      </c>
      <c r="C84" s="138">
        <v>0</v>
      </c>
      <c r="D84" s="138">
        <v>0</v>
      </c>
      <c r="E84" s="138">
        <v>0</v>
      </c>
      <c r="F84" s="138">
        <f>39286+61767</f>
        <v>101053</v>
      </c>
      <c r="G84" s="138">
        <v>0</v>
      </c>
      <c r="H84" s="138">
        <v>0</v>
      </c>
      <c r="I84" s="138">
        <v>0</v>
      </c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18"/>
      <c r="DI84" s="118"/>
      <c r="DJ84" s="118"/>
      <c r="DK84" s="118"/>
      <c r="DL84" s="118"/>
      <c r="DM84" s="118"/>
      <c r="DN84" s="118"/>
      <c r="DO84" s="118"/>
      <c r="DP84" s="118"/>
      <c r="DQ84" s="118"/>
      <c r="DR84" s="118"/>
      <c r="DS84" s="118"/>
      <c r="DT84" s="118"/>
      <c r="DU84" s="118"/>
      <c r="DV84" s="118"/>
      <c r="DW84" s="118"/>
      <c r="DX84" s="118"/>
      <c r="DY84" s="118"/>
      <c r="DZ84" s="118"/>
      <c r="EA84" s="118"/>
      <c r="EB84" s="118"/>
      <c r="EC84" s="118"/>
      <c r="ED84" s="118"/>
      <c r="EE84" s="118"/>
      <c r="EF84" s="118"/>
      <c r="EG84" s="118"/>
      <c r="EH84" s="118"/>
      <c r="EI84" s="118"/>
      <c r="EJ84" s="118"/>
      <c r="EK84" s="118"/>
      <c r="EL84" s="118"/>
      <c r="EM84" s="118"/>
      <c r="EN84" s="118"/>
      <c r="EO84" s="118"/>
      <c r="EP84" s="118"/>
      <c r="EQ84" s="118"/>
      <c r="ER84" s="118"/>
      <c r="ES84" s="118"/>
      <c r="ET84" s="118"/>
      <c r="EU84" s="118"/>
      <c r="EV84" s="118"/>
      <c r="EW84" s="118"/>
      <c r="EX84" s="118"/>
      <c r="EY84" s="118"/>
      <c r="EZ84" s="118"/>
      <c r="FA84" s="118"/>
      <c r="FB84" s="118"/>
      <c r="FC84" s="118"/>
      <c r="FD84" s="118"/>
      <c r="FE84" s="118"/>
      <c r="FF84" s="118"/>
      <c r="FG84" s="118"/>
      <c r="FH84" s="118"/>
      <c r="FI84" s="118"/>
      <c r="FJ84" s="118"/>
      <c r="FK84" s="118"/>
      <c r="FL84" s="118"/>
      <c r="FM84" s="118"/>
      <c r="FN84" s="118"/>
      <c r="FO84" s="118"/>
      <c r="FP84" s="118"/>
      <c r="FQ84" s="118"/>
      <c r="FR84" s="118"/>
      <c r="FS84" s="118"/>
      <c r="FT84" s="118"/>
      <c r="FU84" s="118"/>
      <c r="FV84" s="118"/>
      <c r="FW84" s="118"/>
      <c r="FX84" s="118"/>
      <c r="FY84" s="118"/>
      <c r="FZ84" s="118"/>
      <c r="GA84" s="118"/>
      <c r="GB84" s="118"/>
      <c r="GC84" s="118"/>
      <c r="GD84" s="118"/>
      <c r="GE84" s="118"/>
      <c r="GF84" s="118"/>
      <c r="GG84" s="118"/>
      <c r="GH84" s="118"/>
      <c r="GI84" s="118"/>
      <c r="GJ84" s="118"/>
      <c r="GK84" s="118"/>
      <c r="GL84" s="118"/>
      <c r="GM84" s="118"/>
      <c r="GN84" s="118"/>
      <c r="GO84" s="118"/>
      <c r="GP84" s="118"/>
      <c r="GQ84" s="118"/>
      <c r="GR84" s="118"/>
      <c r="GS84" s="118"/>
      <c r="GT84" s="118"/>
      <c r="GU84" s="118"/>
      <c r="GV84" s="118"/>
      <c r="GW84" s="118"/>
      <c r="GX84" s="118"/>
      <c r="GY84" s="118"/>
      <c r="GZ84" s="118"/>
      <c r="HA84" s="118"/>
      <c r="HB84" s="118"/>
      <c r="HC84" s="118"/>
      <c r="HD84" s="118"/>
      <c r="HE84" s="118"/>
      <c r="HF84" s="118"/>
      <c r="HG84" s="118"/>
      <c r="HH84" s="118"/>
      <c r="HI84" s="118"/>
      <c r="HJ84" s="118"/>
      <c r="HK84" s="118"/>
      <c r="HL84" s="118"/>
      <c r="HM84" s="118"/>
      <c r="HN84" s="118"/>
      <c r="HO84" s="118"/>
      <c r="HP84" s="118"/>
      <c r="HQ84" s="118"/>
      <c r="HR84" s="118"/>
      <c r="HS84" s="118"/>
      <c r="HT84" s="118"/>
      <c r="HU84" s="118"/>
      <c r="HV84" s="118"/>
      <c r="HW84" s="118"/>
      <c r="HX84" s="118"/>
      <c r="HY84" s="118"/>
      <c r="HZ84" s="118"/>
    </row>
    <row r="85" spans="1:234" ht="31.5">
      <c r="A85" s="131" t="s">
        <v>553</v>
      </c>
      <c r="B85" s="128">
        <f t="shared" si="17"/>
        <v>70006</v>
      </c>
      <c r="C85" s="132">
        <f aca="true" t="shared" si="20" ref="C85:I85">SUM(C86:C88)</f>
        <v>0</v>
      </c>
      <c r="D85" s="132">
        <f>SUM(D86:D88)</f>
        <v>0</v>
      </c>
      <c r="E85" s="132">
        <f t="shared" si="20"/>
        <v>0</v>
      </c>
      <c r="F85" s="132">
        <f>SUM(F86:F88)</f>
        <v>49206</v>
      </c>
      <c r="G85" s="132">
        <f t="shared" si="20"/>
        <v>20800</v>
      </c>
      <c r="H85" s="132">
        <f>SUM(H86:H88)</f>
        <v>0</v>
      </c>
      <c r="I85" s="132">
        <f t="shared" si="20"/>
        <v>0</v>
      </c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8"/>
      <c r="CW85" s="118"/>
      <c r="CX85" s="118"/>
      <c r="CY85" s="118"/>
      <c r="CZ85" s="118"/>
      <c r="DA85" s="118"/>
      <c r="DB85" s="118"/>
      <c r="DC85" s="118"/>
      <c r="DD85" s="118"/>
      <c r="DE85" s="118"/>
      <c r="DF85" s="118"/>
      <c r="DG85" s="118"/>
      <c r="DH85" s="118"/>
      <c r="DI85" s="118"/>
      <c r="DJ85" s="118"/>
      <c r="DK85" s="118"/>
      <c r="DL85" s="118"/>
      <c r="DM85" s="118"/>
      <c r="DN85" s="118"/>
      <c r="DO85" s="118"/>
      <c r="DP85" s="118"/>
      <c r="DQ85" s="118"/>
      <c r="DR85" s="118"/>
      <c r="DS85" s="118"/>
      <c r="DT85" s="118"/>
      <c r="DU85" s="118"/>
      <c r="DV85" s="118"/>
      <c r="DW85" s="118"/>
      <c r="DX85" s="118"/>
      <c r="DY85" s="118"/>
      <c r="DZ85" s="118"/>
      <c r="EA85" s="118"/>
      <c r="EB85" s="118"/>
      <c r="EC85" s="118"/>
      <c r="ED85" s="118"/>
      <c r="EE85" s="118"/>
      <c r="EF85" s="118"/>
      <c r="EG85" s="118"/>
      <c r="EH85" s="118"/>
      <c r="EI85" s="118"/>
      <c r="EJ85" s="118"/>
      <c r="EK85" s="118"/>
      <c r="EL85" s="118"/>
      <c r="EM85" s="118"/>
      <c r="EN85" s="118"/>
      <c r="EO85" s="118"/>
      <c r="EP85" s="118"/>
      <c r="EQ85" s="118"/>
      <c r="ER85" s="118"/>
      <c r="ES85" s="118"/>
      <c r="ET85" s="118"/>
      <c r="EU85" s="118"/>
      <c r="EV85" s="118"/>
      <c r="EW85" s="118"/>
      <c r="EX85" s="118"/>
      <c r="EY85" s="118"/>
      <c r="EZ85" s="118"/>
      <c r="FA85" s="118"/>
      <c r="FB85" s="118"/>
      <c r="FC85" s="118"/>
      <c r="FD85" s="118"/>
      <c r="FE85" s="118"/>
      <c r="FF85" s="118"/>
      <c r="FG85" s="118"/>
      <c r="FH85" s="118"/>
      <c r="FI85" s="118"/>
      <c r="FJ85" s="118"/>
      <c r="FK85" s="118"/>
      <c r="FL85" s="118"/>
      <c r="FM85" s="118"/>
      <c r="FN85" s="118"/>
      <c r="FO85" s="118"/>
      <c r="FP85" s="118"/>
      <c r="FQ85" s="118"/>
      <c r="FR85" s="118"/>
      <c r="FS85" s="118"/>
      <c r="FT85" s="118"/>
      <c r="FU85" s="118"/>
      <c r="FV85" s="118"/>
      <c r="FW85" s="118"/>
      <c r="FX85" s="118"/>
      <c r="FY85" s="118"/>
      <c r="FZ85" s="118"/>
      <c r="GA85" s="118"/>
      <c r="GB85" s="118"/>
      <c r="GC85" s="118"/>
      <c r="GD85" s="118"/>
      <c r="GE85" s="118"/>
      <c r="GF85" s="118"/>
      <c r="GG85" s="118"/>
      <c r="GH85" s="118"/>
      <c r="GI85" s="118"/>
      <c r="GJ85" s="118"/>
      <c r="GK85" s="118"/>
      <c r="GL85" s="118"/>
      <c r="GM85" s="118"/>
      <c r="GN85" s="118"/>
      <c r="GO85" s="118"/>
      <c r="GP85" s="118"/>
      <c r="GQ85" s="118"/>
      <c r="GR85" s="118"/>
      <c r="GS85" s="118"/>
      <c r="GT85" s="118"/>
      <c r="GU85" s="118"/>
      <c r="GV85" s="118"/>
      <c r="GW85" s="118"/>
      <c r="GX85" s="118"/>
      <c r="GY85" s="118"/>
      <c r="GZ85" s="118"/>
      <c r="HA85" s="118"/>
      <c r="HB85" s="118"/>
      <c r="HC85" s="118"/>
      <c r="HD85" s="118"/>
      <c r="HE85" s="118"/>
      <c r="HF85" s="118"/>
      <c r="HG85" s="118"/>
      <c r="HH85" s="118"/>
      <c r="HI85" s="118"/>
      <c r="HJ85" s="118"/>
      <c r="HK85" s="118"/>
      <c r="HL85" s="118"/>
      <c r="HM85" s="118"/>
      <c r="HN85" s="118"/>
      <c r="HO85" s="118"/>
      <c r="HP85" s="118"/>
      <c r="HQ85" s="118"/>
      <c r="HR85" s="118"/>
      <c r="HS85" s="118"/>
      <c r="HT85" s="118"/>
      <c r="HU85" s="118"/>
      <c r="HV85" s="118"/>
      <c r="HW85" s="118"/>
      <c r="HX85" s="118"/>
      <c r="HY85" s="118"/>
      <c r="HZ85" s="118"/>
    </row>
    <row r="86" spans="1:234" ht="47.25">
      <c r="A86" s="137" t="s">
        <v>586</v>
      </c>
      <c r="B86" s="128">
        <f t="shared" si="17"/>
        <v>18573</v>
      </c>
      <c r="C86" s="138">
        <v>0</v>
      </c>
      <c r="D86" s="138">
        <v>0</v>
      </c>
      <c r="E86" s="138">
        <v>0</v>
      </c>
      <c r="F86" s="138">
        <v>0</v>
      </c>
      <c r="G86" s="138">
        <f>18574-1</f>
        <v>18573</v>
      </c>
      <c r="H86" s="138">
        <v>0</v>
      </c>
      <c r="I86" s="138">
        <v>0</v>
      </c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8"/>
      <c r="CL86" s="118"/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  <c r="DI86" s="118"/>
      <c r="DJ86" s="118"/>
      <c r="DK86" s="118"/>
      <c r="DL86" s="118"/>
      <c r="DM86" s="118"/>
      <c r="DN86" s="118"/>
      <c r="DO86" s="118"/>
      <c r="DP86" s="118"/>
      <c r="DQ86" s="118"/>
      <c r="DR86" s="118"/>
      <c r="DS86" s="118"/>
      <c r="DT86" s="118"/>
      <c r="DU86" s="118"/>
      <c r="DV86" s="118"/>
      <c r="DW86" s="118"/>
      <c r="DX86" s="118"/>
      <c r="DY86" s="118"/>
      <c r="DZ86" s="118"/>
      <c r="EA86" s="118"/>
      <c r="EB86" s="118"/>
      <c r="EC86" s="118"/>
      <c r="ED86" s="118"/>
      <c r="EE86" s="118"/>
      <c r="EF86" s="118"/>
      <c r="EG86" s="118"/>
      <c r="EH86" s="118"/>
      <c r="EI86" s="118"/>
      <c r="EJ86" s="118"/>
      <c r="EK86" s="118"/>
      <c r="EL86" s="118"/>
      <c r="EM86" s="118"/>
      <c r="EN86" s="118"/>
      <c r="EO86" s="118"/>
      <c r="EP86" s="118"/>
      <c r="EQ86" s="118"/>
      <c r="ER86" s="118"/>
      <c r="ES86" s="118"/>
      <c r="ET86" s="118"/>
      <c r="EU86" s="118"/>
      <c r="EV86" s="118"/>
      <c r="EW86" s="118"/>
      <c r="EX86" s="118"/>
      <c r="EY86" s="118"/>
      <c r="EZ86" s="118"/>
      <c r="FA86" s="118"/>
      <c r="FB86" s="118"/>
      <c r="FC86" s="118"/>
      <c r="FD86" s="118"/>
      <c r="FE86" s="118"/>
      <c r="FF86" s="118"/>
      <c r="FG86" s="118"/>
      <c r="FH86" s="118"/>
      <c r="FI86" s="118"/>
      <c r="FJ86" s="118"/>
      <c r="FK86" s="118"/>
      <c r="FL86" s="118"/>
      <c r="FM86" s="118"/>
      <c r="FN86" s="118"/>
      <c r="FO86" s="118"/>
      <c r="FP86" s="118"/>
      <c r="FQ86" s="118"/>
      <c r="FR86" s="118"/>
      <c r="FS86" s="118"/>
      <c r="FT86" s="118"/>
      <c r="FU86" s="118"/>
      <c r="FV86" s="118"/>
      <c r="FW86" s="118"/>
      <c r="FX86" s="118"/>
      <c r="FY86" s="118"/>
      <c r="FZ86" s="118"/>
      <c r="GA86" s="118"/>
      <c r="GB86" s="118"/>
      <c r="GC86" s="118"/>
      <c r="GD86" s="118"/>
      <c r="GE86" s="118"/>
      <c r="GF86" s="118"/>
      <c r="GG86" s="118"/>
      <c r="GH86" s="118"/>
      <c r="GI86" s="118"/>
      <c r="GJ86" s="118"/>
      <c r="GK86" s="118"/>
      <c r="GL86" s="118"/>
      <c r="GM86" s="118"/>
      <c r="GN86" s="118"/>
      <c r="GO86" s="118"/>
      <c r="GP86" s="118"/>
      <c r="GQ86" s="118"/>
      <c r="GR86" s="118"/>
      <c r="GS86" s="118"/>
      <c r="GT86" s="118"/>
      <c r="GU86" s="118"/>
      <c r="GV86" s="118"/>
      <c r="GW86" s="118"/>
      <c r="GX86" s="118"/>
      <c r="GY86" s="118"/>
      <c r="GZ86" s="118"/>
      <c r="HA86" s="118"/>
      <c r="HB86" s="118"/>
      <c r="HC86" s="118"/>
      <c r="HD86" s="118"/>
      <c r="HE86" s="118"/>
      <c r="HF86" s="118"/>
      <c r="HG86" s="118"/>
      <c r="HH86" s="118"/>
      <c r="HI86" s="118"/>
      <c r="HJ86" s="118"/>
      <c r="HK86" s="118"/>
      <c r="HL86" s="118"/>
      <c r="HM86" s="118"/>
      <c r="HN86" s="118"/>
      <c r="HO86" s="118"/>
      <c r="HP86" s="118"/>
      <c r="HQ86" s="118"/>
      <c r="HR86" s="118"/>
      <c r="HS86" s="118"/>
      <c r="HT86" s="118"/>
      <c r="HU86" s="118"/>
      <c r="HV86" s="118"/>
      <c r="HW86" s="118"/>
      <c r="HX86" s="118"/>
      <c r="HY86" s="118"/>
      <c r="HZ86" s="118"/>
    </row>
    <row r="87" spans="1:234" ht="94.5">
      <c r="A87" s="137" t="s">
        <v>587</v>
      </c>
      <c r="B87" s="128">
        <f t="shared" si="17"/>
        <v>49206</v>
      </c>
      <c r="C87" s="138">
        <v>0</v>
      </c>
      <c r="D87" s="138">
        <v>0</v>
      </c>
      <c r="E87" s="138">
        <v>0</v>
      </c>
      <c r="F87" s="138">
        <f>25410+23796</f>
        <v>49206</v>
      </c>
      <c r="G87" s="138">
        <v>0</v>
      </c>
      <c r="H87" s="138">
        <v>0</v>
      </c>
      <c r="I87" s="138">
        <v>0</v>
      </c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118"/>
      <c r="DO87" s="118"/>
      <c r="DP87" s="118"/>
      <c r="DQ87" s="118"/>
      <c r="DR87" s="118"/>
      <c r="DS87" s="118"/>
      <c r="DT87" s="118"/>
      <c r="DU87" s="118"/>
      <c r="DV87" s="118"/>
      <c r="DW87" s="118"/>
      <c r="DX87" s="118"/>
      <c r="DY87" s="118"/>
      <c r="DZ87" s="118"/>
      <c r="EA87" s="118"/>
      <c r="EB87" s="118"/>
      <c r="EC87" s="118"/>
      <c r="ED87" s="118"/>
      <c r="EE87" s="118"/>
      <c r="EF87" s="118"/>
      <c r="EG87" s="118"/>
      <c r="EH87" s="118"/>
      <c r="EI87" s="118"/>
      <c r="EJ87" s="118"/>
      <c r="EK87" s="118"/>
      <c r="EL87" s="118"/>
      <c r="EM87" s="118"/>
      <c r="EN87" s="118"/>
      <c r="EO87" s="118"/>
      <c r="EP87" s="118"/>
      <c r="EQ87" s="118"/>
      <c r="ER87" s="118"/>
      <c r="ES87" s="118"/>
      <c r="ET87" s="118"/>
      <c r="EU87" s="118"/>
      <c r="EV87" s="118"/>
      <c r="EW87" s="118"/>
      <c r="EX87" s="118"/>
      <c r="EY87" s="118"/>
      <c r="EZ87" s="118"/>
      <c r="FA87" s="118"/>
      <c r="FB87" s="118"/>
      <c r="FC87" s="118"/>
      <c r="FD87" s="118"/>
      <c r="FE87" s="118"/>
      <c r="FF87" s="118"/>
      <c r="FG87" s="118"/>
      <c r="FH87" s="118"/>
      <c r="FI87" s="118"/>
      <c r="FJ87" s="118"/>
      <c r="FK87" s="118"/>
      <c r="FL87" s="118"/>
      <c r="FM87" s="118"/>
      <c r="FN87" s="118"/>
      <c r="FO87" s="118"/>
      <c r="FP87" s="118"/>
      <c r="FQ87" s="118"/>
      <c r="FR87" s="118"/>
      <c r="FS87" s="118"/>
      <c r="FT87" s="118"/>
      <c r="FU87" s="118"/>
      <c r="FV87" s="118"/>
      <c r="FW87" s="118"/>
      <c r="FX87" s="118"/>
      <c r="FY87" s="118"/>
      <c r="FZ87" s="118"/>
      <c r="GA87" s="118"/>
      <c r="GB87" s="118"/>
      <c r="GC87" s="118"/>
      <c r="GD87" s="118"/>
      <c r="GE87" s="118"/>
      <c r="GF87" s="118"/>
      <c r="GG87" s="118"/>
      <c r="GH87" s="118"/>
      <c r="GI87" s="118"/>
      <c r="GJ87" s="118"/>
      <c r="GK87" s="118"/>
      <c r="GL87" s="118"/>
      <c r="GM87" s="118"/>
      <c r="GN87" s="118"/>
      <c r="GO87" s="118"/>
      <c r="GP87" s="118"/>
      <c r="GQ87" s="118"/>
      <c r="GR87" s="118"/>
      <c r="GS87" s="118"/>
      <c r="GT87" s="118"/>
      <c r="GU87" s="118"/>
      <c r="GV87" s="118"/>
      <c r="GW87" s="118"/>
      <c r="GX87" s="118"/>
      <c r="GY87" s="118"/>
      <c r="GZ87" s="118"/>
      <c r="HA87" s="118"/>
      <c r="HB87" s="118"/>
      <c r="HC87" s="118"/>
      <c r="HD87" s="118"/>
      <c r="HE87" s="118"/>
      <c r="HF87" s="118"/>
      <c r="HG87" s="118"/>
      <c r="HH87" s="118"/>
      <c r="HI87" s="118"/>
      <c r="HJ87" s="118"/>
      <c r="HK87" s="118"/>
      <c r="HL87" s="118"/>
      <c r="HM87" s="118"/>
      <c r="HN87" s="118"/>
      <c r="HO87" s="118"/>
      <c r="HP87" s="118"/>
      <c r="HQ87" s="118"/>
      <c r="HR87" s="118"/>
      <c r="HS87" s="118"/>
      <c r="HT87" s="118"/>
      <c r="HU87" s="118"/>
      <c r="HV87" s="118"/>
      <c r="HW87" s="118"/>
      <c r="HX87" s="118"/>
      <c r="HY87" s="118"/>
      <c r="HZ87" s="118"/>
    </row>
    <row r="88" spans="1:234" ht="15.75">
      <c r="A88" s="137" t="s">
        <v>588</v>
      </c>
      <c r="B88" s="128">
        <f t="shared" si="17"/>
        <v>2227</v>
      </c>
      <c r="C88" s="138">
        <v>0</v>
      </c>
      <c r="D88" s="138">
        <v>0</v>
      </c>
      <c r="E88" s="138">
        <v>0</v>
      </c>
      <c r="F88" s="138">
        <v>0</v>
      </c>
      <c r="G88" s="138">
        <v>2227</v>
      </c>
      <c r="H88" s="138">
        <v>0</v>
      </c>
      <c r="I88" s="138">
        <v>0</v>
      </c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  <c r="DG88" s="118"/>
      <c r="DH88" s="118"/>
      <c r="DI88" s="118"/>
      <c r="DJ88" s="118"/>
      <c r="DK88" s="118"/>
      <c r="DL88" s="118"/>
      <c r="DM88" s="118"/>
      <c r="DN88" s="118"/>
      <c r="DO88" s="118"/>
      <c r="DP88" s="118"/>
      <c r="DQ88" s="118"/>
      <c r="DR88" s="118"/>
      <c r="DS88" s="118"/>
      <c r="DT88" s="118"/>
      <c r="DU88" s="118"/>
      <c r="DV88" s="118"/>
      <c r="DW88" s="118"/>
      <c r="DX88" s="118"/>
      <c r="DY88" s="118"/>
      <c r="DZ88" s="118"/>
      <c r="EA88" s="118"/>
      <c r="EB88" s="118"/>
      <c r="EC88" s="118"/>
      <c r="ED88" s="118"/>
      <c r="EE88" s="118"/>
      <c r="EF88" s="118"/>
      <c r="EG88" s="118"/>
      <c r="EH88" s="118"/>
      <c r="EI88" s="118"/>
      <c r="EJ88" s="118"/>
      <c r="EK88" s="118"/>
      <c r="EL88" s="118"/>
      <c r="EM88" s="118"/>
      <c r="EN88" s="118"/>
      <c r="EO88" s="118"/>
      <c r="EP88" s="118"/>
      <c r="EQ88" s="118"/>
      <c r="ER88" s="118"/>
      <c r="ES88" s="118"/>
      <c r="ET88" s="118"/>
      <c r="EU88" s="118"/>
      <c r="EV88" s="118"/>
      <c r="EW88" s="118"/>
      <c r="EX88" s="118"/>
      <c r="EY88" s="118"/>
      <c r="EZ88" s="118"/>
      <c r="FA88" s="118"/>
      <c r="FB88" s="118"/>
      <c r="FC88" s="118"/>
      <c r="FD88" s="118"/>
      <c r="FE88" s="118"/>
      <c r="FF88" s="118"/>
      <c r="FG88" s="118"/>
      <c r="FH88" s="118"/>
      <c r="FI88" s="118"/>
      <c r="FJ88" s="118"/>
      <c r="FK88" s="118"/>
      <c r="FL88" s="118"/>
      <c r="FM88" s="118"/>
      <c r="FN88" s="118"/>
      <c r="FO88" s="118"/>
      <c r="FP88" s="118"/>
      <c r="FQ88" s="118"/>
      <c r="FR88" s="118"/>
      <c r="FS88" s="118"/>
      <c r="FT88" s="118"/>
      <c r="FU88" s="118"/>
      <c r="FV88" s="118"/>
      <c r="FW88" s="118"/>
      <c r="FX88" s="118"/>
      <c r="FY88" s="118"/>
      <c r="FZ88" s="118"/>
      <c r="GA88" s="118"/>
      <c r="GB88" s="118"/>
      <c r="GC88" s="118"/>
      <c r="GD88" s="118"/>
      <c r="GE88" s="118"/>
      <c r="GF88" s="118"/>
      <c r="GG88" s="118"/>
      <c r="GH88" s="118"/>
      <c r="GI88" s="118"/>
      <c r="GJ88" s="118"/>
      <c r="GK88" s="118"/>
      <c r="GL88" s="118"/>
      <c r="GM88" s="118"/>
      <c r="GN88" s="118"/>
      <c r="GO88" s="118"/>
      <c r="GP88" s="118"/>
      <c r="GQ88" s="118"/>
      <c r="GR88" s="118"/>
      <c r="GS88" s="118"/>
      <c r="GT88" s="118"/>
      <c r="GU88" s="118"/>
      <c r="GV88" s="118"/>
      <c r="GW88" s="118"/>
      <c r="GX88" s="118"/>
      <c r="GY88" s="118"/>
      <c r="GZ88" s="118"/>
      <c r="HA88" s="118"/>
      <c r="HB88" s="118"/>
      <c r="HC88" s="118"/>
      <c r="HD88" s="118"/>
      <c r="HE88" s="118"/>
      <c r="HF88" s="118"/>
      <c r="HG88" s="118"/>
      <c r="HH88" s="118"/>
      <c r="HI88" s="118"/>
      <c r="HJ88" s="118"/>
      <c r="HK88" s="118"/>
      <c r="HL88" s="118"/>
      <c r="HM88" s="118"/>
      <c r="HN88" s="118"/>
      <c r="HO88" s="118"/>
      <c r="HP88" s="118"/>
      <c r="HQ88" s="118"/>
      <c r="HR88" s="118"/>
      <c r="HS88" s="118"/>
      <c r="HT88" s="118"/>
      <c r="HU88" s="118"/>
      <c r="HV88" s="118"/>
      <c r="HW88" s="118"/>
      <c r="HX88" s="118"/>
      <c r="HY88" s="118"/>
      <c r="HZ88" s="118"/>
    </row>
    <row r="89" spans="1:234" ht="15.75">
      <c r="A89" s="131" t="s">
        <v>558</v>
      </c>
      <c r="B89" s="128">
        <f t="shared" si="17"/>
        <v>53147</v>
      </c>
      <c r="C89" s="132">
        <f>SUM(C90:C94)</f>
        <v>0</v>
      </c>
      <c r="D89" s="132">
        <f>SUM(D90:D94)</f>
        <v>0</v>
      </c>
      <c r="E89" s="132">
        <f>SUM(E90:E94)</f>
        <v>0</v>
      </c>
      <c r="F89" s="132">
        <f>SUM(F90:F94)</f>
        <v>0</v>
      </c>
      <c r="G89" s="132">
        <f>SUM(G90:G94)</f>
        <v>53147</v>
      </c>
      <c r="H89" s="132">
        <f>SUM(H90:H94)</f>
        <v>0</v>
      </c>
      <c r="I89" s="132">
        <f>SUM(I90:I94)</f>
        <v>0</v>
      </c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0"/>
      <c r="DK89" s="130"/>
      <c r="DL89" s="130"/>
      <c r="DM89" s="130"/>
      <c r="DN89" s="130"/>
      <c r="DO89" s="130"/>
      <c r="DP89" s="130"/>
      <c r="DQ89" s="130"/>
      <c r="DR89" s="130"/>
      <c r="DS89" s="130"/>
      <c r="DT89" s="130"/>
      <c r="DU89" s="130"/>
      <c r="DV89" s="130"/>
      <c r="DW89" s="130"/>
      <c r="DX89" s="130"/>
      <c r="DY89" s="130"/>
      <c r="DZ89" s="130"/>
      <c r="EA89" s="130"/>
      <c r="EB89" s="130"/>
      <c r="EC89" s="130"/>
      <c r="ED89" s="130"/>
      <c r="EE89" s="130"/>
      <c r="EF89" s="130"/>
      <c r="EG89" s="130"/>
      <c r="EH89" s="130"/>
      <c r="EI89" s="130"/>
      <c r="EJ89" s="130"/>
      <c r="EK89" s="130"/>
      <c r="EL89" s="130"/>
      <c r="EM89" s="130"/>
      <c r="EN89" s="130"/>
      <c r="EO89" s="130"/>
      <c r="EP89" s="130"/>
      <c r="EQ89" s="130"/>
      <c r="ER89" s="130"/>
      <c r="ES89" s="130"/>
      <c r="ET89" s="130"/>
      <c r="EU89" s="130"/>
      <c r="EV89" s="130"/>
      <c r="EW89" s="130"/>
      <c r="EX89" s="130"/>
      <c r="EY89" s="130"/>
      <c r="EZ89" s="130"/>
      <c r="FA89" s="130"/>
      <c r="FB89" s="130"/>
      <c r="FC89" s="130"/>
      <c r="FD89" s="130"/>
      <c r="FE89" s="130"/>
      <c r="FF89" s="130"/>
      <c r="FG89" s="130"/>
      <c r="FH89" s="130"/>
      <c r="FI89" s="130"/>
      <c r="FJ89" s="130"/>
      <c r="FK89" s="130"/>
      <c r="FL89" s="118"/>
      <c r="FM89" s="118"/>
      <c r="FN89" s="118"/>
      <c r="FO89" s="118"/>
      <c r="FP89" s="118"/>
      <c r="FQ89" s="118"/>
      <c r="FR89" s="118"/>
      <c r="FS89" s="118"/>
      <c r="FT89" s="118"/>
      <c r="FU89" s="118"/>
      <c r="FV89" s="118"/>
      <c r="FW89" s="118"/>
      <c r="FX89" s="118"/>
      <c r="FY89" s="118"/>
      <c r="FZ89" s="118"/>
      <c r="GA89" s="118"/>
      <c r="GB89" s="118"/>
      <c r="GC89" s="118"/>
      <c r="GD89" s="118"/>
      <c r="GE89" s="118"/>
      <c r="GF89" s="118"/>
      <c r="GG89" s="118"/>
      <c r="GH89" s="118"/>
      <c r="GI89" s="118"/>
      <c r="GJ89" s="118"/>
      <c r="GK89" s="118"/>
      <c r="GL89" s="118"/>
      <c r="GM89" s="118"/>
      <c r="GN89" s="118"/>
      <c r="GO89" s="118"/>
      <c r="GP89" s="118"/>
      <c r="GQ89" s="118"/>
      <c r="GR89" s="118"/>
      <c r="GS89" s="118"/>
      <c r="GT89" s="118"/>
      <c r="GU89" s="118"/>
      <c r="GV89" s="118"/>
      <c r="GW89" s="118"/>
      <c r="GX89" s="118"/>
      <c r="GY89" s="118"/>
      <c r="GZ89" s="118"/>
      <c r="HA89" s="118"/>
      <c r="HB89" s="118"/>
      <c r="HC89" s="118"/>
      <c r="HD89" s="118"/>
      <c r="HE89" s="118"/>
      <c r="HF89" s="118"/>
      <c r="HG89" s="118"/>
      <c r="HH89" s="118"/>
      <c r="HI89" s="118"/>
      <c r="HJ89" s="118"/>
      <c r="HK89" s="118"/>
      <c r="HL89" s="118"/>
      <c r="HM89" s="118"/>
      <c r="HN89" s="118"/>
      <c r="HO89" s="118"/>
      <c r="HP89" s="118"/>
      <c r="HQ89" s="118"/>
      <c r="HR89" s="118"/>
      <c r="HS89" s="118"/>
      <c r="HT89" s="118"/>
      <c r="HU89" s="118"/>
      <c r="HV89" s="118"/>
      <c r="HW89" s="118"/>
      <c r="HX89" s="118"/>
      <c r="HY89" s="118"/>
      <c r="HZ89" s="118"/>
    </row>
    <row r="90" spans="1:234" ht="15.75">
      <c r="A90" s="137" t="s">
        <v>589</v>
      </c>
      <c r="B90" s="128">
        <f t="shared" si="17"/>
        <v>3998</v>
      </c>
      <c r="C90" s="138">
        <v>0</v>
      </c>
      <c r="D90" s="138">
        <v>0</v>
      </c>
      <c r="E90" s="138">
        <v>0</v>
      </c>
      <c r="F90" s="138">
        <v>0</v>
      </c>
      <c r="G90" s="138">
        <v>3998</v>
      </c>
      <c r="H90" s="138">
        <v>0</v>
      </c>
      <c r="I90" s="138">
        <v>0</v>
      </c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8"/>
      <c r="DL90" s="118"/>
      <c r="DM90" s="118"/>
      <c r="DN90" s="118"/>
      <c r="DO90" s="118"/>
      <c r="DP90" s="118"/>
      <c r="DQ90" s="118"/>
      <c r="DR90" s="118"/>
      <c r="DS90" s="118"/>
      <c r="DT90" s="118"/>
      <c r="DU90" s="118"/>
      <c r="DV90" s="118"/>
      <c r="DW90" s="118"/>
      <c r="DX90" s="118"/>
      <c r="DY90" s="118"/>
      <c r="DZ90" s="118"/>
      <c r="EA90" s="118"/>
      <c r="EB90" s="118"/>
      <c r="EC90" s="118"/>
      <c r="ED90" s="118"/>
      <c r="EE90" s="118"/>
      <c r="EF90" s="118"/>
      <c r="EG90" s="118"/>
      <c r="EH90" s="118"/>
      <c r="EI90" s="118"/>
      <c r="EJ90" s="118"/>
      <c r="EK90" s="118"/>
      <c r="EL90" s="118"/>
      <c r="EM90" s="118"/>
      <c r="EN90" s="118"/>
      <c r="EO90" s="118"/>
      <c r="EP90" s="118"/>
      <c r="EQ90" s="118"/>
      <c r="ER90" s="118"/>
      <c r="ES90" s="118"/>
      <c r="ET90" s="118"/>
      <c r="EU90" s="118"/>
      <c r="EV90" s="118"/>
      <c r="EW90" s="118"/>
      <c r="EX90" s="118"/>
      <c r="EY90" s="118"/>
      <c r="EZ90" s="118"/>
      <c r="FA90" s="118"/>
      <c r="FB90" s="118"/>
      <c r="FC90" s="118"/>
      <c r="FD90" s="118"/>
      <c r="FE90" s="118"/>
      <c r="FF90" s="118"/>
      <c r="FG90" s="118"/>
      <c r="FH90" s="118"/>
      <c r="FI90" s="118"/>
      <c r="FJ90" s="118"/>
      <c r="FK90" s="118"/>
      <c r="FL90" s="118"/>
      <c r="FM90" s="118"/>
      <c r="FN90" s="118"/>
      <c r="FO90" s="118"/>
      <c r="FP90" s="118"/>
      <c r="FQ90" s="118"/>
      <c r="FR90" s="118"/>
      <c r="FS90" s="118"/>
      <c r="FT90" s="118"/>
      <c r="FU90" s="118"/>
      <c r="FV90" s="118"/>
      <c r="FW90" s="118"/>
      <c r="FX90" s="118"/>
      <c r="FY90" s="118"/>
      <c r="FZ90" s="118"/>
      <c r="GA90" s="118"/>
      <c r="GB90" s="118"/>
      <c r="GC90" s="118"/>
      <c r="GD90" s="118"/>
      <c r="GE90" s="118"/>
      <c r="GF90" s="118"/>
      <c r="GG90" s="118"/>
      <c r="GH90" s="118"/>
      <c r="GI90" s="118"/>
      <c r="GJ90" s="118"/>
      <c r="GK90" s="118"/>
      <c r="GL90" s="118"/>
      <c r="GM90" s="118"/>
      <c r="GN90" s="118"/>
      <c r="GO90" s="118"/>
      <c r="GP90" s="118"/>
      <c r="GQ90" s="118"/>
      <c r="GR90" s="118"/>
      <c r="GS90" s="118"/>
      <c r="GT90" s="118"/>
      <c r="GU90" s="118"/>
      <c r="GV90" s="118"/>
      <c r="GW90" s="118"/>
      <c r="GX90" s="118"/>
      <c r="GY90" s="118"/>
      <c r="GZ90" s="118"/>
      <c r="HA90" s="118"/>
      <c r="HB90" s="118"/>
      <c r="HC90" s="118"/>
      <c r="HD90" s="118"/>
      <c r="HE90" s="118"/>
      <c r="HF90" s="118"/>
      <c r="HG90" s="118"/>
      <c r="HH90" s="118"/>
      <c r="HI90" s="118"/>
      <c r="HJ90" s="118"/>
      <c r="HK90" s="118"/>
      <c r="HL90" s="118"/>
      <c r="HM90" s="118"/>
      <c r="HN90" s="118"/>
      <c r="HO90" s="118"/>
      <c r="HP90" s="118"/>
      <c r="HQ90" s="118"/>
      <c r="HR90" s="118"/>
      <c r="HS90" s="118"/>
      <c r="HT90" s="118"/>
      <c r="HU90" s="118"/>
      <c r="HV90" s="118"/>
      <c r="HW90" s="118"/>
      <c r="HX90" s="118"/>
      <c r="HY90" s="118"/>
      <c r="HZ90" s="118"/>
    </row>
    <row r="91" spans="1:234" ht="31.5">
      <c r="A91" s="137" t="s">
        <v>590</v>
      </c>
      <c r="B91" s="128">
        <f t="shared" si="17"/>
        <v>28155</v>
      </c>
      <c r="C91" s="138">
        <v>0</v>
      </c>
      <c r="D91" s="138">
        <v>0</v>
      </c>
      <c r="E91" s="138">
        <v>0</v>
      </c>
      <c r="F91" s="138">
        <v>0</v>
      </c>
      <c r="G91" s="138">
        <f>21116+7039</f>
        <v>28155</v>
      </c>
      <c r="H91" s="138">
        <v>0</v>
      </c>
      <c r="I91" s="138">
        <v>0</v>
      </c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8"/>
      <c r="CA91" s="118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  <c r="DG91" s="118"/>
      <c r="DH91" s="118"/>
      <c r="DI91" s="118"/>
      <c r="DJ91" s="118"/>
      <c r="DK91" s="118"/>
      <c r="DL91" s="118"/>
      <c r="DM91" s="118"/>
      <c r="DN91" s="118"/>
      <c r="DO91" s="118"/>
      <c r="DP91" s="118"/>
      <c r="DQ91" s="118"/>
      <c r="DR91" s="118"/>
      <c r="DS91" s="118"/>
      <c r="DT91" s="118"/>
      <c r="DU91" s="118"/>
      <c r="DV91" s="118"/>
      <c r="DW91" s="118"/>
      <c r="DX91" s="118"/>
      <c r="DY91" s="118"/>
      <c r="DZ91" s="118"/>
      <c r="EA91" s="118"/>
      <c r="EB91" s="118"/>
      <c r="EC91" s="118"/>
      <c r="ED91" s="118"/>
      <c r="EE91" s="118"/>
      <c r="EF91" s="118"/>
      <c r="EG91" s="118"/>
      <c r="EH91" s="118"/>
      <c r="EI91" s="118"/>
      <c r="EJ91" s="118"/>
      <c r="EK91" s="118"/>
      <c r="EL91" s="118"/>
      <c r="EM91" s="118"/>
      <c r="EN91" s="118"/>
      <c r="EO91" s="118"/>
      <c r="EP91" s="118"/>
      <c r="EQ91" s="118"/>
      <c r="ER91" s="118"/>
      <c r="ES91" s="118"/>
      <c r="ET91" s="118"/>
      <c r="EU91" s="118"/>
      <c r="EV91" s="118"/>
      <c r="EW91" s="118"/>
      <c r="EX91" s="118"/>
      <c r="EY91" s="118"/>
      <c r="EZ91" s="118"/>
      <c r="FA91" s="118"/>
      <c r="FB91" s="118"/>
      <c r="FC91" s="118"/>
      <c r="FD91" s="118"/>
      <c r="FE91" s="118"/>
      <c r="FF91" s="118"/>
      <c r="FG91" s="118"/>
      <c r="FH91" s="118"/>
      <c r="FI91" s="118"/>
      <c r="FJ91" s="118"/>
      <c r="FK91" s="118"/>
      <c r="FL91" s="118"/>
      <c r="FM91" s="118"/>
      <c r="FN91" s="118"/>
      <c r="FO91" s="118"/>
      <c r="FP91" s="118"/>
      <c r="FQ91" s="118"/>
      <c r="FR91" s="118"/>
      <c r="FS91" s="118"/>
      <c r="FT91" s="118"/>
      <c r="FU91" s="118"/>
      <c r="FV91" s="118"/>
      <c r="FW91" s="118"/>
      <c r="FX91" s="118"/>
      <c r="FY91" s="118"/>
      <c r="FZ91" s="118"/>
      <c r="GA91" s="118"/>
      <c r="GB91" s="118"/>
      <c r="GC91" s="118"/>
      <c r="GD91" s="118"/>
      <c r="GE91" s="118"/>
      <c r="GF91" s="118"/>
      <c r="GG91" s="118"/>
      <c r="GH91" s="118"/>
      <c r="GI91" s="118"/>
      <c r="GJ91" s="118"/>
      <c r="GK91" s="118"/>
      <c r="GL91" s="118"/>
      <c r="GM91" s="118"/>
      <c r="GN91" s="118"/>
      <c r="GO91" s="118"/>
      <c r="GP91" s="118"/>
      <c r="GQ91" s="118"/>
      <c r="GR91" s="118"/>
      <c r="GS91" s="118"/>
      <c r="GT91" s="118"/>
      <c r="GU91" s="118"/>
      <c r="GV91" s="118"/>
      <c r="GW91" s="118"/>
      <c r="GX91" s="118"/>
      <c r="GY91" s="118"/>
      <c r="GZ91" s="118"/>
      <c r="HA91" s="118"/>
      <c r="HB91" s="118"/>
      <c r="HC91" s="118"/>
      <c r="HD91" s="118"/>
      <c r="HE91" s="118"/>
      <c r="HF91" s="118"/>
      <c r="HG91" s="118"/>
      <c r="HH91" s="118"/>
      <c r="HI91" s="118"/>
      <c r="HJ91" s="118"/>
      <c r="HK91" s="118"/>
      <c r="HL91" s="118"/>
      <c r="HM91" s="118"/>
      <c r="HN91" s="118"/>
      <c r="HO91" s="118"/>
      <c r="HP91" s="118"/>
      <c r="HQ91" s="118"/>
      <c r="HR91" s="118"/>
      <c r="HS91" s="118"/>
      <c r="HT91" s="118"/>
      <c r="HU91" s="118"/>
      <c r="HV91" s="118"/>
      <c r="HW91" s="118"/>
      <c r="HX91" s="118"/>
      <c r="HY91" s="118"/>
      <c r="HZ91" s="118"/>
    </row>
    <row r="92" spans="1:234" ht="31.5">
      <c r="A92" s="137" t="s">
        <v>591</v>
      </c>
      <c r="B92" s="128">
        <f t="shared" si="17"/>
        <v>8560</v>
      </c>
      <c r="C92" s="138">
        <v>0</v>
      </c>
      <c r="D92" s="138">
        <v>0</v>
      </c>
      <c r="E92" s="138">
        <v>0</v>
      </c>
      <c r="F92" s="138">
        <v>0</v>
      </c>
      <c r="G92" s="138">
        <f>8559+1</f>
        <v>8560</v>
      </c>
      <c r="H92" s="138">
        <v>0</v>
      </c>
      <c r="I92" s="138">
        <v>0</v>
      </c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8"/>
      <c r="CL92" s="118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8"/>
      <c r="DE92" s="118"/>
      <c r="DF92" s="118"/>
      <c r="DG92" s="118"/>
      <c r="DH92" s="118"/>
      <c r="DI92" s="118"/>
      <c r="DJ92" s="118"/>
      <c r="DK92" s="118"/>
      <c r="DL92" s="118"/>
      <c r="DM92" s="118"/>
      <c r="DN92" s="118"/>
      <c r="DO92" s="118"/>
      <c r="DP92" s="118"/>
      <c r="DQ92" s="118"/>
      <c r="DR92" s="118"/>
      <c r="DS92" s="118"/>
      <c r="DT92" s="118"/>
      <c r="DU92" s="118"/>
      <c r="DV92" s="118"/>
      <c r="DW92" s="118"/>
      <c r="DX92" s="118"/>
      <c r="DY92" s="118"/>
      <c r="DZ92" s="118"/>
      <c r="EA92" s="118"/>
      <c r="EB92" s="118"/>
      <c r="EC92" s="118"/>
      <c r="ED92" s="118"/>
      <c r="EE92" s="118"/>
      <c r="EF92" s="118"/>
      <c r="EG92" s="118"/>
      <c r="EH92" s="118"/>
      <c r="EI92" s="118"/>
      <c r="EJ92" s="118"/>
      <c r="EK92" s="118"/>
      <c r="EL92" s="118"/>
      <c r="EM92" s="118"/>
      <c r="EN92" s="118"/>
      <c r="EO92" s="118"/>
      <c r="EP92" s="118"/>
      <c r="EQ92" s="118"/>
      <c r="ER92" s="118"/>
      <c r="ES92" s="118"/>
      <c r="ET92" s="118"/>
      <c r="EU92" s="118"/>
      <c r="EV92" s="118"/>
      <c r="EW92" s="118"/>
      <c r="EX92" s="118"/>
      <c r="EY92" s="118"/>
      <c r="EZ92" s="118"/>
      <c r="FA92" s="118"/>
      <c r="FB92" s="118"/>
      <c r="FC92" s="118"/>
      <c r="FD92" s="118"/>
      <c r="FE92" s="118"/>
      <c r="FF92" s="118"/>
      <c r="FG92" s="118"/>
      <c r="FH92" s="118"/>
      <c r="FI92" s="118"/>
      <c r="FJ92" s="118"/>
      <c r="FK92" s="118"/>
      <c r="FL92" s="118"/>
      <c r="FM92" s="118"/>
      <c r="FN92" s="118"/>
      <c r="FO92" s="118"/>
      <c r="FP92" s="118"/>
      <c r="FQ92" s="118"/>
      <c r="FR92" s="118"/>
      <c r="FS92" s="118"/>
      <c r="FT92" s="118"/>
      <c r="FU92" s="118"/>
      <c r="FV92" s="118"/>
      <c r="FW92" s="118"/>
      <c r="FX92" s="118"/>
      <c r="FY92" s="118"/>
      <c r="FZ92" s="118"/>
      <c r="GA92" s="118"/>
      <c r="GB92" s="118"/>
      <c r="GC92" s="118"/>
      <c r="GD92" s="118"/>
      <c r="GE92" s="118"/>
      <c r="GF92" s="118"/>
      <c r="GG92" s="118"/>
      <c r="GH92" s="118"/>
      <c r="GI92" s="118"/>
      <c r="GJ92" s="118"/>
      <c r="GK92" s="118"/>
      <c r="GL92" s="118"/>
      <c r="GM92" s="118"/>
      <c r="GN92" s="118"/>
      <c r="GO92" s="118"/>
      <c r="GP92" s="118"/>
      <c r="GQ92" s="118"/>
      <c r="GR92" s="118"/>
      <c r="GS92" s="118"/>
      <c r="GT92" s="118"/>
      <c r="GU92" s="118"/>
      <c r="GV92" s="118"/>
      <c r="GW92" s="118"/>
      <c r="GX92" s="118"/>
      <c r="GY92" s="118"/>
      <c r="GZ92" s="118"/>
      <c r="HA92" s="118"/>
      <c r="HB92" s="118"/>
      <c r="HC92" s="118"/>
      <c r="HD92" s="118"/>
      <c r="HE92" s="118"/>
      <c r="HF92" s="118"/>
      <c r="HG92" s="118"/>
      <c r="HH92" s="118"/>
      <c r="HI92" s="118"/>
      <c r="HJ92" s="118"/>
      <c r="HK92" s="118"/>
      <c r="HL92" s="118"/>
      <c r="HM92" s="118"/>
      <c r="HN92" s="118"/>
      <c r="HO92" s="118"/>
      <c r="HP92" s="118"/>
      <c r="HQ92" s="118"/>
      <c r="HR92" s="118"/>
      <c r="HS92" s="118"/>
      <c r="HT92" s="118"/>
      <c r="HU92" s="118"/>
      <c r="HV92" s="118"/>
      <c r="HW92" s="118"/>
      <c r="HX92" s="118"/>
      <c r="HY92" s="118"/>
      <c r="HZ92" s="118"/>
    </row>
    <row r="93" spans="1:234" ht="31.5">
      <c r="A93" s="137" t="s">
        <v>592</v>
      </c>
      <c r="B93" s="128">
        <f t="shared" si="17"/>
        <v>3875</v>
      </c>
      <c r="C93" s="138">
        <v>0</v>
      </c>
      <c r="D93" s="138">
        <v>0</v>
      </c>
      <c r="E93" s="138">
        <v>0</v>
      </c>
      <c r="F93" s="138">
        <v>0</v>
      </c>
      <c r="G93" s="138">
        <v>3875</v>
      </c>
      <c r="H93" s="138">
        <v>0</v>
      </c>
      <c r="I93" s="138">
        <v>0</v>
      </c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  <c r="DI93" s="118"/>
      <c r="DJ93" s="118"/>
      <c r="DK93" s="118"/>
      <c r="DL93" s="118"/>
      <c r="DM93" s="118"/>
      <c r="DN93" s="118"/>
      <c r="DO93" s="118"/>
      <c r="DP93" s="118"/>
      <c r="DQ93" s="118"/>
      <c r="DR93" s="118"/>
      <c r="DS93" s="118"/>
      <c r="DT93" s="118"/>
      <c r="DU93" s="118"/>
      <c r="DV93" s="118"/>
      <c r="DW93" s="118"/>
      <c r="DX93" s="118"/>
      <c r="DY93" s="118"/>
      <c r="DZ93" s="118"/>
      <c r="EA93" s="118"/>
      <c r="EB93" s="118"/>
      <c r="EC93" s="118"/>
      <c r="ED93" s="118"/>
      <c r="EE93" s="118"/>
      <c r="EF93" s="118"/>
      <c r="EG93" s="118"/>
      <c r="EH93" s="118"/>
      <c r="EI93" s="118"/>
      <c r="EJ93" s="118"/>
      <c r="EK93" s="118"/>
      <c r="EL93" s="118"/>
      <c r="EM93" s="118"/>
      <c r="EN93" s="118"/>
      <c r="EO93" s="118"/>
      <c r="EP93" s="118"/>
      <c r="EQ93" s="118"/>
      <c r="ER93" s="118"/>
      <c r="ES93" s="118"/>
      <c r="ET93" s="118"/>
      <c r="EU93" s="118"/>
      <c r="EV93" s="118"/>
      <c r="EW93" s="118"/>
      <c r="EX93" s="118"/>
      <c r="EY93" s="118"/>
      <c r="EZ93" s="118"/>
      <c r="FA93" s="118"/>
      <c r="FB93" s="118"/>
      <c r="FC93" s="118"/>
      <c r="FD93" s="118"/>
      <c r="FE93" s="118"/>
      <c r="FF93" s="118"/>
      <c r="FG93" s="118"/>
      <c r="FH93" s="118"/>
      <c r="FI93" s="118"/>
      <c r="FJ93" s="118"/>
      <c r="FK93" s="118"/>
      <c r="FL93" s="118"/>
      <c r="FM93" s="118"/>
      <c r="FN93" s="118"/>
      <c r="FO93" s="118"/>
      <c r="FP93" s="118"/>
      <c r="FQ93" s="118"/>
      <c r="FR93" s="118"/>
      <c r="FS93" s="118"/>
      <c r="FT93" s="118"/>
      <c r="FU93" s="118"/>
      <c r="FV93" s="118"/>
      <c r="FW93" s="118"/>
      <c r="FX93" s="118"/>
      <c r="FY93" s="118"/>
      <c r="FZ93" s="118"/>
      <c r="GA93" s="118"/>
      <c r="GB93" s="118"/>
      <c r="GC93" s="118"/>
      <c r="GD93" s="118"/>
      <c r="GE93" s="118"/>
      <c r="GF93" s="118"/>
      <c r="GG93" s="118"/>
      <c r="GH93" s="118"/>
      <c r="GI93" s="118"/>
      <c r="GJ93" s="118"/>
      <c r="GK93" s="118"/>
      <c r="GL93" s="118"/>
      <c r="GM93" s="118"/>
      <c r="GN93" s="118"/>
      <c r="GO93" s="118"/>
      <c r="GP93" s="118"/>
      <c r="GQ93" s="118"/>
      <c r="GR93" s="118"/>
      <c r="GS93" s="118"/>
      <c r="GT93" s="118"/>
      <c r="GU93" s="118"/>
      <c r="GV93" s="118"/>
      <c r="GW93" s="118"/>
      <c r="GX93" s="118"/>
      <c r="GY93" s="118"/>
      <c r="GZ93" s="118"/>
      <c r="HA93" s="118"/>
      <c r="HB93" s="118"/>
      <c r="HC93" s="118"/>
      <c r="HD93" s="118"/>
      <c r="HE93" s="118"/>
      <c r="HF93" s="118"/>
      <c r="HG93" s="118"/>
      <c r="HH93" s="118"/>
      <c r="HI93" s="118"/>
      <c r="HJ93" s="118"/>
      <c r="HK93" s="118"/>
      <c r="HL93" s="118"/>
      <c r="HM93" s="118"/>
      <c r="HN93" s="118"/>
      <c r="HO93" s="118"/>
      <c r="HP93" s="118"/>
      <c r="HQ93" s="118"/>
      <c r="HR93" s="118"/>
      <c r="HS93" s="118"/>
      <c r="HT93" s="118"/>
      <c r="HU93" s="118"/>
      <c r="HV93" s="118"/>
      <c r="HW93" s="118"/>
      <c r="HX93" s="118"/>
      <c r="HY93" s="118"/>
      <c r="HZ93" s="118"/>
    </row>
    <row r="94" spans="1:234" ht="31.5">
      <c r="A94" s="137" t="s">
        <v>593</v>
      </c>
      <c r="B94" s="128">
        <f t="shared" si="17"/>
        <v>8559</v>
      </c>
      <c r="C94" s="138">
        <v>0</v>
      </c>
      <c r="D94" s="138">
        <v>0</v>
      </c>
      <c r="E94" s="138">
        <v>0</v>
      </c>
      <c r="F94" s="138">
        <v>0</v>
      </c>
      <c r="G94" s="138">
        <f>8559</f>
        <v>8559</v>
      </c>
      <c r="H94" s="138">
        <v>0</v>
      </c>
      <c r="I94" s="138">
        <v>0</v>
      </c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8"/>
      <c r="DO94" s="118"/>
      <c r="DP94" s="118"/>
      <c r="DQ94" s="118"/>
      <c r="DR94" s="118"/>
      <c r="DS94" s="118"/>
      <c r="DT94" s="118"/>
      <c r="DU94" s="118"/>
      <c r="DV94" s="118"/>
      <c r="DW94" s="118"/>
      <c r="DX94" s="118"/>
      <c r="DY94" s="118"/>
      <c r="DZ94" s="118"/>
      <c r="EA94" s="118"/>
      <c r="EB94" s="118"/>
      <c r="EC94" s="118"/>
      <c r="ED94" s="118"/>
      <c r="EE94" s="118"/>
      <c r="EF94" s="118"/>
      <c r="EG94" s="118"/>
      <c r="EH94" s="118"/>
      <c r="EI94" s="118"/>
      <c r="EJ94" s="118"/>
      <c r="EK94" s="118"/>
      <c r="EL94" s="118"/>
      <c r="EM94" s="118"/>
      <c r="EN94" s="118"/>
      <c r="EO94" s="118"/>
      <c r="EP94" s="118"/>
      <c r="EQ94" s="118"/>
      <c r="ER94" s="118"/>
      <c r="ES94" s="118"/>
      <c r="ET94" s="118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E94" s="118"/>
      <c r="FF94" s="118"/>
      <c r="FG94" s="118"/>
      <c r="FH94" s="118"/>
      <c r="FI94" s="118"/>
      <c r="FJ94" s="118"/>
      <c r="FK94" s="118"/>
      <c r="FL94" s="118"/>
      <c r="FM94" s="118"/>
      <c r="FN94" s="118"/>
      <c r="FO94" s="118"/>
      <c r="FP94" s="118"/>
      <c r="FQ94" s="118"/>
      <c r="FR94" s="118"/>
      <c r="FS94" s="118"/>
      <c r="FT94" s="118"/>
      <c r="FU94" s="118"/>
      <c r="FV94" s="118"/>
      <c r="FW94" s="118"/>
      <c r="FX94" s="118"/>
      <c r="FY94" s="118"/>
      <c r="FZ94" s="118"/>
      <c r="GA94" s="118"/>
      <c r="GB94" s="118"/>
      <c r="GC94" s="118"/>
      <c r="GD94" s="118"/>
      <c r="GE94" s="118"/>
      <c r="GF94" s="118"/>
      <c r="GG94" s="118"/>
      <c r="GH94" s="118"/>
      <c r="GI94" s="118"/>
      <c r="GJ94" s="118"/>
      <c r="GK94" s="118"/>
      <c r="GL94" s="118"/>
      <c r="GM94" s="118"/>
      <c r="GN94" s="118"/>
      <c r="GO94" s="118"/>
      <c r="GP94" s="118"/>
      <c r="GQ94" s="118"/>
      <c r="GR94" s="118"/>
      <c r="GS94" s="118"/>
      <c r="GT94" s="118"/>
      <c r="GU94" s="118"/>
      <c r="GV94" s="118"/>
      <c r="GW94" s="118"/>
      <c r="GX94" s="118"/>
      <c r="GY94" s="118"/>
      <c r="GZ94" s="118"/>
      <c r="HA94" s="118"/>
      <c r="HB94" s="118"/>
      <c r="HC94" s="118"/>
      <c r="HD94" s="118"/>
      <c r="HE94" s="118"/>
      <c r="HF94" s="118"/>
      <c r="HG94" s="118"/>
      <c r="HH94" s="118"/>
      <c r="HI94" s="118"/>
      <c r="HJ94" s="118"/>
      <c r="HK94" s="118"/>
      <c r="HL94" s="118"/>
      <c r="HM94" s="118"/>
      <c r="HN94" s="118"/>
      <c r="HO94" s="118"/>
      <c r="HP94" s="118"/>
      <c r="HQ94" s="118"/>
      <c r="HR94" s="118"/>
      <c r="HS94" s="118"/>
      <c r="HT94" s="118"/>
      <c r="HU94" s="118"/>
      <c r="HV94" s="118"/>
      <c r="HW94" s="118"/>
      <c r="HX94" s="118"/>
      <c r="HY94" s="118"/>
      <c r="HZ94" s="118"/>
    </row>
    <row r="95" spans="1:234" ht="31.5">
      <c r="A95" s="131" t="s">
        <v>537</v>
      </c>
      <c r="B95" s="128">
        <f t="shared" si="17"/>
        <v>114241</v>
      </c>
      <c r="C95" s="132">
        <f>SUM(C96,C98,C103,C105)</f>
        <v>0</v>
      </c>
      <c r="D95" s="132">
        <f aca="true" t="shared" si="21" ref="D95:I95">SUM(D96,D98,D103,D105)</f>
        <v>0</v>
      </c>
      <c r="E95" s="132">
        <f t="shared" si="21"/>
        <v>17408</v>
      </c>
      <c r="F95" s="132">
        <f t="shared" si="21"/>
        <v>5075</v>
      </c>
      <c r="G95" s="132">
        <f t="shared" si="21"/>
        <v>61066</v>
      </c>
      <c r="H95" s="132">
        <f t="shared" si="21"/>
        <v>0</v>
      </c>
      <c r="I95" s="132">
        <f t="shared" si="21"/>
        <v>30692</v>
      </c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  <c r="BV95" s="118"/>
      <c r="BW95" s="118"/>
      <c r="BX95" s="118"/>
      <c r="BY95" s="118"/>
      <c r="BZ95" s="118"/>
      <c r="CA95" s="118"/>
      <c r="CB95" s="118"/>
      <c r="CC95" s="118"/>
      <c r="CD95" s="118"/>
      <c r="CE95" s="118"/>
      <c r="CF95" s="118"/>
      <c r="CG95" s="11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8"/>
      <c r="CW95" s="118"/>
      <c r="CX95" s="118"/>
      <c r="CY95" s="118"/>
      <c r="CZ95" s="118"/>
      <c r="DA95" s="118"/>
      <c r="DB95" s="118"/>
      <c r="DC95" s="118"/>
      <c r="DD95" s="118"/>
      <c r="DE95" s="118"/>
      <c r="DF95" s="118"/>
      <c r="DG95" s="118"/>
      <c r="DH95" s="118"/>
      <c r="DI95" s="118"/>
      <c r="DJ95" s="118"/>
      <c r="DK95" s="118"/>
      <c r="DL95" s="118"/>
      <c r="DM95" s="118"/>
      <c r="DN95" s="118"/>
      <c r="DO95" s="118"/>
      <c r="DP95" s="118"/>
      <c r="DQ95" s="118"/>
      <c r="DR95" s="118"/>
      <c r="DS95" s="118"/>
      <c r="DT95" s="118"/>
      <c r="DU95" s="118"/>
      <c r="DV95" s="118"/>
      <c r="DW95" s="118"/>
      <c r="DX95" s="118"/>
      <c r="DY95" s="118"/>
      <c r="DZ95" s="118"/>
      <c r="EA95" s="118"/>
      <c r="EB95" s="118"/>
      <c r="EC95" s="118"/>
      <c r="ED95" s="118"/>
      <c r="EE95" s="118"/>
      <c r="EF95" s="118"/>
      <c r="EG95" s="118"/>
      <c r="EH95" s="118"/>
      <c r="EI95" s="118"/>
      <c r="EJ95" s="118"/>
      <c r="EK95" s="118"/>
      <c r="EL95" s="118"/>
      <c r="EM95" s="118"/>
      <c r="EN95" s="118"/>
      <c r="EO95" s="118"/>
      <c r="EP95" s="118"/>
      <c r="EQ95" s="118"/>
      <c r="ER95" s="118"/>
      <c r="ES95" s="118"/>
      <c r="ET95" s="118"/>
      <c r="EU95" s="118"/>
      <c r="EV95" s="118"/>
      <c r="EW95" s="118"/>
      <c r="EX95" s="118"/>
      <c r="EY95" s="118"/>
      <c r="EZ95" s="118"/>
      <c r="FA95" s="118"/>
      <c r="FB95" s="118"/>
      <c r="FC95" s="118"/>
      <c r="FD95" s="118"/>
      <c r="FE95" s="118"/>
      <c r="FF95" s="118"/>
      <c r="FG95" s="118"/>
      <c r="FH95" s="118"/>
      <c r="FI95" s="118"/>
      <c r="FJ95" s="118"/>
      <c r="FK95" s="118"/>
      <c r="FL95" s="118"/>
      <c r="FM95" s="118"/>
      <c r="FN95" s="118"/>
      <c r="FO95" s="118"/>
      <c r="FP95" s="118"/>
      <c r="FQ95" s="118"/>
      <c r="FR95" s="118"/>
      <c r="FS95" s="118"/>
      <c r="FT95" s="118"/>
      <c r="FU95" s="118"/>
      <c r="FV95" s="118"/>
      <c r="FW95" s="118"/>
      <c r="FX95" s="118"/>
      <c r="FY95" s="118"/>
      <c r="FZ95" s="118"/>
      <c r="GA95" s="118"/>
      <c r="GB95" s="118"/>
      <c r="GC95" s="118"/>
      <c r="GD95" s="118"/>
      <c r="GE95" s="118"/>
      <c r="GF95" s="118"/>
      <c r="GG95" s="118"/>
      <c r="GH95" s="118"/>
      <c r="GI95" s="118"/>
      <c r="GJ95" s="118"/>
      <c r="GK95" s="118"/>
      <c r="GL95" s="118"/>
      <c r="GM95" s="118"/>
      <c r="GN95" s="118"/>
      <c r="GO95" s="118"/>
      <c r="GP95" s="118"/>
      <c r="GQ95" s="118"/>
      <c r="GR95" s="118"/>
      <c r="GS95" s="118"/>
      <c r="GT95" s="118"/>
      <c r="GU95" s="118"/>
      <c r="GV95" s="118"/>
      <c r="GW95" s="118"/>
      <c r="GX95" s="118"/>
      <c r="GY95" s="118"/>
      <c r="GZ95" s="118"/>
      <c r="HA95" s="118"/>
      <c r="HB95" s="118"/>
      <c r="HC95" s="118"/>
      <c r="HD95" s="118"/>
      <c r="HE95" s="118"/>
      <c r="HF95" s="118"/>
      <c r="HG95" s="118"/>
      <c r="HH95" s="118"/>
      <c r="HI95" s="118"/>
      <c r="HJ95" s="118"/>
      <c r="HK95" s="118"/>
      <c r="HL95" s="118"/>
      <c r="HM95" s="118"/>
      <c r="HN95" s="118"/>
      <c r="HO95" s="118"/>
      <c r="HP95" s="118"/>
      <c r="HQ95" s="118"/>
      <c r="HR95" s="118"/>
      <c r="HS95" s="118"/>
      <c r="HT95" s="118"/>
      <c r="HU95" s="118"/>
      <c r="HV95" s="118"/>
      <c r="HW95" s="118"/>
      <c r="HX95" s="118"/>
      <c r="HY95" s="118"/>
      <c r="HZ95" s="118"/>
    </row>
    <row r="96" spans="1:234" ht="15.75">
      <c r="A96" s="131" t="s">
        <v>549</v>
      </c>
      <c r="B96" s="128">
        <f t="shared" si="17"/>
        <v>1511</v>
      </c>
      <c r="C96" s="132">
        <f>SUM(C97:C97)</f>
        <v>0</v>
      </c>
      <c r="D96" s="132">
        <f>SUM(D97:D97)</f>
        <v>0</v>
      </c>
      <c r="E96" s="132">
        <f>SUM(E97:E97)</f>
        <v>0</v>
      </c>
      <c r="F96" s="132">
        <f>SUM(F97:F97)</f>
        <v>1511</v>
      </c>
      <c r="G96" s="132">
        <f>SUM(G97:G97)</f>
        <v>0</v>
      </c>
      <c r="H96" s="132">
        <f>SUM(H97:H97)</f>
        <v>0</v>
      </c>
      <c r="I96" s="132">
        <f>SUM(I97:I97)</f>
        <v>0</v>
      </c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0"/>
      <c r="CL96" s="130"/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0"/>
      <c r="DE96" s="130"/>
      <c r="DF96" s="130"/>
      <c r="DG96" s="130"/>
      <c r="DH96" s="130"/>
      <c r="DI96" s="130"/>
      <c r="DJ96" s="130"/>
      <c r="DK96" s="130"/>
      <c r="DL96" s="130"/>
      <c r="DM96" s="130"/>
      <c r="DN96" s="130"/>
      <c r="DO96" s="130"/>
      <c r="DP96" s="130"/>
      <c r="DQ96" s="130"/>
      <c r="DR96" s="130"/>
      <c r="DS96" s="130"/>
      <c r="DT96" s="130"/>
      <c r="DU96" s="130"/>
      <c r="DV96" s="130"/>
      <c r="DW96" s="130"/>
      <c r="DX96" s="130"/>
      <c r="DY96" s="130"/>
      <c r="DZ96" s="130"/>
      <c r="EA96" s="130"/>
      <c r="EB96" s="130"/>
      <c r="EC96" s="130"/>
      <c r="ED96" s="130"/>
      <c r="EE96" s="130"/>
      <c r="EF96" s="130"/>
      <c r="EG96" s="130"/>
      <c r="EH96" s="130"/>
      <c r="EI96" s="130"/>
      <c r="EJ96" s="130"/>
      <c r="EK96" s="130"/>
      <c r="EL96" s="130"/>
      <c r="EM96" s="130"/>
      <c r="EN96" s="130"/>
      <c r="EO96" s="130"/>
      <c r="EP96" s="130"/>
      <c r="EQ96" s="130"/>
      <c r="ER96" s="130"/>
      <c r="ES96" s="130"/>
      <c r="ET96" s="130"/>
      <c r="EU96" s="130"/>
      <c r="EV96" s="130"/>
      <c r="EW96" s="130"/>
      <c r="EX96" s="130"/>
      <c r="EY96" s="130"/>
      <c r="EZ96" s="130"/>
      <c r="FA96" s="130"/>
      <c r="FB96" s="130"/>
      <c r="FC96" s="130"/>
      <c r="FD96" s="130"/>
      <c r="FE96" s="130"/>
      <c r="FF96" s="130"/>
      <c r="FG96" s="130"/>
      <c r="FH96" s="130"/>
      <c r="FI96" s="130"/>
      <c r="FJ96" s="130"/>
      <c r="FK96" s="130"/>
      <c r="FL96" s="118"/>
      <c r="FM96" s="118"/>
      <c r="FN96" s="118"/>
      <c r="FO96" s="118"/>
      <c r="FP96" s="118"/>
      <c r="FQ96" s="118"/>
      <c r="FR96" s="118"/>
      <c r="FS96" s="118"/>
      <c r="FT96" s="118"/>
      <c r="FU96" s="118"/>
      <c r="FV96" s="118"/>
      <c r="FW96" s="118"/>
      <c r="FX96" s="118"/>
      <c r="FY96" s="118"/>
      <c r="FZ96" s="118"/>
      <c r="GA96" s="118"/>
      <c r="GB96" s="118"/>
      <c r="GC96" s="118"/>
      <c r="GD96" s="118"/>
      <c r="GE96" s="118"/>
      <c r="GF96" s="118"/>
      <c r="GG96" s="118"/>
      <c r="GH96" s="118"/>
      <c r="GI96" s="118"/>
      <c r="GJ96" s="118"/>
      <c r="GK96" s="118"/>
      <c r="GL96" s="118"/>
      <c r="GM96" s="118"/>
      <c r="GN96" s="118"/>
      <c r="GO96" s="118"/>
      <c r="GP96" s="118"/>
      <c r="GQ96" s="118"/>
      <c r="GR96" s="118"/>
      <c r="GS96" s="118"/>
      <c r="GT96" s="118"/>
      <c r="GU96" s="118"/>
      <c r="GV96" s="118"/>
      <c r="GW96" s="118"/>
      <c r="GX96" s="118"/>
      <c r="GY96" s="118"/>
      <c r="GZ96" s="118"/>
      <c r="HA96" s="118"/>
      <c r="HB96" s="118"/>
      <c r="HC96" s="118"/>
      <c r="HD96" s="118"/>
      <c r="HE96" s="118"/>
      <c r="HF96" s="118"/>
      <c r="HG96" s="118"/>
      <c r="HH96" s="118"/>
      <c r="HI96" s="118"/>
      <c r="HJ96" s="118"/>
      <c r="HK96" s="118"/>
      <c r="HL96" s="118"/>
      <c r="HM96" s="118"/>
      <c r="HN96" s="118"/>
      <c r="HO96" s="118"/>
      <c r="HP96" s="118"/>
      <c r="HQ96" s="118"/>
      <c r="HR96" s="118"/>
      <c r="HS96" s="118"/>
      <c r="HT96" s="118"/>
      <c r="HU96" s="118"/>
      <c r="HV96" s="118"/>
      <c r="HW96" s="118"/>
      <c r="HX96" s="118"/>
      <c r="HY96" s="118"/>
      <c r="HZ96" s="118"/>
    </row>
    <row r="97" spans="1:234" ht="78.75">
      <c r="A97" s="141" t="s">
        <v>594</v>
      </c>
      <c r="B97" s="128">
        <f t="shared" si="17"/>
        <v>1511</v>
      </c>
      <c r="C97" s="135">
        <v>0</v>
      </c>
      <c r="D97" s="135">
        <v>0</v>
      </c>
      <c r="E97" s="135">
        <v>0</v>
      </c>
      <c r="F97" s="135">
        <v>1511</v>
      </c>
      <c r="G97" s="135">
        <v>0</v>
      </c>
      <c r="H97" s="135">
        <v>0</v>
      </c>
      <c r="I97" s="135">
        <v>0</v>
      </c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8"/>
      <c r="DD97" s="118"/>
      <c r="DE97" s="118"/>
      <c r="DF97" s="118"/>
      <c r="DG97" s="118"/>
      <c r="DH97" s="118"/>
      <c r="DI97" s="118"/>
      <c r="DJ97" s="118"/>
      <c r="DK97" s="118"/>
      <c r="DL97" s="118"/>
      <c r="DM97" s="118"/>
      <c r="DN97" s="118"/>
      <c r="DO97" s="118"/>
      <c r="DP97" s="118"/>
      <c r="DQ97" s="118"/>
      <c r="DR97" s="118"/>
      <c r="DS97" s="118"/>
      <c r="DT97" s="118"/>
      <c r="DU97" s="118"/>
      <c r="DV97" s="118"/>
      <c r="DW97" s="118"/>
      <c r="DX97" s="118"/>
      <c r="DY97" s="118"/>
      <c r="DZ97" s="118"/>
      <c r="EA97" s="118"/>
      <c r="EB97" s="118"/>
      <c r="EC97" s="118"/>
      <c r="ED97" s="118"/>
      <c r="EE97" s="118"/>
      <c r="EF97" s="118"/>
      <c r="EG97" s="118"/>
      <c r="EH97" s="118"/>
      <c r="EI97" s="118"/>
      <c r="EJ97" s="118"/>
      <c r="EK97" s="118"/>
      <c r="EL97" s="118"/>
      <c r="EM97" s="118"/>
      <c r="EN97" s="118"/>
      <c r="EO97" s="118"/>
      <c r="EP97" s="118"/>
      <c r="EQ97" s="118"/>
      <c r="ER97" s="118"/>
      <c r="ES97" s="118"/>
      <c r="ET97" s="118"/>
      <c r="EU97" s="118"/>
      <c r="EV97" s="118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  <c r="FH97" s="118"/>
      <c r="FI97" s="118"/>
      <c r="FJ97" s="118"/>
      <c r="FK97" s="118"/>
      <c r="FL97" s="118"/>
      <c r="FM97" s="118"/>
      <c r="FN97" s="118"/>
      <c r="FO97" s="118"/>
      <c r="FP97" s="118"/>
      <c r="FQ97" s="118"/>
      <c r="FR97" s="118"/>
      <c r="FS97" s="118"/>
      <c r="FT97" s="118"/>
      <c r="FU97" s="118"/>
      <c r="FV97" s="118"/>
      <c r="FW97" s="118"/>
      <c r="FX97" s="118"/>
      <c r="FY97" s="118"/>
      <c r="FZ97" s="118"/>
      <c r="GA97" s="118"/>
      <c r="GB97" s="118"/>
      <c r="GC97" s="118"/>
      <c r="GD97" s="118"/>
      <c r="GE97" s="118"/>
      <c r="GF97" s="118"/>
      <c r="GG97" s="118"/>
      <c r="GH97" s="118"/>
      <c r="GI97" s="118"/>
      <c r="GJ97" s="118"/>
      <c r="GK97" s="118"/>
      <c r="GL97" s="118"/>
      <c r="GM97" s="118"/>
      <c r="GN97" s="118"/>
      <c r="GO97" s="118"/>
      <c r="GP97" s="118"/>
      <c r="GQ97" s="118"/>
      <c r="GR97" s="118"/>
      <c r="GS97" s="118"/>
      <c r="GT97" s="118"/>
      <c r="GU97" s="118"/>
      <c r="GV97" s="118"/>
      <c r="GW97" s="118"/>
      <c r="GX97" s="118"/>
      <c r="GY97" s="118"/>
      <c r="GZ97" s="118"/>
      <c r="HA97" s="118"/>
      <c r="HB97" s="118"/>
      <c r="HC97" s="118"/>
      <c r="HD97" s="118"/>
      <c r="HE97" s="118"/>
      <c r="HF97" s="118"/>
      <c r="HG97" s="118"/>
      <c r="HH97" s="118"/>
      <c r="HI97" s="118"/>
      <c r="HJ97" s="118"/>
      <c r="HK97" s="118"/>
      <c r="HL97" s="118"/>
      <c r="HM97" s="118"/>
      <c r="HN97" s="118"/>
      <c r="HO97" s="118"/>
      <c r="HP97" s="118"/>
      <c r="HQ97" s="118"/>
      <c r="HR97" s="118"/>
      <c r="HS97" s="118"/>
      <c r="HT97" s="118"/>
      <c r="HU97" s="118"/>
      <c r="HV97" s="118"/>
      <c r="HW97" s="118"/>
      <c r="HX97" s="118"/>
      <c r="HY97" s="118"/>
      <c r="HZ97" s="118"/>
    </row>
    <row r="98" spans="1:234" ht="31.5">
      <c r="A98" s="131" t="s">
        <v>553</v>
      </c>
      <c r="B98" s="128">
        <f t="shared" si="17"/>
        <v>43186</v>
      </c>
      <c r="C98" s="132">
        <f>SUM(C99:C102)</f>
        <v>0</v>
      </c>
      <c r="D98" s="132">
        <f>SUM(D99:D102)</f>
        <v>0</v>
      </c>
      <c r="E98" s="132">
        <f>SUM(E99:E102)</f>
        <v>9250</v>
      </c>
      <c r="F98" s="132">
        <f>SUM(F99:F102)</f>
        <v>0</v>
      </c>
      <c r="G98" s="132">
        <f>SUM(G99:G102)</f>
        <v>33936</v>
      </c>
      <c r="H98" s="132">
        <f>SUM(H99:H102)</f>
        <v>0</v>
      </c>
      <c r="I98" s="132">
        <f>SUM(I99:I102)</f>
        <v>0</v>
      </c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  <c r="BW98" s="118"/>
      <c r="BX98" s="118"/>
      <c r="BY98" s="118"/>
      <c r="BZ98" s="118"/>
      <c r="CA98" s="118"/>
      <c r="CB98" s="118"/>
      <c r="CC98" s="118"/>
      <c r="CD98" s="118"/>
      <c r="CE98" s="118"/>
      <c r="CF98" s="118"/>
      <c r="CG98" s="118"/>
      <c r="CH98" s="118"/>
      <c r="CI98" s="118"/>
      <c r="CJ98" s="118"/>
      <c r="CK98" s="118"/>
      <c r="CL98" s="118"/>
      <c r="CM98" s="118"/>
      <c r="CN98" s="118"/>
      <c r="CO98" s="118"/>
      <c r="CP98" s="118"/>
      <c r="CQ98" s="11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  <c r="DG98" s="118"/>
      <c r="DH98" s="118"/>
      <c r="DI98" s="118"/>
      <c r="DJ98" s="118"/>
      <c r="DK98" s="118"/>
      <c r="DL98" s="118"/>
      <c r="DM98" s="118"/>
      <c r="DN98" s="118"/>
      <c r="DO98" s="118"/>
      <c r="DP98" s="118"/>
      <c r="DQ98" s="118"/>
      <c r="DR98" s="118"/>
      <c r="DS98" s="118"/>
      <c r="DT98" s="118"/>
      <c r="DU98" s="118"/>
      <c r="DV98" s="118"/>
      <c r="DW98" s="118"/>
      <c r="DX98" s="118"/>
      <c r="DY98" s="118"/>
      <c r="DZ98" s="118"/>
      <c r="EA98" s="118"/>
      <c r="EB98" s="118"/>
      <c r="EC98" s="118"/>
      <c r="ED98" s="118"/>
      <c r="EE98" s="118"/>
      <c r="EF98" s="118"/>
      <c r="EG98" s="118"/>
      <c r="EH98" s="118"/>
      <c r="EI98" s="118"/>
      <c r="EJ98" s="118"/>
      <c r="EK98" s="118"/>
      <c r="EL98" s="118"/>
      <c r="EM98" s="118"/>
      <c r="EN98" s="118"/>
      <c r="EO98" s="118"/>
      <c r="EP98" s="118"/>
      <c r="EQ98" s="118"/>
      <c r="ER98" s="118"/>
      <c r="ES98" s="118"/>
      <c r="ET98" s="118"/>
      <c r="EU98" s="118"/>
      <c r="EV98" s="118"/>
      <c r="EW98" s="118"/>
      <c r="EX98" s="118"/>
      <c r="EY98" s="118"/>
      <c r="EZ98" s="118"/>
      <c r="FA98" s="118"/>
      <c r="FB98" s="118"/>
      <c r="FC98" s="118"/>
      <c r="FD98" s="118"/>
      <c r="FE98" s="118"/>
      <c r="FF98" s="118"/>
      <c r="FG98" s="118"/>
      <c r="FH98" s="118"/>
      <c r="FI98" s="118"/>
      <c r="FJ98" s="118"/>
      <c r="FK98" s="118"/>
      <c r="FL98" s="118"/>
      <c r="FM98" s="118"/>
      <c r="FN98" s="118"/>
      <c r="FO98" s="118"/>
      <c r="FP98" s="118"/>
      <c r="FQ98" s="118"/>
      <c r="FR98" s="118"/>
      <c r="FS98" s="118"/>
      <c r="FT98" s="118"/>
      <c r="FU98" s="118"/>
      <c r="FV98" s="118"/>
      <c r="FW98" s="118"/>
      <c r="FX98" s="118"/>
      <c r="FY98" s="118"/>
      <c r="FZ98" s="118"/>
      <c r="GA98" s="118"/>
      <c r="GB98" s="118"/>
      <c r="GC98" s="118"/>
      <c r="GD98" s="118"/>
      <c r="GE98" s="118"/>
      <c r="GF98" s="118"/>
      <c r="GG98" s="118"/>
      <c r="GH98" s="118"/>
      <c r="GI98" s="118"/>
      <c r="GJ98" s="118"/>
      <c r="GK98" s="118"/>
      <c r="GL98" s="118"/>
      <c r="GM98" s="118"/>
      <c r="GN98" s="118"/>
      <c r="GO98" s="118"/>
      <c r="GP98" s="118"/>
      <c r="GQ98" s="118"/>
      <c r="GR98" s="118"/>
      <c r="GS98" s="118"/>
      <c r="GT98" s="118"/>
      <c r="GU98" s="118"/>
      <c r="GV98" s="118"/>
      <c r="GW98" s="118"/>
      <c r="GX98" s="118"/>
      <c r="GY98" s="118"/>
      <c r="GZ98" s="118"/>
      <c r="HA98" s="118"/>
      <c r="HB98" s="118"/>
      <c r="HC98" s="118"/>
      <c r="HD98" s="118"/>
      <c r="HE98" s="118"/>
      <c r="HF98" s="118"/>
      <c r="HG98" s="118"/>
      <c r="HH98" s="118"/>
      <c r="HI98" s="118"/>
      <c r="HJ98" s="118"/>
      <c r="HK98" s="118"/>
      <c r="HL98" s="118"/>
      <c r="HM98" s="118"/>
      <c r="HN98" s="118"/>
      <c r="HO98" s="118"/>
      <c r="HP98" s="118"/>
      <c r="HQ98" s="118"/>
      <c r="HR98" s="118"/>
      <c r="HS98" s="118"/>
      <c r="HT98" s="118"/>
      <c r="HU98" s="118"/>
      <c r="HV98" s="118"/>
      <c r="HW98" s="118"/>
      <c r="HX98" s="118"/>
      <c r="HY98" s="118"/>
      <c r="HZ98" s="118"/>
    </row>
    <row r="99" spans="1:234" ht="31.5">
      <c r="A99" s="141" t="s">
        <v>595</v>
      </c>
      <c r="B99" s="128">
        <f t="shared" si="17"/>
        <v>23387</v>
      </c>
      <c r="C99" s="143">
        <v>0</v>
      </c>
      <c r="D99" s="143">
        <v>0</v>
      </c>
      <c r="E99" s="143">
        <v>9250</v>
      </c>
      <c r="F99" s="143">
        <v>0</v>
      </c>
      <c r="G99" s="143">
        <v>14137</v>
      </c>
      <c r="H99" s="143">
        <v>0</v>
      </c>
      <c r="I99" s="143">
        <v>0</v>
      </c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8"/>
      <c r="DE99" s="118"/>
      <c r="DF99" s="118"/>
      <c r="DG99" s="118"/>
      <c r="DH99" s="118"/>
      <c r="DI99" s="118"/>
      <c r="DJ99" s="118"/>
      <c r="DK99" s="118"/>
      <c r="DL99" s="118"/>
      <c r="DM99" s="118"/>
      <c r="DN99" s="118"/>
      <c r="DO99" s="118"/>
      <c r="DP99" s="118"/>
      <c r="DQ99" s="118"/>
      <c r="DR99" s="118"/>
      <c r="DS99" s="118"/>
      <c r="DT99" s="118"/>
      <c r="DU99" s="118"/>
      <c r="DV99" s="118"/>
      <c r="DW99" s="118"/>
      <c r="DX99" s="118"/>
      <c r="DY99" s="118"/>
      <c r="DZ99" s="118"/>
      <c r="EA99" s="118"/>
      <c r="EB99" s="118"/>
      <c r="EC99" s="118"/>
      <c r="ED99" s="118"/>
      <c r="EE99" s="118"/>
      <c r="EF99" s="118"/>
      <c r="EG99" s="118"/>
      <c r="EH99" s="118"/>
      <c r="EI99" s="118"/>
      <c r="EJ99" s="118"/>
      <c r="EK99" s="118"/>
      <c r="EL99" s="118"/>
      <c r="EM99" s="118"/>
      <c r="EN99" s="118"/>
      <c r="EO99" s="118"/>
      <c r="EP99" s="118"/>
      <c r="EQ99" s="118"/>
      <c r="ER99" s="118"/>
      <c r="ES99" s="118"/>
      <c r="ET99" s="118"/>
      <c r="EU99" s="118"/>
      <c r="EV99" s="118"/>
      <c r="EW99" s="118"/>
      <c r="EX99" s="118"/>
      <c r="EY99" s="118"/>
      <c r="EZ99" s="118"/>
      <c r="FA99" s="118"/>
      <c r="FB99" s="118"/>
      <c r="FC99" s="118"/>
      <c r="FD99" s="118"/>
      <c r="FE99" s="118"/>
      <c r="FF99" s="118"/>
      <c r="FG99" s="118"/>
      <c r="FH99" s="118"/>
      <c r="FI99" s="118"/>
      <c r="FJ99" s="118"/>
      <c r="FK99" s="118"/>
      <c r="FL99" s="130"/>
      <c r="FM99" s="130"/>
      <c r="FN99" s="130"/>
      <c r="FO99" s="130"/>
      <c r="FP99" s="130"/>
      <c r="FQ99" s="130"/>
      <c r="FR99" s="130"/>
      <c r="FS99" s="130"/>
      <c r="FT99" s="130"/>
      <c r="FU99" s="130"/>
      <c r="FV99" s="130"/>
      <c r="FW99" s="130"/>
      <c r="FX99" s="130"/>
      <c r="FY99" s="130"/>
      <c r="FZ99" s="130"/>
      <c r="GA99" s="130"/>
      <c r="GB99" s="130"/>
      <c r="GC99" s="130"/>
      <c r="GD99" s="130"/>
      <c r="GE99" s="130"/>
      <c r="GF99" s="130"/>
      <c r="GG99" s="130"/>
      <c r="GH99" s="130"/>
      <c r="GI99" s="130"/>
      <c r="GJ99" s="130"/>
      <c r="GK99" s="130"/>
      <c r="GL99" s="130"/>
      <c r="GM99" s="130"/>
      <c r="GN99" s="130"/>
      <c r="GO99" s="130"/>
      <c r="GP99" s="130"/>
      <c r="GQ99" s="130"/>
      <c r="GR99" s="130"/>
      <c r="GS99" s="130"/>
      <c r="GT99" s="130"/>
      <c r="GU99" s="130"/>
      <c r="GV99" s="130"/>
      <c r="GW99" s="130"/>
      <c r="GX99" s="130"/>
      <c r="GY99" s="130"/>
      <c r="GZ99" s="130"/>
      <c r="HA99" s="130"/>
      <c r="HB99" s="130"/>
      <c r="HC99" s="130"/>
      <c r="HD99" s="130"/>
      <c r="HE99" s="130"/>
      <c r="HF99" s="130"/>
      <c r="HG99" s="130"/>
      <c r="HH99" s="130"/>
      <c r="HI99" s="130"/>
      <c r="HJ99" s="130"/>
      <c r="HK99" s="130"/>
      <c r="HL99" s="130"/>
      <c r="HM99" s="130"/>
      <c r="HN99" s="130"/>
      <c r="HO99" s="130"/>
      <c r="HP99" s="130"/>
      <c r="HQ99" s="130"/>
      <c r="HR99" s="130"/>
      <c r="HS99" s="130"/>
      <c r="HT99" s="130"/>
      <c r="HU99" s="130"/>
      <c r="HV99" s="130"/>
      <c r="HW99" s="130"/>
      <c r="HX99" s="130"/>
      <c r="HY99" s="130"/>
      <c r="HZ99" s="130"/>
    </row>
    <row r="100" spans="1:234" ht="15.75">
      <c r="A100" s="141" t="s">
        <v>596</v>
      </c>
      <c r="B100" s="128">
        <f t="shared" si="17"/>
        <v>12461</v>
      </c>
      <c r="C100" s="135">
        <v>0</v>
      </c>
      <c r="D100" s="135">
        <v>0</v>
      </c>
      <c r="E100" s="135">
        <v>0</v>
      </c>
      <c r="F100" s="135">
        <v>0</v>
      </c>
      <c r="G100" s="135">
        <v>12461</v>
      </c>
      <c r="H100" s="135">
        <v>0</v>
      </c>
      <c r="I100" s="135">
        <v>0</v>
      </c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/>
      <c r="BX100" s="118"/>
      <c r="BY100" s="118"/>
      <c r="BZ100" s="118"/>
      <c r="CA100" s="118"/>
      <c r="CB100" s="118"/>
      <c r="CC100" s="118"/>
      <c r="CD100" s="118"/>
      <c r="CE100" s="118"/>
      <c r="CF100" s="118"/>
      <c r="CG100" s="118"/>
      <c r="CH100" s="118"/>
      <c r="CI100" s="118"/>
      <c r="CJ100" s="118"/>
      <c r="CK100" s="118"/>
      <c r="CL100" s="118"/>
      <c r="CM100" s="118"/>
      <c r="CN100" s="118"/>
      <c r="CO100" s="118"/>
      <c r="CP100" s="118"/>
      <c r="CQ100" s="118"/>
      <c r="CR100" s="118"/>
      <c r="CS100" s="118"/>
      <c r="CT100" s="118"/>
      <c r="CU100" s="118"/>
      <c r="CV100" s="118"/>
      <c r="CW100" s="118"/>
      <c r="CX100" s="118"/>
      <c r="CY100" s="118"/>
      <c r="CZ100" s="118"/>
      <c r="DA100" s="118"/>
      <c r="DB100" s="118"/>
      <c r="DC100" s="118"/>
      <c r="DD100" s="118"/>
      <c r="DE100" s="118"/>
      <c r="DF100" s="118"/>
      <c r="DG100" s="118"/>
      <c r="DH100" s="118"/>
      <c r="DI100" s="118"/>
      <c r="DJ100" s="118"/>
      <c r="DK100" s="118"/>
      <c r="DL100" s="118"/>
      <c r="DM100" s="118"/>
      <c r="DN100" s="118"/>
      <c r="DO100" s="118"/>
      <c r="DP100" s="118"/>
      <c r="DQ100" s="118"/>
      <c r="DR100" s="118"/>
      <c r="DS100" s="118"/>
      <c r="DT100" s="118"/>
      <c r="DU100" s="118"/>
      <c r="DV100" s="118"/>
      <c r="DW100" s="118"/>
      <c r="DX100" s="118"/>
      <c r="DY100" s="118"/>
      <c r="DZ100" s="118"/>
      <c r="EA100" s="118"/>
      <c r="EB100" s="118"/>
      <c r="EC100" s="118"/>
      <c r="ED100" s="118"/>
      <c r="EE100" s="118"/>
      <c r="EF100" s="118"/>
      <c r="EG100" s="118"/>
      <c r="EH100" s="118"/>
      <c r="EI100" s="118"/>
      <c r="EJ100" s="118"/>
      <c r="EK100" s="118"/>
      <c r="EL100" s="118"/>
      <c r="EM100" s="118"/>
      <c r="EN100" s="118"/>
      <c r="EO100" s="118"/>
      <c r="EP100" s="118"/>
      <c r="EQ100" s="118"/>
      <c r="ER100" s="118"/>
      <c r="ES100" s="118"/>
      <c r="ET100" s="118"/>
      <c r="EU100" s="118"/>
      <c r="EV100" s="118"/>
      <c r="EW100" s="118"/>
      <c r="EX100" s="118"/>
      <c r="EY100" s="118"/>
      <c r="EZ100" s="118"/>
      <c r="FA100" s="118"/>
      <c r="FB100" s="118"/>
      <c r="FC100" s="118"/>
      <c r="FD100" s="118"/>
      <c r="FE100" s="118"/>
      <c r="FF100" s="118"/>
      <c r="FG100" s="118"/>
      <c r="FH100" s="118"/>
      <c r="FI100" s="118"/>
      <c r="FJ100" s="118"/>
      <c r="FK100" s="118"/>
      <c r="FL100" s="118"/>
      <c r="FM100" s="118"/>
      <c r="FN100" s="118"/>
      <c r="FO100" s="118"/>
      <c r="FP100" s="118"/>
      <c r="FQ100" s="118"/>
      <c r="FR100" s="118"/>
      <c r="FS100" s="118"/>
      <c r="FT100" s="118"/>
      <c r="FU100" s="118"/>
      <c r="FV100" s="118"/>
      <c r="FW100" s="118"/>
      <c r="FX100" s="118"/>
      <c r="FY100" s="118"/>
      <c r="FZ100" s="118"/>
      <c r="GA100" s="118"/>
      <c r="GB100" s="118"/>
      <c r="GC100" s="118"/>
      <c r="GD100" s="118"/>
      <c r="GE100" s="118"/>
      <c r="GF100" s="118"/>
      <c r="GG100" s="118"/>
      <c r="GH100" s="118"/>
      <c r="GI100" s="118"/>
      <c r="GJ100" s="118"/>
      <c r="GK100" s="118"/>
      <c r="GL100" s="118"/>
      <c r="GM100" s="118"/>
      <c r="GN100" s="118"/>
      <c r="GO100" s="118"/>
      <c r="GP100" s="118"/>
      <c r="GQ100" s="118"/>
      <c r="GR100" s="118"/>
      <c r="GS100" s="118"/>
      <c r="GT100" s="118"/>
      <c r="GU100" s="118"/>
      <c r="GV100" s="118"/>
      <c r="GW100" s="118"/>
      <c r="GX100" s="118"/>
      <c r="GY100" s="118"/>
      <c r="GZ100" s="118"/>
      <c r="HA100" s="118"/>
      <c r="HB100" s="118"/>
      <c r="HC100" s="118"/>
      <c r="HD100" s="118"/>
      <c r="HE100" s="118"/>
      <c r="HF100" s="118"/>
      <c r="HG100" s="118"/>
      <c r="HH100" s="118"/>
      <c r="HI100" s="118"/>
      <c r="HJ100" s="118"/>
      <c r="HK100" s="118"/>
      <c r="HL100" s="118"/>
      <c r="HM100" s="118"/>
      <c r="HN100" s="118"/>
      <c r="HO100" s="118"/>
      <c r="HP100" s="118"/>
      <c r="HQ100" s="118"/>
      <c r="HR100" s="118"/>
      <c r="HS100" s="118"/>
      <c r="HT100" s="118"/>
      <c r="HU100" s="118"/>
      <c r="HV100" s="118"/>
      <c r="HW100" s="118"/>
      <c r="HX100" s="118"/>
      <c r="HY100" s="118"/>
      <c r="HZ100" s="118"/>
    </row>
    <row r="101" spans="1:234" ht="63">
      <c r="A101" s="137" t="s">
        <v>597</v>
      </c>
      <c r="B101" s="128">
        <f t="shared" si="17"/>
        <v>5492</v>
      </c>
      <c r="C101" s="138">
        <v>0</v>
      </c>
      <c r="D101" s="138">
        <v>0</v>
      </c>
      <c r="E101" s="138">
        <v>0</v>
      </c>
      <c r="F101" s="138">
        <v>0</v>
      </c>
      <c r="G101" s="138">
        <v>5492</v>
      </c>
      <c r="H101" s="138">
        <v>0</v>
      </c>
      <c r="I101" s="138">
        <v>0</v>
      </c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8"/>
      <c r="DE101" s="118"/>
      <c r="DF101" s="118"/>
      <c r="DG101" s="118"/>
      <c r="DH101" s="118"/>
      <c r="DI101" s="118"/>
      <c r="DJ101" s="118"/>
      <c r="DK101" s="118"/>
      <c r="DL101" s="118"/>
      <c r="DM101" s="118"/>
      <c r="DN101" s="118"/>
      <c r="DO101" s="118"/>
      <c r="DP101" s="118"/>
      <c r="DQ101" s="118"/>
      <c r="DR101" s="118"/>
      <c r="DS101" s="118"/>
      <c r="DT101" s="118"/>
      <c r="DU101" s="118"/>
      <c r="DV101" s="118"/>
      <c r="DW101" s="118"/>
      <c r="DX101" s="118"/>
      <c r="DY101" s="118"/>
      <c r="DZ101" s="118"/>
      <c r="EA101" s="118"/>
      <c r="EB101" s="118"/>
      <c r="EC101" s="118"/>
      <c r="ED101" s="118"/>
      <c r="EE101" s="118"/>
      <c r="EF101" s="118"/>
      <c r="EG101" s="118"/>
      <c r="EH101" s="118"/>
      <c r="EI101" s="118"/>
      <c r="EJ101" s="118"/>
      <c r="EK101" s="118"/>
      <c r="EL101" s="118"/>
      <c r="EM101" s="118"/>
      <c r="EN101" s="118"/>
      <c r="EO101" s="118"/>
      <c r="EP101" s="118"/>
      <c r="EQ101" s="118"/>
      <c r="ER101" s="118"/>
      <c r="ES101" s="118"/>
      <c r="ET101" s="118"/>
      <c r="EU101" s="118"/>
      <c r="EV101" s="118"/>
      <c r="EW101" s="118"/>
      <c r="EX101" s="118"/>
      <c r="EY101" s="118"/>
      <c r="EZ101" s="118"/>
      <c r="FA101" s="118"/>
      <c r="FB101" s="118"/>
      <c r="FC101" s="118"/>
      <c r="FD101" s="118"/>
      <c r="FE101" s="118"/>
      <c r="FF101" s="118"/>
      <c r="FG101" s="118"/>
      <c r="FH101" s="118"/>
      <c r="FI101" s="118"/>
      <c r="FJ101" s="118"/>
      <c r="FK101" s="118"/>
      <c r="FL101" s="118"/>
      <c r="FM101" s="118"/>
      <c r="FN101" s="118"/>
      <c r="FO101" s="118"/>
      <c r="FP101" s="118"/>
      <c r="FQ101" s="118"/>
      <c r="FR101" s="118"/>
      <c r="FS101" s="118"/>
      <c r="FT101" s="118"/>
      <c r="FU101" s="118"/>
      <c r="FV101" s="118"/>
      <c r="FW101" s="118"/>
      <c r="FX101" s="118"/>
      <c r="FY101" s="118"/>
      <c r="FZ101" s="118"/>
      <c r="GA101" s="118"/>
      <c r="GB101" s="118"/>
      <c r="GC101" s="118"/>
      <c r="GD101" s="118"/>
      <c r="GE101" s="118"/>
      <c r="GF101" s="118"/>
      <c r="GG101" s="118"/>
      <c r="GH101" s="118"/>
      <c r="GI101" s="118"/>
      <c r="GJ101" s="118"/>
      <c r="GK101" s="118"/>
      <c r="GL101" s="118"/>
      <c r="GM101" s="118"/>
      <c r="GN101" s="118"/>
      <c r="GO101" s="118"/>
      <c r="GP101" s="118"/>
      <c r="GQ101" s="118"/>
      <c r="GR101" s="118"/>
      <c r="GS101" s="118"/>
      <c r="GT101" s="118"/>
      <c r="GU101" s="118"/>
      <c r="GV101" s="118"/>
      <c r="GW101" s="118"/>
      <c r="GX101" s="118"/>
      <c r="GY101" s="118"/>
      <c r="GZ101" s="118"/>
      <c r="HA101" s="118"/>
      <c r="HB101" s="118"/>
      <c r="HC101" s="118"/>
      <c r="HD101" s="118"/>
      <c r="HE101" s="118"/>
      <c r="HF101" s="118"/>
      <c r="HG101" s="118"/>
      <c r="HH101" s="118"/>
      <c r="HI101" s="118"/>
      <c r="HJ101" s="118"/>
      <c r="HK101" s="118"/>
      <c r="HL101" s="118"/>
      <c r="HM101" s="118"/>
      <c r="HN101" s="118"/>
      <c r="HO101" s="118"/>
      <c r="HP101" s="118"/>
      <c r="HQ101" s="118"/>
      <c r="HR101" s="118"/>
      <c r="HS101" s="118"/>
      <c r="HT101" s="118"/>
      <c r="HU101" s="118"/>
      <c r="HV101" s="118"/>
      <c r="HW101" s="118"/>
      <c r="HX101" s="118"/>
      <c r="HY101" s="118"/>
      <c r="HZ101" s="118"/>
    </row>
    <row r="102" spans="1:234" ht="15.75">
      <c r="A102" s="137" t="s">
        <v>598</v>
      </c>
      <c r="B102" s="128">
        <f t="shared" si="17"/>
        <v>1846</v>
      </c>
      <c r="C102" s="138">
        <v>0</v>
      </c>
      <c r="D102" s="138">
        <v>0</v>
      </c>
      <c r="E102" s="138">
        <v>0</v>
      </c>
      <c r="F102" s="138">
        <v>0</v>
      </c>
      <c r="G102" s="138">
        <v>1846</v>
      </c>
      <c r="H102" s="138">
        <v>0</v>
      </c>
      <c r="I102" s="138">
        <v>0</v>
      </c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/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8"/>
      <c r="DD102" s="118"/>
      <c r="DE102" s="118"/>
      <c r="DF102" s="118"/>
      <c r="DG102" s="118"/>
      <c r="DH102" s="118"/>
      <c r="DI102" s="118"/>
      <c r="DJ102" s="118"/>
      <c r="DK102" s="118"/>
      <c r="DL102" s="118"/>
      <c r="DM102" s="118"/>
      <c r="DN102" s="118"/>
      <c r="DO102" s="118"/>
      <c r="DP102" s="118"/>
      <c r="DQ102" s="118"/>
      <c r="DR102" s="118"/>
      <c r="DS102" s="118"/>
      <c r="DT102" s="118"/>
      <c r="DU102" s="118"/>
      <c r="DV102" s="118"/>
      <c r="DW102" s="118"/>
      <c r="DX102" s="118"/>
      <c r="DY102" s="118"/>
      <c r="DZ102" s="118"/>
      <c r="EA102" s="118"/>
      <c r="EB102" s="118"/>
      <c r="EC102" s="118"/>
      <c r="ED102" s="118"/>
      <c r="EE102" s="118"/>
      <c r="EF102" s="118"/>
      <c r="EG102" s="118"/>
      <c r="EH102" s="118"/>
      <c r="EI102" s="118"/>
      <c r="EJ102" s="118"/>
      <c r="EK102" s="118"/>
      <c r="EL102" s="118"/>
      <c r="EM102" s="118"/>
      <c r="EN102" s="118"/>
      <c r="EO102" s="118"/>
      <c r="EP102" s="118"/>
      <c r="EQ102" s="118"/>
      <c r="ER102" s="118"/>
      <c r="ES102" s="118"/>
      <c r="ET102" s="118"/>
      <c r="EU102" s="118"/>
      <c r="EV102" s="118"/>
      <c r="EW102" s="118"/>
      <c r="EX102" s="118"/>
      <c r="EY102" s="118"/>
      <c r="EZ102" s="118"/>
      <c r="FA102" s="118"/>
      <c r="FB102" s="118"/>
      <c r="FC102" s="118"/>
      <c r="FD102" s="118"/>
      <c r="FE102" s="118"/>
      <c r="FF102" s="118"/>
      <c r="FG102" s="118"/>
      <c r="FH102" s="118"/>
      <c r="FI102" s="118"/>
      <c r="FJ102" s="118"/>
      <c r="FK102" s="118"/>
      <c r="FL102" s="118"/>
      <c r="FM102" s="118"/>
      <c r="FN102" s="118"/>
      <c r="FO102" s="118"/>
      <c r="FP102" s="118"/>
      <c r="FQ102" s="118"/>
      <c r="FR102" s="118"/>
      <c r="FS102" s="118"/>
      <c r="FT102" s="118"/>
      <c r="FU102" s="118"/>
      <c r="FV102" s="118"/>
      <c r="FW102" s="118"/>
      <c r="FX102" s="118"/>
      <c r="FY102" s="118"/>
      <c r="FZ102" s="118"/>
      <c r="GA102" s="118"/>
      <c r="GB102" s="118"/>
      <c r="GC102" s="118"/>
      <c r="GD102" s="118"/>
      <c r="GE102" s="118"/>
      <c r="GF102" s="118"/>
      <c r="GG102" s="118"/>
      <c r="GH102" s="118"/>
      <c r="GI102" s="118"/>
      <c r="GJ102" s="118"/>
      <c r="GK102" s="118"/>
      <c r="GL102" s="118"/>
      <c r="GM102" s="118"/>
      <c r="GN102" s="118"/>
      <c r="GO102" s="118"/>
      <c r="GP102" s="118"/>
      <c r="GQ102" s="118"/>
      <c r="GR102" s="118"/>
      <c r="GS102" s="118"/>
      <c r="GT102" s="118"/>
      <c r="GU102" s="118"/>
      <c r="GV102" s="118"/>
      <c r="GW102" s="118"/>
      <c r="GX102" s="118"/>
      <c r="GY102" s="118"/>
      <c r="GZ102" s="118"/>
      <c r="HA102" s="118"/>
      <c r="HB102" s="118"/>
      <c r="HC102" s="118"/>
      <c r="HD102" s="118"/>
      <c r="HE102" s="118"/>
      <c r="HF102" s="118"/>
      <c r="HG102" s="118"/>
      <c r="HH102" s="118"/>
      <c r="HI102" s="118"/>
      <c r="HJ102" s="118"/>
      <c r="HK102" s="118"/>
      <c r="HL102" s="118"/>
      <c r="HM102" s="118"/>
      <c r="HN102" s="118"/>
      <c r="HO102" s="118"/>
      <c r="HP102" s="118"/>
      <c r="HQ102" s="118"/>
      <c r="HR102" s="118"/>
      <c r="HS102" s="118"/>
      <c r="HT102" s="118"/>
      <c r="HU102" s="118"/>
      <c r="HV102" s="118"/>
      <c r="HW102" s="118"/>
      <c r="HX102" s="118"/>
      <c r="HY102" s="118"/>
      <c r="HZ102" s="118"/>
    </row>
    <row r="103" spans="1:234" ht="15.75">
      <c r="A103" s="131" t="s">
        <v>557</v>
      </c>
      <c r="B103" s="128">
        <f t="shared" si="17"/>
        <v>38850</v>
      </c>
      <c r="C103" s="132">
        <f aca="true" t="shared" si="22" ref="C103:I103">SUM(C104:C104)</f>
        <v>0</v>
      </c>
      <c r="D103" s="132">
        <f t="shared" si="22"/>
        <v>0</v>
      </c>
      <c r="E103" s="132">
        <f t="shared" si="22"/>
        <v>8158</v>
      </c>
      <c r="F103" s="132">
        <f t="shared" si="22"/>
        <v>0</v>
      </c>
      <c r="G103" s="132">
        <f t="shared" si="22"/>
        <v>0</v>
      </c>
      <c r="H103" s="132">
        <f t="shared" si="22"/>
        <v>0</v>
      </c>
      <c r="I103" s="132">
        <f t="shared" si="22"/>
        <v>30692</v>
      </c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18"/>
      <c r="DM103" s="118"/>
      <c r="DN103" s="118"/>
      <c r="DO103" s="118"/>
      <c r="DP103" s="118"/>
      <c r="DQ103" s="118"/>
      <c r="DR103" s="118"/>
      <c r="DS103" s="118"/>
      <c r="DT103" s="118"/>
      <c r="DU103" s="118"/>
      <c r="DV103" s="118"/>
      <c r="DW103" s="118"/>
      <c r="DX103" s="118"/>
      <c r="DY103" s="118"/>
      <c r="DZ103" s="118"/>
      <c r="EA103" s="118"/>
      <c r="EB103" s="118"/>
      <c r="EC103" s="118"/>
      <c r="ED103" s="118"/>
      <c r="EE103" s="118"/>
      <c r="EF103" s="118"/>
      <c r="EG103" s="118"/>
      <c r="EH103" s="118"/>
      <c r="EI103" s="118"/>
      <c r="EJ103" s="118"/>
      <c r="EK103" s="118"/>
      <c r="EL103" s="118"/>
      <c r="EM103" s="118"/>
      <c r="EN103" s="118"/>
      <c r="EO103" s="118"/>
      <c r="EP103" s="118"/>
      <c r="EQ103" s="118"/>
      <c r="ER103" s="118"/>
      <c r="ES103" s="118"/>
      <c r="ET103" s="118"/>
      <c r="EU103" s="118"/>
      <c r="EV103" s="118"/>
      <c r="EW103" s="118"/>
      <c r="EX103" s="118"/>
      <c r="EY103" s="118"/>
      <c r="EZ103" s="118"/>
      <c r="FA103" s="118"/>
      <c r="FB103" s="118"/>
      <c r="FC103" s="118"/>
      <c r="FD103" s="118"/>
      <c r="FE103" s="118"/>
      <c r="FF103" s="118"/>
      <c r="FG103" s="118"/>
      <c r="FH103" s="118"/>
      <c r="FI103" s="118"/>
      <c r="FJ103" s="118"/>
      <c r="FK103" s="118"/>
      <c r="FL103" s="118"/>
      <c r="FM103" s="118"/>
      <c r="FN103" s="118"/>
      <c r="FO103" s="118"/>
      <c r="FP103" s="118"/>
      <c r="FQ103" s="118"/>
      <c r="FR103" s="118"/>
      <c r="FS103" s="118"/>
      <c r="FT103" s="118"/>
      <c r="FU103" s="118"/>
      <c r="FV103" s="118"/>
      <c r="FW103" s="118"/>
      <c r="FX103" s="118"/>
      <c r="FY103" s="118"/>
      <c r="FZ103" s="118"/>
      <c r="GA103" s="118"/>
      <c r="GB103" s="118"/>
      <c r="GC103" s="118"/>
      <c r="GD103" s="118"/>
      <c r="GE103" s="118"/>
      <c r="GF103" s="118"/>
      <c r="GG103" s="118"/>
      <c r="GH103" s="118"/>
      <c r="GI103" s="118"/>
      <c r="GJ103" s="118"/>
      <c r="GK103" s="118"/>
      <c r="GL103" s="118"/>
      <c r="GM103" s="118"/>
      <c r="GN103" s="118"/>
      <c r="GO103" s="118"/>
      <c r="GP103" s="118"/>
      <c r="GQ103" s="118"/>
      <c r="GR103" s="118"/>
      <c r="GS103" s="118"/>
      <c r="GT103" s="118"/>
      <c r="GU103" s="118"/>
      <c r="GV103" s="118"/>
      <c r="GW103" s="118"/>
      <c r="GX103" s="118"/>
      <c r="GY103" s="118"/>
      <c r="GZ103" s="118"/>
      <c r="HA103" s="118"/>
      <c r="HB103" s="118"/>
      <c r="HC103" s="118"/>
      <c r="HD103" s="118"/>
      <c r="HE103" s="118"/>
      <c r="HF103" s="118"/>
      <c r="HG103" s="118"/>
      <c r="HH103" s="118"/>
      <c r="HI103" s="118"/>
      <c r="HJ103" s="118"/>
      <c r="HK103" s="118"/>
      <c r="HL103" s="118"/>
      <c r="HM103" s="118"/>
      <c r="HN103" s="118"/>
      <c r="HO103" s="118"/>
      <c r="HP103" s="118"/>
      <c r="HQ103" s="118"/>
      <c r="HR103" s="118"/>
      <c r="HS103" s="118"/>
      <c r="HT103" s="118"/>
      <c r="HU103" s="118"/>
      <c r="HV103" s="118"/>
      <c r="HW103" s="118"/>
      <c r="HX103" s="118"/>
      <c r="HY103" s="118"/>
      <c r="HZ103" s="118"/>
    </row>
    <row r="104" spans="1:234" ht="47.25">
      <c r="A104" s="141" t="s">
        <v>599</v>
      </c>
      <c r="B104" s="128">
        <f t="shared" si="17"/>
        <v>38850</v>
      </c>
      <c r="C104" s="143">
        <v>0</v>
      </c>
      <c r="D104" s="143">
        <v>0</v>
      </c>
      <c r="E104" s="143">
        <f>38850-30030-662</f>
        <v>8158</v>
      </c>
      <c r="F104" s="143">
        <v>0</v>
      </c>
      <c r="G104" s="143">
        <v>0</v>
      </c>
      <c r="H104" s="143">
        <v>0</v>
      </c>
      <c r="I104" s="143">
        <f>30030+662</f>
        <v>30692</v>
      </c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18"/>
      <c r="DT104" s="118"/>
      <c r="DU104" s="118"/>
      <c r="DV104" s="118"/>
      <c r="DW104" s="118"/>
      <c r="DX104" s="118"/>
      <c r="DY104" s="118"/>
      <c r="DZ104" s="118"/>
      <c r="EA104" s="118"/>
      <c r="EB104" s="118"/>
      <c r="EC104" s="118"/>
      <c r="ED104" s="118"/>
      <c r="EE104" s="118"/>
      <c r="EF104" s="118"/>
      <c r="EG104" s="118"/>
      <c r="EH104" s="118"/>
      <c r="EI104" s="118"/>
      <c r="EJ104" s="118"/>
      <c r="EK104" s="118"/>
      <c r="EL104" s="118"/>
      <c r="EM104" s="118"/>
      <c r="EN104" s="118"/>
      <c r="EO104" s="118"/>
      <c r="EP104" s="118"/>
      <c r="EQ104" s="118"/>
      <c r="ER104" s="118"/>
      <c r="ES104" s="118"/>
      <c r="ET104" s="118"/>
      <c r="EU104" s="118"/>
      <c r="EV104" s="118"/>
      <c r="EW104" s="118"/>
      <c r="EX104" s="118"/>
      <c r="EY104" s="118"/>
      <c r="EZ104" s="118"/>
      <c r="FA104" s="118"/>
      <c r="FB104" s="118"/>
      <c r="FC104" s="118"/>
      <c r="FD104" s="118"/>
      <c r="FE104" s="118"/>
      <c r="FF104" s="118"/>
      <c r="FG104" s="118"/>
      <c r="FH104" s="118"/>
      <c r="FI104" s="118"/>
      <c r="FJ104" s="118"/>
      <c r="FK104" s="118"/>
      <c r="FL104" s="130"/>
      <c r="FM104" s="130"/>
      <c r="FN104" s="130"/>
      <c r="FO104" s="130"/>
      <c r="FP104" s="130"/>
      <c r="FQ104" s="130"/>
      <c r="FR104" s="130"/>
      <c r="FS104" s="130"/>
      <c r="FT104" s="130"/>
      <c r="FU104" s="130"/>
      <c r="FV104" s="130"/>
      <c r="FW104" s="130"/>
      <c r="FX104" s="130"/>
      <c r="FY104" s="130"/>
      <c r="FZ104" s="130"/>
      <c r="GA104" s="130"/>
      <c r="GB104" s="130"/>
      <c r="GC104" s="130"/>
      <c r="GD104" s="130"/>
      <c r="GE104" s="130"/>
      <c r="GF104" s="130"/>
      <c r="GG104" s="130"/>
      <c r="GH104" s="130"/>
      <c r="GI104" s="130"/>
      <c r="GJ104" s="130"/>
      <c r="GK104" s="130"/>
      <c r="GL104" s="130"/>
      <c r="GM104" s="130"/>
      <c r="GN104" s="130"/>
      <c r="GO104" s="130"/>
      <c r="GP104" s="130"/>
      <c r="GQ104" s="130"/>
      <c r="GR104" s="130"/>
      <c r="GS104" s="130"/>
      <c r="GT104" s="130"/>
      <c r="GU104" s="130"/>
      <c r="GV104" s="130"/>
      <c r="GW104" s="130"/>
      <c r="GX104" s="130"/>
      <c r="GY104" s="130"/>
      <c r="GZ104" s="130"/>
      <c r="HA104" s="130"/>
      <c r="HB104" s="130"/>
      <c r="HC104" s="130"/>
      <c r="HD104" s="130"/>
      <c r="HE104" s="130"/>
      <c r="HF104" s="130"/>
      <c r="HG104" s="130"/>
      <c r="HH104" s="130"/>
      <c r="HI104" s="130"/>
      <c r="HJ104" s="130"/>
      <c r="HK104" s="130"/>
      <c r="HL104" s="130"/>
      <c r="HM104" s="130"/>
      <c r="HN104" s="130"/>
      <c r="HO104" s="130"/>
      <c r="HP104" s="130"/>
      <c r="HQ104" s="130"/>
      <c r="HR104" s="130"/>
      <c r="HS104" s="130"/>
      <c r="HT104" s="130"/>
      <c r="HU104" s="130"/>
      <c r="HV104" s="130"/>
      <c r="HW104" s="130"/>
      <c r="HX104" s="130"/>
      <c r="HY104" s="130"/>
      <c r="HZ104" s="130"/>
    </row>
    <row r="105" spans="1:234" ht="15.75">
      <c r="A105" s="131" t="s">
        <v>558</v>
      </c>
      <c r="B105" s="128">
        <f t="shared" si="17"/>
        <v>30694</v>
      </c>
      <c r="C105" s="132">
        <f>SUM(C106:C108)</f>
        <v>0</v>
      </c>
      <c r="D105" s="132">
        <f>SUM(D106:D108)</f>
        <v>0</v>
      </c>
      <c r="E105" s="132">
        <f>SUM(E106:E108)</f>
        <v>0</v>
      </c>
      <c r="F105" s="132">
        <f>SUM(F106:F108)</f>
        <v>3564</v>
      </c>
      <c r="G105" s="132">
        <f>SUM(G106:G108)</f>
        <v>27130</v>
      </c>
      <c r="H105" s="132">
        <f>SUM(H106:H108)</f>
        <v>0</v>
      </c>
      <c r="I105" s="132">
        <f>SUM(I106:I108)</f>
        <v>0</v>
      </c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130"/>
      <c r="CR105" s="130"/>
      <c r="CS105" s="130"/>
      <c r="CT105" s="130"/>
      <c r="CU105" s="130"/>
      <c r="CV105" s="130"/>
      <c r="CW105" s="130"/>
      <c r="CX105" s="130"/>
      <c r="CY105" s="130"/>
      <c r="CZ105" s="130"/>
      <c r="DA105" s="130"/>
      <c r="DB105" s="130"/>
      <c r="DC105" s="130"/>
      <c r="DD105" s="130"/>
      <c r="DE105" s="130"/>
      <c r="DF105" s="130"/>
      <c r="DG105" s="130"/>
      <c r="DH105" s="130"/>
      <c r="DI105" s="130"/>
      <c r="DJ105" s="130"/>
      <c r="DK105" s="130"/>
      <c r="DL105" s="130"/>
      <c r="DM105" s="130"/>
      <c r="DN105" s="130"/>
      <c r="DO105" s="130"/>
      <c r="DP105" s="130"/>
      <c r="DQ105" s="130"/>
      <c r="DR105" s="130"/>
      <c r="DS105" s="130"/>
      <c r="DT105" s="130"/>
      <c r="DU105" s="130"/>
      <c r="DV105" s="130"/>
      <c r="DW105" s="130"/>
      <c r="DX105" s="130"/>
      <c r="DY105" s="130"/>
      <c r="DZ105" s="130"/>
      <c r="EA105" s="130"/>
      <c r="EB105" s="130"/>
      <c r="EC105" s="130"/>
      <c r="ED105" s="130"/>
      <c r="EE105" s="130"/>
      <c r="EF105" s="130"/>
      <c r="EG105" s="130"/>
      <c r="EH105" s="130"/>
      <c r="EI105" s="130"/>
      <c r="EJ105" s="130"/>
      <c r="EK105" s="130"/>
      <c r="EL105" s="130"/>
      <c r="EM105" s="130"/>
      <c r="EN105" s="130"/>
      <c r="EO105" s="130"/>
      <c r="EP105" s="130"/>
      <c r="EQ105" s="130"/>
      <c r="ER105" s="130"/>
      <c r="ES105" s="130"/>
      <c r="ET105" s="130"/>
      <c r="EU105" s="130"/>
      <c r="EV105" s="130"/>
      <c r="EW105" s="130"/>
      <c r="EX105" s="130"/>
      <c r="EY105" s="130"/>
      <c r="EZ105" s="130"/>
      <c r="FA105" s="130"/>
      <c r="FB105" s="130"/>
      <c r="FC105" s="130"/>
      <c r="FD105" s="130"/>
      <c r="FE105" s="130"/>
      <c r="FF105" s="130"/>
      <c r="FG105" s="130"/>
      <c r="FH105" s="130"/>
      <c r="FI105" s="130"/>
      <c r="FJ105" s="130"/>
      <c r="FK105" s="130"/>
      <c r="FL105" s="118"/>
      <c r="FM105" s="118"/>
      <c r="FN105" s="118"/>
      <c r="FO105" s="118"/>
      <c r="FP105" s="118"/>
      <c r="FQ105" s="118"/>
      <c r="FR105" s="118"/>
      <c r="FS105" s="118"/>
      <c r="FT105" s="118"/>
      <c r="FU105" s="118"/>
      <c r="FV105" s="118"/>
      <c r="FW105" s="118"/>
      <c r="FX105" s="118"/>
      <c r="FY105" s="118"/>
      <c r="FZ105" s="118"/>
      <c r="GA105" s="118"/>
      <c r="GB105" s="118"/>
      <c r="GC105" s="118"/>
      <c r="GD105" s="118"/>
      <c r="GE105" s="118"/>
      <c r="GF105" s="118"/>
      <c r="GG105" s="118"/>
      <c r="GH105" s="118"/>
      <c r="GI105" s="118"/>
      <c r="GJ105" s="118"/>
      <c r="GK105" s="118"/>
      <c r="GL105" s="118"/>
      <c r="GM105" s="118"/>
      <c r="GN105" s="118"/>
      <c r="GO105" s="118"/>
      <c r="GP105" s="118"/>
      <c r="GQ105" s="118"/>
      <c r="GR105" s="118"/>
      <c r="GS105" s="118"/>
      <c r="GT105" s="118"/>
      <c r="GU105" s="118"/>
      <c r="GV105" s="118"/>
      <c r="GW105" s="118"/>
      <c r="GX105" s="118"/>
      <c r="GY105" s="118"/>
      <c r="GZ105" s="118"/>
      <c r="HA105" s="118"/>
      <c r="HB105" s="118"/>
      <c r="HC105" s="118"/>
      <c r="HD105" s="118"/>
      <c r="HE105" s="118"/>
      <c r="HF105" s="118"/>
      <c r="HG105" s="118"/>
      <c r="HH105" s="118"/>
      <c r="HI105" s="118"/>
      <c r="HJ105" s="118"/>
      <c r="HK105" s="118"/>
      <c r="HL105" s="118"/>
      <c r="HM105" s="118"/>
      <c r="HN105" s="118"/>
      <c r="HO105" s="118"/>
      <c r="HP105" s="118"/>
      <c r="HQ105" s="118"/>
      <c r="HR105" s="118"/>
      <c r="HS105" s="118"/>
      <c r="HT105" s="118"/>
      <c r="HU105" s="118"/>
      <c r="HV105" s="118"/>
      <c r="HW105" s="118"/>
      <c r="HX105" s="118"/>
      <c r="HY105" s="118"/>
      <c r="HZ105" s="118"/>
    </row>
    <row r="106" spans="1:234" ht="47.25">
      <c r="A106" s="141" t="s">
        <v>600</v>
      </c>
      <c r="B106" s="128">
        <f t="shared" si="17"/>
        <v>19680</v>
      </c>
      <c r="C106" s="135">
        <v>0</v>
      </c>
      <c r="D106" s="135">
        <v>0</v>
      </c>
      <c r="E106" s="135">
        <v>0</v>
      </c>
      <c r="F106" s="135">
        <v>0</v>
      </c>
      <c r="G106" s="135">
        <v>19680</v>
      </c>
      <c r="H106" s="135">
        <v>0</v>
      </c>
      <c r="I106" s="135">
        <v>0</v>
      </c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18"/>
      <c r="DE106" s="118"/>
      <c r="DF106" s="118"/>
      <c r="DG106" s="118"/>
      <c r="DH106" s="118"/>
      <c r="DI106" s="118"/>
      <c r="DJ106" s="118"/>
      <c r="DK106" s="118"/>
      <c r="DL106" s="118"/>
      <c r="DM106" s="118"/>
      <c r="DN106" s="118"/>
      <c r="DO106" s="118"/>
      <c r="DP106" s="118"/>
      <c r="DQ106" s="118"/>
      <c r="DR106" s="118"/>
      <c r="DS106" s="118"/>
      <c r="DT106" s="118"/>
      <c r="DU106" s="118"/>
      <c r="DV106" s="118"/>
      <c r="DW106" s="118"/>
      <c r="DX106" s="118"/>
      <c r="DY106" s="118"/>
      <c r="DZ106" s="118"/>
      <c r="EA106" s="118"/>
      <c r="EB106" s="118"/>
      <c r="EC106" s="118"/>
      <c r="ED106" s="118"/>
      <c r="EE106" s="118"/>
      <c r="EF106" s="118"/>
      <c r="EG106" s="118"/>
      <c r="EH106" s="118"/>
      <c r="EI106" s="118"/>
      <c r="EJ106" s="118"/>
      <c r="EK106" s="118"/>
      <c r="EL106" s="118"/>
      <c r="EM106" s="118"/>
      <c r="EN106" s="118"/>
      <c r="EO106" s="118"/>
      <c r="EP106" s="118"/>
      <c r="EQ106" s="118"/>
      <c r="ER106" s="118"/>
      <c r="ES106" s="118"/>
      <c r="ET106" s="118"/>
      <c r="EU106" s="118"/>
      <c r="EV106" s="118"/>
      <c r="EW106" s="118"/>
      <c r="EX106" s="118"/>
      <c r="EY106" s="118"/>
      <c r="EZ106" s="118"/>
      <c r="FA106" s="118"/>
      <c r="FB106" s="118"/>
      <c r="FC106" s="118"/>
      <c r="FD106" s="118"/>
      <c r="FE106" s="118"/>
      <c r="FF106" s="118"/>
      <c r="FG106" s="118"/>
      <c r="FH106" s="118"/>
      <c r="FI106" s="118"/>
      <c r="FJ106" s="118"/>
      <c r="FK106" s="118"/>
      <c r="FL106" s="118"/>
      <c r="FM106" s="118"/>
      <c r="FN106" s="118"/>
      <c r="FO106" s="118"/>
      <c r="FP106" s="118"/>
      <c r="FQ106" s="118"/>
      <c r="FR106" s="118"/>
      <c r="FS106" s="118"/>
      <c r="FT106" s="118"/>
      <c r="FU106" s="118"/>
      <c r="FV106" s="118"/>
      <c r="FW106" s="118"/>
      <c r="FX106" s="118"/>
      <c r="FY106" s="118"/>
      <c r="FZ106" s="118"/>
      <c r="GA106" s="118"/>
      <c r="GB106" s="118"/>
      <c r="GC106" s="118"/>
      <c r="GD106" s="118"/>
      <c r="GE106" s="118"/>
      <c r="GF106" s="118"/>
      <c r="GG106" s="118"/>
      <c r="GH106" s="118"/>
      <c r="GI106" s="118"/>
      <c r="GJ106" s="118"/>
      <c r="GK106" s="118"/>
      <c r="GL106" s="118"/>
      <c r="GM106" s="118"/>
      <c r="GN106" s="118"/>
      <c r="GO106" s="118"/>
      <c r="GP106" s="118"/>
      <c r="GQ106" s="118"/>
      <c r="GR106" s="118"/>
      <c r="GS106" s="118"/>
      <c r="GT106" s="118"/>
      <c r="GU106" s="118"/>
      <c r="GV106" s="118"/>
      <c r="GW106" s="118"/>
      <c r="GX106" s="118"/>
      <c r="GY106" s="118"/>
      <c r="GZ106" s="118"/>
      <c r="HA106" s="118"/>
      <c r="HB106" s="118"/>
      <c r="HC106" s="118"/>
      <c r="HD106" s="118"/>
      <c r="HE106" s="118"/>
      <c r="HF106" s="118"/>
      <c r="HG106" s="118"/>
      <c r="HH106" s="118"/>
      <c r="HI106" s="118"/>
      <c r="HJ106" s="118"/>
      <c r="HK106" s="118"/>
      <c r="HL106" s="118"/>
      <c r="HM106" s="118"/>
      <c r="HN106" s="118"/>
      <c r="HO106" s="118"/>
      <c r="HP106" s="118"/>
      <c r="HQ106" s="118"/>
      <c r="HR106" s="118"/>
      <c r="HS106" s="118"/>
      <c r="HT106" s="118"/>
      <c r="HU106" s="118"/>
      <c r="HV106" s="118"/>
      <c r="HW106" s="118"/>
      <c r="HX106" s="118"/>
      <c r="HY106" s="118"/>
      <c r="HZ106" s="118"/>
    </row>
    <row r="107" spans="1:234" ht="31.5">
      <c r="A107" s="141" t="s">
        <v>601</v>
      </c>
      <c r="B107" s="128">
        <f t="shared" si="17"/>
        <v>7450</v>
      </c>
      <c r="C107" s="135">
        <v>0</v>
      </c>
      <c r="D107" s="135">
        <v>0</v>
      </c>
      <c r="E107" s="135">
        <v>0</v>
      </c>
      <c r="F107" s="135">
        <v>0</v>
      </c>
      <c r="G107" s="135">
        <v>7450</v>
      </c>
      <c r="H107" s="135">
        <v>0</v>
      </c>
      <c r="I107" s="135">
        <v>0</v>
      </c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8"/>
      <c r="DI107" s="118"/>
      <c r="DJ107" s="118"/>
      <c r="DK107" s="118"/>
      <c r="DL107" s="118"/>
      <c r="DM107" s="118"/>
      <c r="DN107" s="118"/>
      <c r="DO107" s="118"/>
      <c r="DP107" s="118"/>
      <c r="DQ107" s="118"/>
      <c r="DR107" s="118"/>
      <c r="DS107" s="118"/>
      <c r="DT107" s="118"/>
      <c r="DU107" s="118"/>
      <c r="DV107" s="118"/>
      <c r="DW107" s="118"/>
      <c r="DX107" s="118"/>
      <c r="DY107" s="118"/>
      <c r="DZ107" s="118"/>
      <c r="EA107" s="118"/>
      <c r="EB107" s="118"/>
      <c r="EC107" s="118"/>
      <c r="ED107" s="118"/>
      <c r="EE107" s="118"/>
      <c r="EF107" s="118"/>
      <c r="EG107" s="118"/>
      <c r="EH107" s="118"/>
      <c r="EI107" s="118"/>
      <c r="EJ107" s="118"/>
      <c r="EK107" s="118"/>
      <c r="EL107" s="118"/>
      <c r="EM107" s="118"/>
      <c r="EN107" s="118"/>
      <c r="EO107" s="118"/>
      <c r="EP107" s="118"/>
      <c r="EQ107" s="118"/>
      <c r="ER107" s="118"/>
      <c r="ES107" s="118"/>
      <c r="ET107" s="118"/>
      <c r="EU107" s="118"/>
      <c r="EV107" s="118"/>
      <c r="EW107" s="118"/>
      <c r="EX107" s="118"/>
      <c r="EY107" s="118"/>
      <c r="EZ107" s="118"/>
      <c r="FA107" s="118"/>
      <c r="FB107" s="118"/>
      <c r="FC107" s="118"/>
      <c r="FD107" s="118"/>
      <c r="FE107" s="118"/>
      <c r="FF107" s="118"/>
      <c r="FG107" s="118"/>
      <c r="FH107" s="118"/>
      <c r="FI107" s="118"/>
      <c r="FJ107" s="118"/>
      <c r="FK107" s="118"/>
      <c r="FL107" s="118"/>
      <c r="FM107" s="118"/>
      <c r="FN107" s="118"/>
      <c r="FO107" s="118"/>
      <c r="FP107" s="118"/>
      <c r="FQ107" s="118"/>
      <c r="FR107" s="118"/>
      <c r="FS107" s="118"/>
      <c r="FT107" s="118"/>
      <c r="FU107" s="118"/>
      <c r="FV107" s="118"/>
      <c r="FW107" s="118"/>
      <c r="FX107" s="118"/>
      <c r="FY107" s="118"/>
      <c r="FZ107" s="118"/>
      <c r="GA107" s="118"/>
      <c r="GB107" s="118"/>
      <c r="GC107" s="118"/>
      <c r="GD107" s="118"/>
      <c r="GE107" s="118"/>
      <c r="GF107" s="118"/>
      <c r="GG107" s="118"/>
      <c r="GH107" s="118"/>
      <c r="GI107" s="118"/>
      <c r="GJ107" s="118"/>
      <c r="GK107" s="118"/>
      <c r="GL107" s="118"/>
      <c r="GM107" s="118"/>
      <c r="GN107" s="118"/>
      <c r="GO107" s="118"/>
      <c r="GP107" s="118"/>
      <c r="GQ107" s="118"/>
      <c r="GR107" s="118"/>
      <c r="GS107" s="118"/>
      <c r="GT107" s="118"/>
      <c r="GU107" s="118"/>
      <c r="GV107" s="118"/>
      <c r="GW107" s="118"/>
      <c r="GX107" s="118"/>
      <c r="GY107" s="118"/>
      <c r="GZ107" s="118"/>
      <c r="HA107" s="118"/>
      <c r="HB107" s="118"/>
      <c r="HC107" s="118"/>
      <c r="HD107" s="118"/>
      <c r="HE107" s="118"/>
      <c r="HF107" s="118"/>
      <c r="HG107" s="118"/>
      <c r="HH107" s="118"/>
      <c r="HI107" s="118"/>
      <c r="HJ107" s="118"/>
      <c r="HK107" s="118"/>
      <c r="HL107" s="118"/>
      <c r="HM107" s="118"/>
      <c r="HN107" s="118"/>
      <c r="HO107" s="118"/>
      <c r="HP107" s="118"/>
      <c r="HQ107" s="118"/>
      <c r="HR107" s="118"/>
      <c r="HS107" s="118"/>
      <c r="HT107" s="118"/>
      <c r="HU107" s="118"/>
      <c r="HV107" s="118"/>
      <c r="HW107" s="118"/>
      <c r="HX107" s="118"/>
      <c r="HY107" s="118"/>
      <c r="HZ107" s="118"/>
    </row>
    <row r="108" spans="1:234" ht="78.75">
      <c r="A108" s="141" t="s">
        <v>602</v>
      </c>
      <c r="B108" s="128">
        <f t="shared" si="17"/>
        <v>3564</v>
      </c>
      <c r="C108" s="135">
        <v>0</v>
      </c>
      <c r="D108" s="135">
        <v>0</v>
      </c>
      <c r="E108" s="135">
        <v>0</v>
      </c>
      <c r="F108" s="135">
        <v>3564</v>
      </c>
      <c r="G108" s="135">
        <v>0</v>
      </c>
      <c r="H108" s="135">
        <v>0</v>
      </c>
      <c r="I108" s="135">
        <v>0</v>
      </c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  <c r="DO108" s="118"/>
      <c r="DP108" s="118"/>
      <c r="DQ108" s="118"/>
      <c r="DR108" s="118"/>
      <c r="DS108" s="118"/>
      <c r="DT108" s="118"/>
      <c r="DU108" s="118"/>
      <c r="DV108" s="118"/>
      <c r="DW108" s="118"/>
      <c r="DX108" s="118"/>
      <c r="DY108" s="118"/>
      <c r="DZ108" s="118"/>
      <c r="EA108" s="118"/>
      <c r="EB108" s="118"/>
      <c r="EC108" s="118"/>
      <c r="ED108" s="118"/>
      <c r="EE108" s="118"/>
      <c r="EF108" s="118"/>
      <c r="EG108" s="118"/>
      <c r="EH108" s="118"/>
      <c r="EI108" s="118"/>
      <c r="EJ108" s="118"/>
      <c r="EK108" s="118"/>
      <c r="EL108" s="118"/>
      <c r="EM108" s="118"/>
      <c r="EN108" s="118"/>
      <c r="EO108" s="118"/>
      <c r="EP108" s="118"/>
      <c r="EQ108" s="118"/>
      <c r="ER108" s="118"/>
      <c r="ES108" s="118"/>
      <c r="ET108" s="118"/>
      <c r="EU108" s="118"/>
      <c r="EV108" s="118"/>
      <c r="EW108" s="118"/>
      <c r="EX108" s="118"/>
      <c r="EY108" s="118"/>
      <c r="EZ108" s="118"/>
      <c r="FA108" s="118"/>
      <c r="FB108" s="118"/>
      <c r="FC108" s="118"/>
      <c r="FD108" s="118"/>
      <c r="FE108" s="118"/>
      <c r="FF108" s="118"/>
      <c r="FG108" s="118"/>
      <c r="FH108" s="118"/>
      <c r="FI108" s="118"/>
      <c r="FJ108" s="118"/>
      <c r="FK108" s="118"/>
      <c r="FL108" s="118"/>
      <c r="FM108" s="118"/>
      <c r="FN108" s="118"/>
      <c r="FO108" s="118"/>
      <c r="FP108" s="118"/>
      <c r="FQ108" s="118"/>
      <c r="FR108" s="118"/>
      <c r="FS108" s="118"/>
      <c r="FT108" s="118"/>
      <c r="FU108" s="118"/>
      <c r="FV108" s="118"/>
      <c r="FW108" s="118"/>
      <c r="FX108" s="118"/>
      <c r="FY108" s="118"/>
      <c r="FZ108" s="118"/>
      <c r="GA108" s="118"/>
      <c r="GB108" s="118"/>
      <c r="GC108" s="118"/>
      <c r="GD108" s="118"/>
      <c r="GE108" s="118"/>
      <c r="GF108" s="118"/>
      <c r="GG108" s="118"/>
      <c r="GH108" s="118"/>
      <c r="GI108" s="118"/>
      <c r="GJ108" s="118"/>
      <c r="GK108" s="118"/>
      <c r="GL108" s="118"/>
      <c r="GM108" s="118"/>
      <c r="GN108" s="118"/>
      <c r="GO108" s="118"/>
      <c r="GP108" s="118"/>
      <c r="GQ108" s="118"/>
      <c r="GR108" s="118"/>
      <c r="GS108" s="118"/>
      <c r="GT108" s="118"/>
      <c r="GU108" s="118"/>
      <c r="GV108" s="118"/>
      <c r="GW108" s="118"/>
      <c r="GX108" s="118"/>
      <c r="GY108" s="118"/>
      <c r="GZ108" s="118"/>
      <c r="HA108" s="118"/>
      <c r="HB108" s="118"/>
      <c r="HC108" s="118"/>
      <c r="HD108" s="118"/>
      <c r="HE108" s="118"/>
      <c r="HF108" s="118"/>
      <c r="HG108" s="118"/>
      <c r="HH108" s="118"/>
      <c r="HI108" s="118"/>
      <c r="HJ108" s="118"/>
      <c r="HK108" s="118"/>
      <c r="HL108" s="118"/>
      <c r="HM108" s="118"/>
      <c r="HN108" s="118"/>
      <c r="HO108" s="118"/>
      <c r="HP108" s="118"/>
      <c r="HQ108" s="118"/>
      <c r="HR108" s="118"/>
      <c r="HS108" s="118"/>
      <c r="HT108" s="118"/>
      <c r="HU108" s="118"/>
      <c r="HV108" s="118"/>
      <c r="HW108" s="118"/>
      <c r="HX108" s="118"/>
      <c r="HY108" s="118"/>
      <c r="HZ108" s="118"/>
    </row>
    <row r="109" spans="1:234" ht="31.5">
      <c r="A109" s="131" t="s">
        <v>538</v>
      </c>
      <c r="B109" s="128">
        <f t="shared" si="17"/>
        <v>1457054</v>
      </c>
      <c r="C109" s="132">
        <f>SUM(C110,C112,C116,C114)</f>
        <v>0</v>
      </c>
      <c r="D109" s="132">
        <f aca="true" t="shared" si="23" ref="D109:I109">SUM(D110,D112,D116,D114)</f>
        <v>70281</v>
      </c>
      <c r="E109" s="132">
        <f t="shared" si="23"/>
        <v>136860</v>
      </c>
      <c r="F109" s="132">
        <f t="shared" si="23"/>
        <v>164811</v>
      </c>
      <c r="G109" s="132">
        <f t="shared" si="23"/>
        <v>0</v>
      </c>
      <c r="H109" s="132">
        <f t="shared" si="23"/>
        <v>1085102</v>
      </c>
      <c r="I109" s="132">
        <f t="shared" si="23"/>
        <v>0</v>
      </c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  <c r="BV109" s="118"/>
      <c r="BW109" s="118"/>
      <c r="BX109" s="118"/>
      <c r="BY109" s="118"/>
      <c r="BZ109" s="118"/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18"/>
      <c r="DH109" s="118"/>
      <c r="DI109" s="118"/>
      <c r="DJ109" s="118"/>
      <c r="DK109" s="118"/>
      <c r="DL109" s="118"/>
      <c r="DM109" s="118"/>
      <c r="DN109" s="118"/>
      <c r="DO109" s="118"/>
      <c r="DP109" s="118"/>
      <c r="DQ109" s="118"/>
      <c r="DR109" s="118"/>
      <c r="DS109" s="118"/>
      <c r="DT109" s="118"/>
      <c r="DU109" s="118"/>
      <c r="DV109" s="118"/>
      <c r="DW109" s="118"/>
      <c r="DX109" s="118"/>
      <c r="DY109" s="118"/>
      <c r="DZ109" s="118"/>
      <c r="EA109" s="118"/>
      <c r="EB109" s="118"/>
      <c r="EC109" s="118"/>
      <c r="ED109" s="118"/>
      <c r="EE109" s="118"/>
      <c r="EF109" s="118"/>
      <c r="EG109" s="118"/>
      <c r="EH109" s="118"/>
      <c r="EI109" s="118"/>
      <c r="EJ109" s="118"/>
      <c r="EK109" s="118"/>
      <c r="EL109" s="118"/>
      <c r="EM109" s="118"/>
      <c r="EN109" s="118"/>
      <c r="EO109" s="118"/>
      <c r="EP109" s="118"/>
      <c r="EQ109" s="118"/>
      <c r="ER109" s="118"/>
      <c r="ES109" s="118"/>
      <c r="ET109" s="118"/>
      <c r="EU109" s="118"/>
      <c r="EV109" s="118"/>
      <c r="EW109" s="118"/>
      <c r="EX109" s="118"/>
      <c r="EY109" s="118"/>
      <c r="EZ109" s="118"/>
      <c r="FA109" s="118"/>
      <c r="FB109" s="118"/>
      <c r="FC109" s="118"/>
      <c r="FD109" s="118"/>
      <c r="FE109" s="118"/>
      <c r="FF109" s="118"/>
      <c r="FG109" s="118"/>
      <c r="FH109" s="118"/>
      <c r="FI109" s="118"/>
      <c r="FJ109" s="118"/>
      <c r="FK109" s="118"/>
      <c r="FL109" s="118"/>
      <c r="FM109" s="118"/>
      <c r="FN109" s="118"/>
      <c r="FO109" s="118"/>
      <c r="FP109" s="118"/>
      <c r="FQ109" s="118"/>
      <c r="FR109" s="118"/>
      <c r="FS109" s="118"/>
      <c r="FT109" s="118"/>
      <c r="FU109" s="118"/>
      <c r="FV109" s="118"/>
      <c r="FW109" s="118"/>
      <c r="FX109" s="118"/>
      <c r="FY109" s="118"/>
      <c r="FZ109" s="118"/>
      <c r="GA109" s="118"/>
      <c r="GB109" s="118"/>
      <c r="GC109" s="118"/>
      <c r="GD109" s="118"/>
      <c r="GE109" s="118"/>
      <c r="GF109" s="118"/>
      <c r="GG109" s="118"/>
      <c r="GH109" s="118"/>
      <c r="GI109" s="118"/>
      <c r="GJ109" s="118"/>
      <c r="GK109" s="118"/>
      <c r="GL109" s="118"/>
      <c r="GM109" s="118"/>
      <c r="GN109" s="118"/>
      <c r="GO109" s="118"/>
      <c r="GP109" s="118"/>
      <c r="GQ109" s="118"/>
      <c r="GR109" s="118"/>
      <c r="GS109" s="118"/>
      <c r="GT109" s="118"/>
      <c r="GU109" s="118"/>
      <c r="GV109" s="118"/>
      <c r="GW109" s="118"/>
      <c r="GX109" s="118"/>
      <c r="GY109" s="118"/>
      <c r="GZ109" s="118"/>
      <c r="HA109" s="118"/>
      <c r="HB109" s="118"/>
      <c r="HC109" s="118"/>
      <c r="HD109" s="118"/>
      <c r="HE109" s="118"/>
      <c r="HF109" s="118"/>
      <c r="HG109" s="118"/>
      <c r="HH109" s="118"/>
      <c r="HI109" s="118"/>
      <c r="HJ109" s="118"/>
      <c r="HK109" s="118"/>
      <c r="HL109" s="118"/>
      <c r="HM109" s="118"/>
      <c r="HN109" s="118"/>
      <c r="HO109" s="118"/>
      <c r="HP109" s="118"/>
      <c r="HQ109" s="118"/>
      <c r="HR109" s="118"/>
      <c r="HS109" s="118"/>
      <c r="HT109" s="118"/>
      <c r="HU109" s="118"/>
      <c r="HV109" s="118"/>
      <c r="HW109" s="118"/>
      <c r="HX109" s="118"/>
      <c r="HY109" s="118"/>
      <c r="HZ109" s="118"/>
    </row>
    <row r="110" spans="1:234" ht="31.5">
      <c r="A110" s="131" t="s">
        <v>553</v>
      </c>
      <c r="B110" s="128">
        <f t="shared" si="17"/>
        <v>164811</v>
      </c>
      <c r="C110" s="132">
        <f aca="true" t="shared" si="24" ref="C110:I110">SUM(C111:C111)</f>
        <v>0</v>
      </c>
      <c r="D110" s="132">
        <f t="shared" si="24"/>
        <v>0</v>
      </c>
      <c r="E110" s="132">
        <f t="shared" si="24"/>
        <v>0</v>
      </c>
      <c r="F110" s="132">
        <f t="shared" si="24"/>
        <v>164811</v>
      </c>
      <c r="G110" s="132">
        <f t="shared" si="24"/>
        <v>0</v>
      </c>
      <c r="H110" s="132">
        <f t="shared" si="24"/>
        <v>0</v>
      </c>
      <c r="I110" s="132">
        <f t="shared" si="24"/>
        <v>0</v>
      </c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/>
      <c r="CA110" s="118"/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  <c r="CL110" s="118"/>
      <c r="CM110" s="118"/>
      <c r="CN110" s="118"/>
      <c r="CO110" s="118"/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8"/>
      <c r="DI110" s="118"/>
      <c r="DJ110" s="118"/>
      <c r="DK110" s="118"/>
      <c r="DL110" s="118"/>
      <c r="DM110" s="118"/>
      <c r="DN110" s="118"/>
      <c r="DO110" s="118"/>
      <c r="DP110" s="118"/>
      <c r="DQ110" s="118"/>
      <c r="DR110" s="118"/>
      <c r="DS110" s="118"/>
      <c r="DT110" s="118"/>
      <c r="DU110" s="118"/>
      <c r="DV110" s="118"/>
      <c r="DW110" s="118"/>
      <c r="DX110" s="118"/>
      <c r="DY110" s="118"/>
      <c r="DZ110" s="118"/>
      <c r="EA110" s="118"/>
      <c r="EB110" s="118"/>
      <c r="EC110" s="118"/>
      <c r="ED110" s="118"/>
      <c r="EE110" s="118"/>
      <c r="EF110" s="118"/>
      <c r="EG110" s="118"/>
      <c r="EH110" s="118"/>
      <c r="EI110" s="118"/>
      <c r="EJ110" s="118"/>
      <c r="EK110" s="118"/>
      <c r="EL110" s="118"/>
      <c r="EM110" s="118"/>
      <c r="EN110" s="118"/>
      <c r="EO110" s="118"/>
      <c r="EP110" s="118"/>
      <c r="EQ110" s="118"/>
      <c r="ER110" s="118"/>
      <c r="ES110" s="118"/>
      <c r="ET110" s="118"/>
      <c r="EU110" s="118"/>
      <c r="EV110" s="118"/>
      <c r="EW110" s="118"/>
      <c r="EX110" s="118"/>
      <c r="EY110" s="118"/>
      <c r="EZ110" s="118"/>
      <c r="FA110" s="118"/>
      <c r="FB110" s="118"/>
      <c r="FC110" s="118"/>
      <c r="FD110" s="118"/>
      <c r="FE110" s="118"/>
      <c r="FF110" s="118"/>
      <c r="FG110" s="118"/>
      <c r="FH110" s="118"/>
      <c r="FI110" s="118"/>
      <c r="FJ110" s="118"/>
      <c r="FK110" s="118"/>
      <c r="FL110" s="130"/>
      <c r="FM110" s="130"/>
      <c r="FN110" s="130"/>
      <c r="FO110" s="130"/>
      <c r="FP110" s="130"/>
      <c r="FQ110" s="130"/>
      <c r="FR110" s="130"/>
      <c r="FS110" s="130"/>
      <c r="FT110" s="130"/>
      <c r="FU110" s="130"/>
      <c r="FV110" s="130"/>
      <c r="FW110" s="130"/>
      <c r="FX110" s="130"/>
      <c r="FY110" s="130"/>
      <c r="FZ110" s="130"/>
      <c r="GA110" s="130"/>
      <c r="GB110" s="130"/>
      <c r="GC110" s="130"/>
      <c r="GD110" s="130"/>
      <c r="GE110" s="130"/>
      <c r="GF110" s="130"/>
      <c r="GG110" s="130"/>
      <c r="GH110" s="130"/>
      <c r="GI110" s="130"/>
      <c r="GJ110" s="130"/>
      <c r="GK110" s="130"/>
      <c r="GL110" s="130"/>
      <c r="GM110" s="130"/>
      <c r="GN110" s="130"/>
      <c r="GO110" s="130"/>
      <c r="GP110" s="130"/>
      <c r="GQ110" s="130"/>
      <c r="GR110" s="130"/>
      <c r="GS110" s="130"/>
      <c r="GT110" s="130"/>
      <c r="GU110" s="130"/>
      <c r="GV110" s="130"/>
      <c r="GW110" s="130"/>
      <c r="GX110" s="130"/>
      <c r="GY110" s="130"/>
      <c r="GZ110" s="130"/>
      <c r="HA110" s="130"/>
      <c r="HB110" s="130"/>
      <c r="HC110" s="130"/>
      <c r="HD110" s="130"/>
      <c r="HE110" s="130"/>
      <c r="HF110" s="130"/>
      <c r="HG110" s="130"/>
      <c r="HH110" s="130"/>
      <c r="HI110" s="130"/>
      <c r="HJ110" s="130"/>
      <c r="HK110" s="130"/>
      <c r="HL110" s="130"/>
      <c r="HM110" s="130"/>
      <c r="HN110" s="130"/>
      <c r="HO110" s="130"/>
      <c r="HP110" s="130"/>
      <c r="HQ110" s="130"/>
      <c r="HR110" s="130"/>
      <c r="HS110" s="130"/>
      <c r="HT110" s="130"/>
      <c r="HU110" s="130"/>
      <c r="HV110" s="130"/>
      <c r="HW110" s="130"/>
      <c r="HX110" s="130"/>
      <c r="HY110" s="130"/>
      <c r="HZ110" s="130"/>
    </row>
    <row r="111" spans="1:234" ht="78.75">
      <c r="A111" s="139" t="s">
        <v>603</v>
      </c>
      <c r="B111" s="128">
        <f t="shared" si="17"/>
        <v>164811</v>
      </c>
      <c r="C111" s="138">
        <v>0</v>
      </c>
      <c r="D111" s="138">
        <v>0</v>
      </c>
      <c r="E111" s="138">
        <v>0</v>
      </c>
      <c r="F111" s="138">
        <f>122176+42635</f>
        <v>164811</v>
      </c>
      <c r="G111" s="138">
        <v>0</v>
      </c>
      <c r="H111" s="138">
        <v>0</v>
      </c>
      <c r="I111" s="138">
        <v>0</v>
      </c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8"/>
      <c r="CW111" s="118"/>
      <c r="CX111" s="118"/>
      <c r="CY111" s="118"/>
      <c r="CZ111" s="118"/>
      <c r="DA111" s="118"/>
      <c r="DB111" s="118"/>
      <c r="DC111" s="118"/>
      <c r="DD111" s="118"/>
      <c r="DE111" s="118"/>
      <c r="DF111" s="118"/>
      <c r="DG111" s="118"/>
      <c r="DH111" s="118"/>
      <c r="DI111" s="118"/>
      <c r="DJ111" s="118"/>
      <c r="DK111" s="118"/>
      <c r="DL111" s="118"/>
      <c r="DM111" s="118"/>
      <c r="DN111" s="118"/>
      <c r="DO111" s="118"/>
      <c r="DP111" s="118"/>
      <c r="DQ111" s="118"/>
      <c r="DR111" s="118"/>
      <c r="DS111" s="118"/>
      <c r="DT111" s="118"/>
      <c r="DU111" s="118"/>
      <c r="DV111" s="118"/>
      <c r="DW111" s="118"/>
      <c r="DX111" s="118"/>
      <c r="DY111" s="118"/>
      <c r="DZ111" s="118"/>
      <c r="EA111" s="118"/>
      <c r="EB111" s="118"/>
      <c r="EC111" s="118"/>
      <c r="ED111" s="118"/>
      <c r="EE111" s="118"/>
      <c r="EF111" s="118"/>
      <c r="EG111" s="118"/>
      <c r="EH111" s="118"/>
      <c r="EI111" s="118"/>
      <c r="EJ111" s="118"/>
      <c r="EK111" s="118"/>
      <c r="EL111" s="118"/>
      <c r="EM111" s="118"/>
      <c r="EN111" s="118"/>
      <c r="EO111" s="118"/>
      <c r="EP111" s="118"/>
      <c r="EQ111" s="118"/>
      <c r="ER111" s="118"/>
      <c r="ES111" s="118"/>
      <c r="ET111" s="118"/>
      <c r="EU111" s="118"/>
      <c r="EV111" s="118"/>
      <c r="EW111" s="118"/>
      <c r="EX111" s="118"/>
      <c r="EY111" s="118"/>
      <c r="EZ111" s="118"/>
      <c r="FA111" s="118"/>
      <c r="FB111" s="118"/>
      <c r="FC111" s="118"/>
      <c r="FD111" s="118"/>
      <c r="FE111" s="118"/>
      <c r="FF111" s="118"/>
      <c r="FG111" s="118"/>
      <c r="FH111" s="118"/>
      <c r="FI111" s="118"/>
      <c r="FJ111" s="118"/>
      <c r="FK111" s="118"/>
      <c r="FL111" s="118"/>
      <c r="FM111" s="118"/>
      <c r="FN111" s="118"/>
      <c r="FO111" s="118"/>
      <c r="FP111" s="118"/>
      <c r="FQ111" s="118"/>
      <c r="FR111" s="118"/>
      <c r="FS111" s="118"/>
      <c r="FT111" s="118"/>
      <c r="FU111" s="118"/>
      <c r="FV111" s="118"/>
      <c r="FW111" s="118"/>
      <c r="FX111" s="118"/>
      <c r="FY111" s="118"/>
      <c r="FZ111" s="118"/>
      <c r="GA111" s="118"/>
      <c r="GB111" s="118"/>
      <c r="GC111" s="118"/>
      <c r="GD111" s="118"/>
      <c r="GE111" s="118"/>
      <c r="GF111" s="118"/>
      <c r="GG111" s="118"/>
      <c r="GH111" s="118"/>
      <c r="GI111" s="118"/>
      <c r="GJ111" s="118"/>
      <c r="GK111" s="118"/>
      <c r="GL111" s="118"/>
      <c r="GM111" s="118"/>
      <c r="GN111" s="118"/>
      <c r="GO111" s="118"/>
      <c r="GP111" s="118"/>
      <c r="GQ111" s="118"/>
      <c r="GR111" s="118"/>
      <c r="GS111" s="118"/>
      <c r="GT111" s="118"/>
      <c r="GU111" s="118"/>
      <c r="GV111" s="118"/>
      <c r="GW111" s="118"/>
      <c r="GX111" s="118"/>
      <c r="GY111" s="118"/>
      <c r="GZ111" s="118"/>
      <c r="HA111" s="118"/>
      <c r="HB111" s="118"/>
      <c r="HC111" s="118"/>
      <c r="HD111" s="118"/>
      <c r="HE111" s="118"/>
      <c r="HF111" s="118"/>
      <c r="HG111" s="118"/>
      <c r="HH111" s="118"/>
      <c r="HI111" s="118"/>
      <c r="HJ111" s="118"/>
      <c r="HK111" s="118"/>
      <c r="HL111" s="118"/>
      <c r="HM111" s="118"/>
      <c r="HN111" s="118"/>
      <c r="HO111" s="118"/>
      <c r="HP111" s="118"/>
      <c r="HQ111" s="118"/>
      <c r="HR111" s="118"/>
      <c r="HS111" s="118"/>
      <c r="HT111" s="118"/>
      <c r="HU111" s="118"/>
      <c r="HV111" s="118"/>
      <c r="HW111" s="118"/>
      <c r="HX111" s="118"/>
      <c r="HY111" s="118"/>
      <c r="HZ111" s="118"/>
    </row>
    <row r="112" spans="1:234" ht="15.75">
      <c r="A112" s="131" t="s">
        <v>557</v>
      </c>
      <c r="B112" s="128">
        <f t="shared" si="17"/>
        <v>63216</v>
      </c>
      <c r="C112" s="132">
        <f>SUM(C113:C113)</f>
        <v>0</v>
      </c>
      <c r="D112" s="132">
        <f>SUM(D113:D113)</f>
        <v>0</v>
      </c>
      <c r="E112" s="132">
        <f>SUM(E113:E113)</f>
        <v>63216</v>
      </c>
      <c r="F112" s="132">
        <f>SUM(F113:F113)</f>
        <v>0</v>
      </c>
      <c r="G112" s="132">
        <f>SUM(G113:G113)</f>
        <v>0</v>
      </c>
      <c r="H112" s="132">
        <f>SUM(H113:H113)</f>
        <v>0</v>
      </c>
      <c r="I112" s="132">
        <f>SUM(I113:I113)</f>
        <v>0</v>
      </c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8"/>
      <c r="BX112" s="118"/>
      <c r="BY112" s="118"/>
      <c r="BZ112" s="118"/>
      <c r="CA112" s="118"/>
      <c r="CB112" s="118"/>
      <c r="CC112" s="118"/>
      <c r="CD112" s="118"/>
      <c r="CE112" s="118"/>
      <c r="CF112" s="118"/>
      <c r="CG112" s="118"/>
      <c r="CH112" s="118"/>
      <c r="CI112" s="118"/>
      <c r="CJ112" s="118"/>
      <c r="CK112" s="118"/>
      <c r="CL112" s="118"/>
      <c r="CM112" s="118"/>
      <c r="CN112" s="118"/>
      <c r="CO112" s="118"/>
      <c r="CP112" s="118"/>
      <c r="CQ112" s="118"/>
      <c r="CR112" s="118"/>
      <c r="CS112" s="118"/>
      <c r="CT112" s="118"/>
      <c r="CU112" s="118"/>
      <c r="CV112" s="118"/>
      <c r="CW112" s="118"/>
      <c r="CX112" s="118"/>
      <c r="CY112" s="118"/>
      <c r="CZ112" s="118"/>
      <c r="DA112" s="118"/>
      <c r="DB112" s="118"/>
      <c r="DC112" s="118"/>
      <c r="DD112" s="118"/>
      <c r="DE112" s="118"/>
      <c r="DF112" s="118"/>
      <c r="DG112" s="118"/>
      <c r="DH112" s="118"/>
      <c r="DI112" s="118"/>
      <c r="DJ112" s="118"/>
      <c r="DK112" s="118"/>
      <c r="DL112" s="118"/>
      <c r="DM112" s="118"/>
      <c r="DN112" s="118"/>
      <c r="DO112" s="118"/>
      <c r="DP112" s="118"/>
      <c r="DQ112" s="118"/>
      <c r="DR112" s="118"/>
      <c r="DS112" s="118"/>
      <c r="DT112" s="118"/>
      <c r="DU112" s="118"/>
      <c r="DV112" s="118"/>
      <c r="DW112" s="118"/>
      <c r="DX112" s="118"/>
      <c r="DY112" s="118"/>
      <c r="DZ112" s="118"/>
      <c r="EA112" s="118"/>
      <c r="EB112" s="118"/>
      <c r="EC112" s="118"/>
      <c r="ED112" s="118"/>
      <c r="EE112" s="118"/>
      <c r="EF112" s="118"/>
      <c r="EG112" s="118"/>
      <c r="EH112" s="118"/>
      <c r="EI112" s="118"/>
      <c r="EJ112" s="118"/>
      <c r="EK112" s="118"/>
      <c r="EL112" s="118"/>
      <c r="EM112" s="118"/>
      <c r="EN112" s="118"/>
      <c r="EO112" s="118"/>
      <c r="EP112" s="118"/>
      <c r="EQ112" s="118"/>
      <c r="ER112" s="118"/>
      <c r="ES112" s="118"/>
      <c r="ET112" s="118"/>
      <c r="EU112" s="118"/>
      <c r="EV112" s="118"/>
      <c r="EW112" s="118"/>
      <c r="EX112" s="118"/>
      <c r="EY112" s="118"/>
      <c r="EZ112" s="118"/>
      <c r="FA112" s="118"/>
      <c r="FB112" s="118"/>
      <c r="FC112" s="118"/>
      <c r="FD112" s="118"/>
      <c r="FE112" s="118"/>
      <c r="FF112" s="118"/>
      <c r="FG112" s="118"/>
      <c r="FH112" s="118"/>
      <c r="FI112" s="118"/>
      <c r="FJ112" s="118"/>
      <c r="FK112" s="118"/>
      <c r="FL112" s="118"/>
      <c r="FM112" s="118"/>
      <c r="FN112" s="118"/>
      <c r="FO112" s="118"/>
      <c r="FP112" s="118"/>
      <c r="FQ112" s="118"/>
      <c r="FR112" s="118"/>
      <c r="FS112" s="118"/>
      <c r="FT112" s="118"/>
      <c r="FU112" s="118"/>
      <c r="FV112" s="118"/>
      <c r="FW112" s="118"/>
      <c r="FX112" s="118"/>
      <c r="FY112" s="118"/>
      <c r="FZ112" s="118"/>
      <c r="GA112" s="118"/>
      <c r="GB112" s="118"/>
      <c r="GC112" s="118"/>
      <c r="GD112" s="118"/>
      <c r="GE112" s="118"/>
      <c r="GF112" s="118"/>
      <c r="GG112" s="118"/>
      <c r="GH112" s="118"/>
      <c r="GI112" s="118"/>
      <c r="GJ112" s="118"/>
      <c r="GK112" s="118"/>
      <c r="GL112" s="118"/>
      <c r="GM112" s="118"/>
      <c r="GN112" s="118"/>
      <c r="GO112" s="118"/>
      <c r="GP112" s="118"/>
      <c r="GQ112" s="118"/>
      <c r="GR112" s="118"/>
      <c r="GS112" s="118"/>
      <c r="GT112" s="118"/>
      <c r="GU112" s="118"/>
      <c r="GV112" s="118"/>
      <c r="GW112" s="118"/>
      <c r="GX112" s="118"/>
      <c r="GY112" s="118"/>
      <c r="GZ112" s="118"/>
      <c r="HA112" s="118"/>
      <c r="HB112" s="118"/>
      <c r="HC112" s="118"/>
      <c r="HD112" s="118"/>
      <c r="HE112" s="118"/>
      <c r="HF112" s="118"/>
      <c r="HG112" s="118"/>
      <c r="HH112" s="118"/>
      <c r="HI112" s="118"/>
      <c r="HJ112" s="118"/>
      <c r="HK112" s="118"/>
      <c r="HL112" s="118"/>
      <c r="HM112" s="118"/>
      <c r="HN112" s="118"/>
      <c r="HO112" s="118"/>
      <c r="HP112" s="118"/>
      <c r="HQ112" s="118"/>
      <c r="HR112" s="118"/>
      <c r="HS112" s="118"/>
      <c r="HT112" s="118"/>
      <c r="HU112" s="118"/>
      <c r="HV112" s="118"/>
      <c r="HW112" s="118"/>
      <c r="HX112" s="118"/>
      <c r="HY112" s="118"/>
      <c r="HZ112" s="118"/>
    </row>
    <row r="113" spans="1:234" ht="15.75">
      <c r="A113" s="139" t="s">
        <v>604</v>
      </c>
      <c r="B113" s="128">
        <f aca="true" t="shared" si="25" ref="B113:B141">C113+D113+E113+F113+G113+H113+I113</f>
        <v>63216</v>
      </c>
      <c r="C113" s="138">
        <v>0</v>
      </c>
      <c r="D113" s="138">
        <v>0</v>
      </c>
      <c r="E113" s="138">
        <v>63216</v>
      </c>
      <c r="F113" s="138">
        <v>0</v>
      </c>
      <c r="G113" s="138">
        <v>0</v>
      </c>
      <c r="H113" s="138">
        <v>0</v>
      </c>
      <c r="I113" s="138">
        <v>0</v>
      </c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8"/>
      <c r="CW113" s="118"/>
      <c r="CX113" s="118"/>
      <c r="CY113" s="118"/>
      <c r="CZ113" s="118"/>
      <c r="DA113" s="118"/>
      <c r="DB113" s="118"/>
      <c r="DC113" s="118"/>
      <c r="DD113" s="118"/>
      <c r="DE113" s="118"/>
      <c r="DF113" s="118"/>
      <c r="DG113" s="118"/>
      <c r="DH113" s="118"/>
      <c r="DI113" s="118"/>
      <c r="DJ113" s="118"/>
      <c r="DK113" s="118"/>
      <c r="DL113" s="118"/>
      <c r="DM113" s="118"/>
      <c r="DN113" s="118"/>
      <c r="DO113" s="118"/>
      <c r="DP113" s="118"/>
      <c r="DQ113" s="118"/>
      <c r="DR113" s="118"/>
      <c r="DS113" s="118"/>
      <c r="DT113" s="118"/>
      <c r="DU113" s="118"/>
      <c r="DV113" s="118"/>
      <c r="DW113" s="118"/>
      <c r="DX113" s="118"/>
      <c r="DY113" s="118"/>
      <c r="DZ113" s="118"/>
      <c r="EA113" s="118"/>
      <c r="EB113" s="118"/>
      <c r="EC113" s="118"/>
      <c r="ED113" s="118"/>
      <c r="EE113" s="118"/>
      <c r="EF113" s="118"/>
      <c r="EG113" s="118"/>
      <c r="EH113" s="118"/>
      <c r="EI113" s="118"/>
      <c r="EJ113" s="118"/>
      <c r="EK113" s="118"/>
      <c r="EL113" s="118"/>
      <c r="EM113" s="118"/>
      <c r="EN113" s="118"/>
      <c r="EO113" s="118"/>
      <c r="EP113" s="118"/>
      <c r="EQ113" s="118"/>
      <c r="ER113" s="118"/>
      <c r="ES113" s="118"/>
      <c r="ET113" s="118"/>
      <c r="EU113" s="118"/>
      <c r="EV113" s="118"/>
      <c r="EW113" s="118"/>
      <c r="EX113" s="118"/>
      <c r="EY113" s="118"/>
      <c r="EZ113" s="118"/>
      <c r="FA113" s="118"/>
      <c r="FB113" s="118"/>
      <c r="FC113" s="118"/>
      <c r="FD113" s="118"/>
      <c r="FE113" s="118"/>
      <c r="FF113" s="118"/>
      <c r="FG113" s="118"/>
      <c r="FH113" s="118"/>
      <c r="FI113" s="118"/>
      <c r="FJ113" s="118"/>
      <c r="FK113" s="118"/>
      <c r="FL113" s="118"/>
      <c r="FM113" s="118"/>
      <c r="FN113" s="118"/>
      <c r="FO113" s="118"/>
      <c r="FP113" s="118"/>
      <c r="FQ113" s="118"/>
      <c r="FR113" s="118"/>
      <c r="FS113" s="118"/>
      <c r="FT113" s="118"/>
      <c r="FU113" s="118"/>
      <c r="FV113" s="118"/>
      <c r="FW113" s="118"/>
      <c r="FX113" s="118"/>
      <c r="FY113" s="118"/>
      <c r="FZ113" s="118"/>
      <c r="GA113" s="118"/>
      <c r="GB113" s="118"/>
      <c r="GC113" s="118"/>
      <c r="GD113" s="118"/>
      <c r="GE113" s="118"/>
      <c r="GF113" s="118"/>
      <c r="GG113" s="118"/>
      <c r="GH113" s="118"/>
      <c r="GI113" s="118"/>
      <c r="GJ113" s="118"/>
      <c r="GK113" s="118"/>
      <c r="GL113" s="118"/>
      <c r="GM113" s="118"/>
      <c r="GN113" s="118"/>
      <c r="GO113" s="118"/>
      <c r="GP113" s="118"/>
      <c r="GQ113" s="118"/>
      <c r="GR113" s="118"/>
      <c r="GS113" s="118"/>
      <c r="GT113" s="118"/>
      <c r="GU113" s="118"/>
      <c r="GV113" s="118"/>
      <c r="GW113" s="118"/>
      <c r="GX113" s="118"/>
      <c r="GY113" s="118"/>
      <c r="GZ113" s="118"/>
      <c r="HA113" s="118"/>
      <c r="HB113" s="118"/>
      <c r="HC113" s="118"/>
      <c r="HD113" s="118"/>
      <c r="HE113" s="118"/>
      <c r="HF113" s="118"/>
      <c r="HG113" s="118"/>
      <c r="HH113" s="118"/>
      <c r="HI113" s="118"/>
      <c r="HJ113" s="118"/>
      <c r="HK113" s="118"/>
      <c r="HL113" s="118"/>
      <c r="HM113" s="118"/>
      <c r="HN113" s="118"/>
      <c r="HO113" s="118"/>
      <c r="HP113" s="118"/>
      <c r="HQ113" s="118"/>
      <c r="HR113" s="118"/>
      <c r="HS113" s="118"/>
      <c r="HT113" s="118"/>
      <c r="HU113" s="118"/>
      <c r="HV113" s="118"/>
      <c r="HW113" s="118"/>
      <c r="HX113" s="118"/>
      <c r="HY113" s="118"/>
      <c r="HZ113" s="118"/>
    </row>
    <row r="114" spans="1:234" ht="15.75">
      <c r="A114" s="131" t="s">
        <v>558</v>
      </c>
      <c r="B114" s="128">
        <f t="shared" si="25"/>
        <v>1767</v>
      </c>
      <c r="C114" s="132">
        <f>SUM(C115:C115)</f>
        <v>0</v>
      </c>
      <c r="D114" s="132">
        <f>SUM(D115:D115)</f>
        <v>0</v>
      </c>
      <c r="E114" s="132">
        <f>SUM(E115:E115)</f>
        <v>1767</v>
      </c>
      <c r="F114" s="132">
        <f>SUM(F115:F115)</f>
        <v>0</v>
      </c>
      <c r="G114" s="132">
        <f>SUM(G115:G115)</f>
        <v>0</v>
      </c>
      <c r="H114" s="132">
        <f>SUM(H115:H115)</f>
        <v>0</v>
      </c>
      <c r="I114" s="132">
        <f>SUM(I115:I115)</f>
        <v>0</v>
      </c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  <c r="BL114" s="118"/>
      <c r="BM114" s="118"/>
      <c r="BN114" s="118"/>
      <c r="BO114" s="118"/>
      <c r="BP114" s="118"/>
      <c r="BQ114" s="118"/>
      <c r="BR114" s="118"/>
      <c r="BS114" s="118"/>
      <c r="BT114" s="118"/>
      <c r="BU114" s="118"/>
      <c r="BV114" s="118"/>
      <c r="BW114" s="118"/>
      <c r="BX114" s="118"/>
      <c r="BY114" s="118"/>
      <c r="BZ114" s="118"/>
      <c r="CA114" s="118"/>
      <c r="CB114" s="118"/>
      <c r="CC114" s="118"/>
      <c r="CD114" s="118"/>
      <c r="CE114" s="118"/>
      <c r="CF114" s="118"/>
      <c r="CG114" s="118"/>
      <c r="CH114" s="118"/>
      <c r="CI114" s="118"/>
      <c r="CJ114" s="118"/>
      <c r="CK114" s="118"/>
      <c r="CL114" s="118"/>
      <c r="CM114" s="118"/>
      <c r="CN114" s="118"/>
      <c r="CO114" s="118"/>
      <c r="CP114" s="118"/>
      <c r="CQ114" s="118"/>
      <c r="CR114" s="118"/>
      <c r="CS114" s="118"/>
      <c r="CT114" s="118"/>
      <c r="CU114" s="118"/>
      <c r="CV114" s="118"/>
      <c r="CW114" s="118"/>
      <c r="CX114" s="118"/>
      <c r="CY114" s="118"/>
      <c r="CZ114" s="118"/>
      <c r="DA114" s="118"/>
      <c r="DB114" s="118"/>
      <c r="DC114" s="118"/>
      <c r="DD114" s="118"/>
      <c r="DE114" s="118"/>
      <c r="DF114" s="118"/>
      <c r="DG114" s="118"/>
      <c r="DH114" s="118"/>
      <c r="DI114" s="118"/>
      <c r="DJ114" s="118"/>
      <c r="DK114" s="118"/>
      <c r="DL114" s="118"/>
      <c r="DM114" s="118"/>
      <c r="DN114" s="118"/>
      <c r="DO114" s="118"/>
      <c r="DP114" s="118"/>
      <c r="DQ114" s="118"/>
      <c r="DR114" s="118"/>
      <c r="DS114" s="118"/>
      <c r="DT114" s="118"/>
      <c r="DU114" s="118"/>
      <c r="DV114" s="118"/>
      <c r="DW114" s="118"/>
      <c r="DX114" s="118"/>
      <c r="DY114" s="118"/>
      <c r="DZ114" s="118"/>
      <c r="EA114" s="118"/>
      <c r="EB114" s="118"/>
      <c r="EC114" s="118"/>
      <c r="ED114" s="118"/>
      <c r="EE114" s="118"/>
      <c r="EF114" s="118"/>
      <c r="EG114" s="118"/>
      <c r="EH114" s="118"/>
      <c r="EI114" s="118"/>
      <c r="EJ114" s="118"/>
      <c r="EK114" s="118"/>
      <c r="EL114" s="118"/>
      <c r="EM114" s="118"/>
      <c r="EN114" s="118"/>
      <c r="EO114" s="118"/>
      <c r="EP114" s="118"/>
      <c r="EQ114" s="118"/>
      <c r="ER114" s="118"/>
      <c r="ES114" s="118"/>
      <c r="ET114" s="118"/>
      <c r="EU114" s="118"/>
      <c r="EV114" s="118"/>
      <c r="EW114" s="118"/>
      <c r="EX114" s="118"/>
      <c r="EY114" s="118"/>
      <c r="EZ114" s="118"/>
      <c r="FA114" s="118"/>
      <c r="FB114" s="118"/>
      <c r="FC114" s="118"/>
      <c r="FD114" s="118"/>
      <c r="FE114" s="118"/>
      <c r="FF114" s="118"/>
      <c r="FG114" s="118"/>
      <c r="FH114" s="118"/>
      <c r="FI114" s="118"/>
      <c r="FJ114" s="118"/>
      <c r="FK114" s="118"/>
      <c r="FL114" s="118"/>
      <c r="FM114" s="118"/>
      <c r="FN114" s="118"/>
      <c r="FO114" s="118"/>
      <c r="FP114" s="118"/>
      <c r="FQ114" s="118"/>
      <c r="FR114" s="118"/>
      <c r="FS114" s="118"/>
      <c r="FT114" s="118"/>
      <c r="FU114" s="118"/>
      <c r="FV114" s="118"/>
      <c r="FW114" s="118"/>
      <c r="FX114" s="118"/>
      <c r="FY114" s="118"/>
      <c r="FZ114" s="118"/>
      <c r="GA114" s="118"/>
      <c r="GB114" s="118"/>
      <c r="GC114" s="118"/>
      <c r="GD114" s="118"/>
      <c r="GE114" s="118"/>
      <c r="GF114" s="118"/>
      <c r="GG114" s="118"/>
      <c r="GH114" s="118"/>
      <c r="GI114" s="118"/>
      <c r="GJ114" s="118"/>
      <c r="GK114" s="118"/>
      <c r="GL114" s="118"/>
      <c r="GM114" s="118"/>
      <c r="GN114" s="118"/>
      <c r="GO114" s="118"/>
      <c r="GP114" s="118"/>
      <c r="GQ114" s="118"/>
      <c r="GR114" s="118"/>
      <c r="GS114" s="118"/>
      <c r="GT114" s="118"/>
      <c r="GU114" s="118"/>
      <c r="GV114" s="118"/>
      <c r="GW114" s="118"/>
      <c r="GX114" s="118"/>
      <c r="GY114" s="118"/>
      <c r="GZ114" s="118"/>
      <c r="HA114" s="118"/>
      <c r="HB114" s="118"/>
      <c r="HC114" s="118"/>
      <c r="HD114" s="118"/>
      <c r="HE114" s="118"/>
      <c r="HF114" s="118"/>
      <c r="HG114" s="118"/>
      <c r="HH114" s="118"/>
      <c r="HI114" s="118"/>
      <c r="HJ114" s="118"/>
      <c r="HK114" s="118"/>
      <c r="HL114" s="118"/>
      <c r="HM114" s="118"/>
      <c r="HN114" s="118"/>
      <c r="HO114" s="118"/>
      <c r="HP114" s="118"/>
      <c r="HQ114" s="118"/>
      <c r="HR114" s="118"/>
      <c r="HS114" s="118"/>
      <c r="HT114" s="118"/>
      <c r="HU114" s="118"/>
      <c r="HV114" s="118"/>
      <c r="HW114" s="118"/>
      <c r="HX114" s="118"/>
      <c r="HY114" s="118"/>
      <c r="HZ114" s="118"/>
    </row>
    <row r="115" spans="1:234" ht="15.75">
      <c r="A115" s="139" t="s">
        <v>605</v>
      </c>
      <c r="B115" s="128">
        <f t="shared" si="25"/>
        <v>1767</v>
      </c>
      <c r="C115" s="138">
        <v>0</v>
      </c>
      <c r="D115" s="138">
        <v>0</v>
      </c>
      <c r="E115" s="138">
        <v>1767</v>
      </c>
      <c r="F115" s="138">
        <v>0</v>
      </c>
      <c r="G115" s="138">
        <v>0</v>
      </c>
      <c r="H115" s="138">
        <v>0</v>
      </c>
      <c r="I115" s="138">
        <v>0</v>
      </c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8"/>
      <c r="BX115" s="118"/>
      <c r="BY115" s="118"/>
      <c r="BZ115" s="118"/>
      <c r="CA115" s="118"/>
      <c r="CB115" s="118"/>
      <c r="CC115" s="118"/>
      <c r="CD115" s="118"/>
      <c r="CE115" s="118"/>
      <c r="CF115" s="118"/>
      <c r="CG115" s="118"/>
      <c r="CH115" s="118"/>
      <c r="CI115" s="118"/>
      <c r="CJ115" s="118"/>
      <c r="CK115" s="118"/>
      <c r="CL115" s="118"/>
      <c r="CM115" s="118"/>
      <c r="CN115" s="118"/>
      <c r="CO115" s="118"/>
      <c r="CP115" s="118"/>
      <c r="CQ115" s="118"/>
      <c r="CR115" s="118"/>
      <c r="CS115" s="118"/>
      <c r="CT115" s="118"/>
      <c r="CU115" s="118"/>
      <c r="CV115" s="118"/>
      <c r="CW115" s="118"/>
      <c r="CX115" s="118"/>
      <c r="CY115" s="118"/>
      <c r="CZ115" s="118"/>
      <c r="DA115" s="118"/>
      <c r="DB115" s="118"/>
      <c r="DC115" s="118"/>
      <c r="DD115" s="118"/>
      <c r="DE115" s="118"/>
      <c r="DF115" s="118"/>
      <c r="DG115" s="118"/>
      <c r="DH115" s="118"/>
      <c r="DI115" s="118"/>
      <c r="DJ115" s="118"/>
      <c r="DK115" s="118"/>
      <c r="DL115" s="118"/>
      <c r="DM115" s="118"/>
      <c r="DN115" s="118"/>
      <c r="DO115" s="118"/>
      <c r="DP115" s="118"/>
      <c r="DQ115" s="118"/>
      <c r="DR115" s="118"/>
      <c r="DS115" s="118"/>
      <c r="DT115" s="118"/>
      <c r="DU115" s="118"/>
      <c r="DV115" s="118"/>
      <c r="DW115" s="118"/>
      <c r="DX115" s="118"/>
      <c r="DY115" s="118"/>
      <c r="DZ115" s="118"/>
      <c r="EA115" s="118"/>
      <c r="EB115" s="118"/>
      <c r="EC115" s="118"/>
      <c r="ED115" s="118"/>
      <c r="EE115" s="118"/>
      <c r="EF115" s="118"/>
      <c r="EG115" s="118"/>
      <c r="EH115" s="118"/>
      <c r="EI115" s="118"/>
      <c r="EJ115" s="118"/>
      <c r="EK115" s="118"/>
      <c r="EL115" s="118"/>
      <c r="EM115" s="118"/>
      <c r="EN115" s="118"/>
      <c r="EO115" s="118"/>
      <c r="EP115" s="118"/>
      <c r="EQ115" s="118"/>
      <c r="ER115" s="118"/>
      <c r="ES115" s="118"/>
      <c r="ET115" s="118"/>
      <c r="EU115" s="118"/>
      <c r="EV115" s="118"/>
      <c r="EW115" s="118"/>
      <c r="EX115" s="118"/>
      <c r="EY115" s="118"/>
      <c r="EZ115" s="118"/>
      <c r="FA115" s="118"/>
      <c r="FB115" s="118"/>
      <c r="FC115" s="118"/>
      <c r="FD115" s="118"/>
      <c r="FE115" s="118"/>
      <c r="FF115" s="118"/>
      <c r="FG115" s="118"/>
      <c r="FH115" s="118"/>
      <c r="FI115" s="118"/>
      <c r="FJ115" s="118"/>
      <c r="FK115" s="118"/>
      <c r="FL115" s="118"/>
      <c r="FM115" s="118"/>
      <c r="FN115" s="118"/>
      <c r="FO115" s="118"/>
      <c r="FP115" s="118"/>
      <c r="FQ115" s="118"/>
      <c r="FR115" s="118"/>
      <c r="FS115" s="118"/>
      <c r="FT115" s="118"/>
      <c r="FU115" s="118"/>
      <c r="FV115" s="118"/>
      <c r="FW115" s="118"/>
      <c r="FX115" s="118"/>
      <c r="FY115" s="118"/>
      <c r="FZ115" s="118"/>
      <c r="GA115" s="118"/>
      <c r="GB115" s="118"/>
      <c r="GC115" s="118"/>
      <c r="GD115" s="118"/>
      <c r="GE115" s="118"/>
      <c r="GF115" s="118"/>
      <c r="GG115" s="118"/>
      <c r="GH115" s="118"/>
      <c r="GI115" s="118"/>
      <c r="GJ115" s="118"/>
      <c r="GK115" s="118"/>
      <c r="GL115" s="118"/>
      <c r="GM115" s="118"/>
      <c r="GN115" s="118"/>
      <c r="GO115" s="118"/>
      <c r="GP115" s="118"/>
      <c r="GQ115" s="118"/>
      <c r="GR115" s="118"/>
      <c r="GS115" s="118"/>
      <c r="GT115" s="118"/>
      <c r="GU115" s="118"/>
      <c r="GV115" s="118"/>
      <c r="GW115" s="118"/>
      <c r="GX115" s="118"/>
      <c r="GY115" s="118"/>
      <c r="GZ115" s="118"/>
      <c r="HA115" s="118"/>
      <c r="HB115" s="118"/>
      <c r="HC115" s="118"/>
      <c r="HD115" s="118"/>
      <c r="HE115" s="118"/>
      <c r="HF115" s="118"/>
      <c r="HG115" s="118"/>
      <c r="HH115" s="118"/>
      <c r="HI115" s="118"/>
      <c r="HJ115" s="118"/>
      <c r="HK115" s="118"/>
      <c r="HL115" s="118"/>
      <c r="HM115" s="118"/>
      <c r="HN115" s="118"/>
      <c r="HO115" s="118"/>
      <c r="HP115" s="118"/>
      <c r="HQ115" s="118"/>
      <c r="HR115" s="118"/>
      <c r="HS115" s="118"/>
      <c r="HT115" s="118"/>
      <c r="HU115" s="118"/>
      <c r="HV115" s="118"/>
      <c r="HW115" s="118"/>
      <c r="HX115" s="118"/>
      <c r="HY115" s="118"/>
      <c r="HZ115" s="118"/>
    </row>
    <row r="116" spans="1:234" ht="15.75">
      <c r="A116" s="131" t="s">
        <v>561</v>
      </c>
      <c r="B116" s="128">
        <f t="shared" si="25"/>
        <v>1227260</v>
      </c>
      <c r="C116" s="132">
        <f>SUM(C117:C127)</f>
        <v>0</v>
      </c>
      <c r="D116" s="132">
        <f>SUM(D117:D127)</f>
        <v>70281</v>
      </c>
      <c r="E116" s="132">
        <f>SUM(E117:E127)</f>
        <v>71877</v>
      </c>
      <c r="F116" s="132">
        <f>SUM(F117:F127)</f>
        <v>0</v>
      </c>
      <c r="G116" s="132">
        <f>SUM(G117:G127)</f>
        <v>0</v>
      </c>
      <c r="H116" s="132">
        <f>SUM(H117:H127)</f>
        <v>1085102</v>
      </c>
      <c r="I116" s="132">
        <f>SUM(I117:I127)</f>
        <v>0</v>
      </c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  <c r="BV116" s="118"/>
      <c r="BW116" s="118"/>
      <c r="BX116" s="118"/>
      <c r="BY116" s="118"/>
      <c r="BZ116" s="118"/>
      <c r="CA116" s="118"/>
      <c r="CB116" s="118"/>
      <c r="CC116" s="118"/>
      <c r="CD116" s="118"/>
      <c r="CE116" s="118"/>
      <c r="CF116" s="118"/>
      <c r="CG116" s="118"/>
      <c r="CH116" s="118"/>
      <c r="CI116" s="118"/>
      <c r="CJ116" s="118"/>
      <c r="CK116" s="118"/>
      <c r="CL116" s="118"/>
      <c r="CM116" s="118"/>
      <c r="CN116" s="118"/>
      <c r="CO116" s="118"/>
      <c r="CP116" s="118"/>
      <c r="CQ116" s="118"/>
      <c r="CR116" s="118"/>
      <c r="CS116" s="118"/>
      <c r="CT116" s="118"/>
      <c r="CU116" s="118"/>
      <c r="CV116" s="118"/>
      <c r="CW116" s="118"/>
      <c r="CX116" s="118"/>
      <c r="CY116" s="118"/>
      <c r="CZ116" s="118"/>
      <c r="DA116" s="118"/>
      <c r="DB116" s="118"/>
      <c r="DC116" s="118"/>
      <c r="DD116" s="118"/>
      <c r="DE116" s="118"/>
      <c r="DF116" s="118"/>
      <c r="DG116" s="118"/>
      <c r="DH116" s="118"/>
      <c r="DI116" s="118"/>
      <c r="DJ116" s="118"/>
      <c r="DK116" s="118"/>
      <c r="DL116" s="118"/>
      <c r="DM116" s="118"/>
      <c r="DN116" s="118"/>
      <c r="DO116" s="118"/>
      <c r="DP116" s="118"/>
      <c r="DQ116" s="118"/>
      <c r="DR116" s="118"/>
      <c r="DS116" s="118"/>
      <c r="DT116" s="118"/>
      <c r="DU116" s="118"/>
      <c r="DV116" s="118"/>
      <c r="DW116" s="118"/>
      <c r="DX116" s="118"/>
      <c r="DY116" s="118"/>
      <c r="DZ116" s="118"/>
      <c r="EA116" s="118"/>
      <c r="EB116" s="118"/>
      <c r="EC116" s="118"/>
      <c r="ED116" s="118"/>
      <c r="EE116" s="118"/>
      <c r="EF116" s="118"/>
      <c r="EG116" s="118"/>
      <c r="EH116" s="118"/>
      <c r="EI116" s="118"/>
      <c r="EJ116" s="118"/>
      <c r="EK116" s="118"/>
      <c r="EL116" s="118"/>
      <c r="EM116" s="118"/>
      <c r="EN116" s="118"/>
      <c r="EO116" s="118"/>
      <c r="EP116" s="118"/>
      <c r="EQ116" s="118"/>
      <c r="ER116" s="118"/>
      <c r="ES116" s="118"/>
      <c r="ET116" s="118"/>
      <c r="EU116" s="118"/>
      <c r="EV116" s="118"/>
      <c r="EW116" s="118"/>
      <c r="EX116" s="118"/>
      <c r="EY116" s="118"/>
      <c r="EZ116" s="118"/>
      <c r="FA116" s="118"/>
      <c r="FB116" s="118"/>
      <c r="FC116" s="118"/>
      <c r="FD116" s="118"/>
      <c r="FE116" s="118"/>
      <c r="FF116" s="118"/>
      <c r="FG116" s="118"/>
      <c r="FH116" s="118"/>
      <c r="FI116" s="118"/>
      <c r="FJ116" s="118"/>
      <c r="FK116" s="118"/>
      <c r="FL116" s="118"/>
      <c r="FM116" s="118"/>
      <c r="FN116" s="118"/>
      <c r="FO116" s="118"/>
      <c r="FP116" s="118"/>
      <c r="FQ116" s="118"/>
      <c r="FR116" s="118"/>
      <c r="FS116" s="118"/>
      <c r="FT116" s="118"/>
      <c r="FU116" s="118"/>
      <c r="FV116" s="118"/>
      <c r="FW116" s="118"/>
      <c r="FX116" s="118"/>
      <c r="FY116" s="118"/>
      <c r="FZ116" s="118"/>
      <c r="GA116" s="118"/>
      <c r="GB116" s="118"/>
      <c r="GC116" s="118"/>
      <c r="GD116" s="118"/>
      <c r="GE116" s="118"/>
      <c r="GF116" s="118"/>
      <c r="GG116" s="118"/>
      <c r="GH116" s="118"/>
      <c r="GI116" s="118"/>
      <c r="GJ116" s="118"/>
      <c r="GK116" s="118"/>
      <c r="GL116" s="118"/>
      <c r="GM116" s="118"/>
      <c r="GN116" s="118"/>
      <c r="GO116" s="118"/>
      <c r="GP116" s="118"/>
      <c r="GQ116" s="118"/>
      <c r="GR116" s="118"/>
      <c r="GS116" s="118"/>
      <c r="GT116" s="118"/>
      <c r="GU116" s="118"/>
      <c r="GV116" s="118"/>
      <c r="GW116" s="118"/>
      <c r="GX116" s="118"/>
      <c r="GY116" s="118"/>
      <c r="GZ116" s="118"/>
      <c r="HA116" s="118"/>
      <c r="HB116" s="118"/>
      <c r="HC116" s="118"/>
      <c r="HD116" s="118"/>
      <c r="HE116" s="118"/>
      <c r="HF116" s="118"/>
      <c r="HG116" s="118"/>
      <c r="HH116" s="118"/>
      <c r="HI116" s="118"/>
      <c r="HJ116" s="118"/>
      <c r="HK116" s="118"/>
      <c r="HL116" s="118"/>
      <c r="HM116" s="118"/>
      <c r="HN116" s="118"/>
      <c r="HO116" s="118"/>
      <c r="HP116" s="118"/>
      <c r="HQ116" s="118"/>
      <c r="HR116" s="118"/>
      <c r="HS116" s="118"/>
      <c r="HT116" s="118"/>
      <c r="HU116" s="118"/>
      <c r="HV116" s="118"/>
      <c r="HW116" s="118"/>
      <c r="HX116" s="118"/>
      <c r="HY116" s="118"/>
      <c r="HZ116" s="118"/>
    </row>
    <row r="117" spans="1:234" ht="31.5">
      <c r="A117" s="137" t="s">
        <v>606</v>
      </c>
      <c r="B117" s="128">
        <f t="shared" si="25"/>
        <v>24921</v>
      </c>
      <c r="C117" s="138">
        <v>0</v>
      </c>
      <c r="D117" s="138">
        <v>0</v>
      </c>
      <c r="E117" s="138">
        <v>24921</v>
      </c>
      <c r="F117" s="138">
        <v>0</v>
      </c>
      <c r="G117" s="138">
        <v>0</v>
      </c>
      <c r="H117" s="138">
        <v>0</v>
      </c>
      <c r="I117" s="138">
        <v>0</v>
      </c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  <c r="BU117" s="118"/>
      <c r="BV117" s="118"/>
      <c r="BW117" s="118"/>
      <c r="BX117" s="118"/>
      <c r="BY117" s="118"/>
      <c r="BZ117" s="118"/>
      <c r="CA117" s="118"/>
      <c r="CB117" s="118"/>
      <c r="CC117" s="118"/>
      <c r="CD117" s="118"/>
      <c r="CE117" s="118"/>
      <c r="CF117" s="118"/>
      <c r="CG117" s="118"/>
      <c r="CH117" s="118"/>
      <c r="CI117" s="118"/>
      <c r="CJ117" s="118"/>
      <c r="CK117" s="118"/>
      <c r="CL117" s="118"/>
      <c r="CM117" s="118"/>
      <c r="CN117" s="118"/>
      <c r="CO117" s="118"/>
      <c r="CP117" s="118"/>
      <c r="CQ117" s="118"/>
      <c r="CR117" s="118"/>
      <c r="CS117" s="118"/>
      <c r="CT117" s="118"/>
      <c r="CU117" s="118"/>
      <c r="CV117" s="118"/>
      <c r="CW117" s="118"/>
      <c r="CX117" s="118"/>
      <c r="CY117" s="118"/>
      <c r="CZ117" s="118"/>
      <c r="DA117" s="118"/>
      <c r="DB117" s="118"/>
      <c r="DC117" s="118"/>
      <c r="DD117" s="118"/>
      <c r="DE117" s="118"/>
      <c r="DF117" s="118"/>
      <c r="DG117" s="118"/>
      <c r="DH117" s="118"/>
      <c r="DI117" s="118"/>
      <c r="DJ117" s="118"/>
      <c r="DK117" s="118"/>
      <c r="DL117" s="118"/>
      <c r="DM117" s="118"/>
      <c r="DN117" s="118"/>
      <c r="DO117" s="118"/>
      <c r="DP117" s="118"/>
      <c r="DQ117" s="118"/>
      <c r="DR117" s="118"/>
      <c r="DS117" s="118"/>
      <c r="DT117" s="118"/>
      <c r="DU117" s="118"/>
      <c r="DV117" s="118"/>
      <c r="DW117" s="118"/>
      <c r="DX117" s="118"/>
      <c r="DY117" s="118"/>
      <c r="DZ117" s="118"/>
      <c r="EA117" s="118"/>
      <c r="EB117" s="118"/>
      <c r="EC117" s="118"/>
      <c r="ED117" s="118"/>
      <c r="EE117" s="118"/>
      <c r="EF117" s="118"/>
      <c r="EG117" s="118"/>
      <c r="EH117" s="118"/>
      <c r="EI117" s="118"/>
      <c r="EJ117" s="118"/>
      <c r="EK117" s="118"/>
      <c r="EL117" s="118"/>
      <c r="EM117" s="118"/>
      <c r="EN117" s="118"/>
      <c r="EO117" s="118"/>
      <c r="EP117" s="118"/>
      <c r="EQ117" s="118"/>
      <c r="ER117" s="118"/>
      <c r="ES117" s="118"/>
      <c r="ET117" s="118"/>
      <c r="EU117" s="118"/>
      <c r="EV117" s="118"/>
      <c r="EW117" s="118"/>
      <c r="EX117" s="118"/>
      <c r="EY117" s="118"/>
      <c r="EZ117" s="118"/>
      <c r="FA117" s="118"/>
      <c r="FB117" s="118"/>
      <c r="FC117" s="118"/>
      <c r="FD117" s="118"/>
      <c r="FE117" s="118"/>
      <c r="FF117" s="118"/>
      <c r="FG117" s="118"/>
      <c r="FH117" s="118"/>
      <c r="FI117" s="118"/>
      <c r="FJ117" s="118"/>
      <c r="FK117" s="118"/>
      <c r="FL117" s="118"/>
      <c r="FM117" s="118"/>
      <c r="FN117" s="118"/>
      <c r="FO117" s="118"/>
      <c r="FP117" s="118"/>
      <c r="FQ117" s="118"/>
      <c r="FR117" s="118"/>
      <c r="FS117" s="118"/>
      <c r="FT117" s="118"/>
      <c r="FU117" s="118"/>
      <c r="FV117" s="118"/>
      <c r="FW117" s="118"/>
      <c r="FX117" s="118"/>
      <c r="FY117" s="118"/>
      <c r="FZ117" s="118"/>
      <c r="GA117" s="118"/>
      <c r="GB117" s="118"/>
      <c r="GC117" s="118"/>
      <c r="GD117" s="118"/>
      <c r="GE117" s="118"/>
      <c r="GF117" s="118"/>
      <c r="GG117" s="118"/>
      <c r="GH117" s="118"/>
      <c r="GI117" s="118"/>
      <c r="GJ117" s="118"/>
      <c r="GK117" s="118"/>
      <c r="GL117" s="118"/>
      <c r="GM117" s="118"/>
      <c r="GN117" s="118"/>
      <c r="GO117" s="118"/>
      <c r="GP117" s="118"/>
      <c r="GQ117" s="118"/>
      <c r="GR117" s="118"/>
      <c r="GS117" s="118"/>
      <c r="GT117" s="118"/>
      <c r="GU117" s="118"/>
      <c r="GV117" s="118"/>
      <c r="GW117" s="118"/>
      <c r="GX117" s="118"/>
      <c r="GY117" s="118"/>
      <c r="GZ117" s="118"/>
      <c r="HA117" s="118"/>
      <c r="HB117" s="118"/>
      <c r="HC117" s="118"/>
      <c r="HD117" s="118"/>
      <c r="HE117" s="118"/>
      <c r="HF117" s="118"/>
      <c r="HG117" s="118"/>
      <c r="HH117" s="118"/>
      <c r="HI117" s="118"/>
      <c r="HJ117" s="118"/>
      <c r="HK117" s="118"/>
      <c r="HL117" s="118"/>
      <c r="HM117" s="118"/>
      <c r="HN117" s="118"/>
      <c r="HO117" s="118"/>
      <c r="HP117" s="118"/>
      <c r="HQ117" s="118"/>
      <c r="HR117" s="118"/>
      <c r="HS117" s="118"/>
      <c r="HT117" s="118"/>
      <c r="HU117" s="118"/>
      <c r="HV117" s="118"/>
      <c r="HW117" s="118"/>
      <c r="HX117" s="118"/>
      <c r="HY117" s="118"/>
      <c r="HZ117" s="118"/>
    </row>
    <row r="118" spans="1:234" ht="15.75">
      <c r="A118" s="139" t="s">
        <v>607</v>
      </c>
      <c r="B118" s="128">
        <f t="shared" si="25"/>
        <v>8352</v>
      </c>
      <c r="C118" s="138">
        <v>0</v>
      </c>
      <c r="D118" s="138">
        <v>0</v>
      </c>
      <c r="E118" s="138">
        <v>0</v>
      </c>
      <c r="F118" s="138">
        <v>0</v>
      </c>
      <c r="G118" s="138">
        <v>0</v>
      </c>
      <c r="H118" s="138">
        <v>8352</v>
      </c>
      <c r="I118" s="138">
        <v>0</v>
      </c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8"/>
      <c r="BW118" s="118"/>
      <c r="BX118" s="118"/>
      <c r="BY118" s="118"/>
      <c r="BZ118" s="118"/>
      <c r="CA118" s="118"/>
      <c r="CB118" s="118"/>
      <c r="CC118" s="118"/>
      <c r="CD118" s="118"/>
      <c r="CE118" s="118"/>
      <c r="CF118" s="118"/>
      <c r="CG118" s="118"/>
      <c r="CH118" s="118"/>
      <c r="CI118" s="118"/>
      <c r="CJ118" s="118"/>
      <c r="CK118" s="118"/>
      <c r="CL118" s="118"/>
      <c r="CM118" s="118"/>
      <c r="CN118" s="118"/>
      <c r="CO118" s="118"/>
      <c r="CP118" s="118"/>
      <c r="CQ118" s="118"/>
      <c r="CR118" s="118"/>
      <c r="CS118" s="118"/>
      <c r="CT118" s="118"/>
      <c r="CU118" s="118"/>
      <c r="CV118" s="118"/>
      <c r="CW118" s="118"/>
      <c r="CX118" s="118"/>
      <c r="CY118" s="118"/>
      <c r="CZ118" s="118"/>
      <c r="DA118" s="118"/>
      <c r="DB118" s="118"/>
      <c r="DC118" s="118"/>
      <c r="DD118" s="118"/>
      <c r="DE118" s="118"/>
      <c r="DF118" s="118"/>
      <c r="DG118" s="118"/>
      <c r="DH118" s="118"/>
      <c r="DI118" s="118"/>
      <c r="DJ118" s="118"/>
      <c r="DK118" s="118"/>
      <c r="DL118" s="118"/>
      <c r="DM118" s="118"/>
      <c r="DN118" s="118"/>
      <c r="DO118" s="118"/>
      <c r="DP118" s="118"/>
      <c r="DQ118" s="118"/>
      <c r="DR118" s="118"/>
      <c r="DS118" s="118"/>
      <c r="DT118" s="118"/>
      <c r="DU118" s="118"/>
      <c r="DV118" s="118"/>
      <c r="DW118" s="118"/>
      <c r="DX118" s="118"/>
      <c r="DY118" s="118"/>
      <c r="DZ118" s="118"/>
      <c r="EA118" s="118"/>
      <c r="EB118" s="118"/>
      <c r="EC118" s="118"/>
      <c r="ED118" s="118"/>
      <c r="EE118" s="118"/>
      <c r="EF118" s="118"/>
      <c r="EG118" s="118"/>
      <c r="EH118" s="118"/>
      <c r="EI118" s="118"/>
      <c r="EJ118" s="118"/>
      <c r="EK118" s="118"/>
      <c r="EL118" s="118"/>
      <c r="EM118" s="118"/>
      <c r="EN118" s="118"/>
      <c r="EO118" s="118"/>
      <c r="EP118" s="118"/>
      <c r="EQ118" s="118"/>
      <c r="ER118" s="118"/>
      <c r="ES118" s="118"/>
      <c r="ET118" s="118"/>
      <c r="EU118" s="118"/>
      <c r="EV118" s="118"/>
      <c r="EW118" s="118"/>
      <c r="EX118" s="118"/>
      <c r="EY118" s="118"/>
      <c r="EZ118" s="118"/>
      <c r="FA118" s="118"/>
      <c r="FB118" s="118"/>
      <c r="FC118" s="118"/>
      <c r="FD118" s="118"/>
      <c r="FE118" s="118"/>
      <c r="FF118" s="118"/>
      <c r="FG118" s="118"/>
      <c r="FH118" s="118"/>
      <c r="FI118" s="118"/>
      <c r="FJ118" s="118"/>
      <c r="FK118" s="118"/>
      <c r="FL118" s="118"/>
      <c r="FM118" s="118"/>
      <c r="FN118" s="118"/>
      <c r="FO118" s="118"/>
      <c r="FP118" s="118"/>
      <c r="FQ118" s="118"/>
      <c r="FR118" s="118"/>
      <c r="FS118" s="118"/>
      <c r="FT118" s="118"/>
      <c r="FU118" s="118"/>
      <c r="FV118" s="118"/>
      <c r="FW118" s="118"/>
      <c r="FX118" s="118"/>
      <c r="FY118" s="118"/>
      <c r="FZ118" s="118"/>
      <c r="GA118" s="118"/>
      <c r="GB118" s="118"/>
      <c r="GC118" s="118"/>
      <c r="GD118" s="118"/>
      <c r="GE118" s="118"/>
      <c r="GF118" s="118"/>
      <c r="GG118" s="118"/>
      <c r="GH118" s="118"/>
      <c r="GI118" s="118"/>
      <c r="GJ118" s="118"/>
      <c r="GK118" s="118"/>
      <c r="GL118" s="118"/>
      <c r="GM118" s="118"/>
      <c r="GN118" s="118"/>
      <c r="GO118" s="118"/>
      <c r="GP118" s="118"/>
      <c r="GQ118" s="118"/>
      <c r="GR118" s="118"/>
      <c r="GS118" s="118"/>
      <c r="GT118" s="118"/>
      <c r="GU118" s="118"/>
      <c r="GV118" s="118"/>
      <c r="GW118" s="118"/>
      <c r="GX118" s="118"/>
      <c r="GY118" s="118"/>
      <c r="GZ118" s="118"/>
      <c r="HA118" s="118"/>
      <c r="HB118" s="118"/>
      <c r="HC118" s="118"/>
      <c r="HD118" s="118"/>
      <c r="HE118" s="118"/>
      <c r="HF118" s="118"/>
      <c r="HG118" s="118"/>
      <c r="HH118" s="118"/>
      <c r="HI118" s="118"/>
      <c r="HJ118" s="118"/>
      <c r="HK118" s="118"/>
      <c r="HL118" s="118"/>
      <c r="HM118" s="118"/>
      <c r="HN118" s="118"/>
      <c r="HO118" s="118"/>
      <c r="HP118" s="118"/>
      <c r="HQ118" s="118"/>
      <c r="HR118" s="118"/>
      <c r="HS118" s="118"/>
      <c r="HT118" s="118"/>
      <c r="HU118" s="118"/>
      <c r="HV118" s="118"/>
      <c r="HW118" s="118"/>
      <c r="HX118" s="118"/>
      <c r="HY118" s="118"/>
      <c r="HZ118" s="118"/>
    </row>
    <row r="119" spans="1:234" ht="94.5">
      <c r="A119" s="134" t="s">
        <v>608</v>
      </c>
      <c r="B119" s="128">
        <f t="shared" si="25"/>
        <v>421688</v>
      </c>
      <c r="C119" s="138"/>
      <c r="D119" s="138">
        <v>70281</v>
      </c>
      <c r="E119" s="138"/>
      <c r="F119" s="138"/>
      <c r="G119" s="138"/>
      <c r="H119" s="138">
        <v>351407</v>
      </c>
      <c r="I119" s="13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  <c r="BV119" s="118"/>
      <c r="BW119" s="118"/>
      <c r="BX119" s="118"/>
      <c r="BY119" s="118"/>
      <c r="BZ119" s="118"/>
      <c r="CA119" s="118"/>
      <c r="CB119" s="118"/>
      <c r="CC119" s="118"/>
      <c r="CD119" s="118"/>
      <c r="CE119" s="118"/>
      <c r="CF119" s="118"/>
      <c r="CG119" s="118"/>
      <c r="CH119" s="118"/>
      <c r="CI119" s="118"/>
      <c r="CJ119" s="118"/>
      <c r="CK119" s="118"/>
      <c r="CL119" s="118"/>
      <c r="CM119" s="118"/>
      <c r="CN119" s="118"/>
      <c r="CO119" s="118"/>
      <c r="CP119" s="118"/>
      <c r="CQ119" s="118"/>
      <c r="CR119" s="118"/>
      <c r="CS119" s="118"/>
      <c r="CT119" s="118"/>
      <c r="CU119" s="118"/>
      <c r="CV119" s="118"/>
      <c r="CW119" s="118"/>
      <c r="CX119" s="118"/>
      <c r="CY119" s="118"/>
      <c r="CZ119" s="118"/>
      <c r="DA119" s="118"/>
      <c r="DB119" s="118"/>
      <c r="DC119" s="118"/>
      <c r="DD119" s="118"/>
      <c r="DE119" s="118"/>
      <c r="DF119" s="118"/>
      <c r="DG119" s="118"/>
      <c r="DH119" s="118"/>
      <c r="DI119" s="118"/>
      <c r="DJ119" s="118"/>
      <c r="DK119" s="118"/>
      <c r="DL119" s="118"/>
      <c r="DM119" s="118"/>
      <c r="DN119" s="118"/>
      <c r="DO119" s="118"/>
      <c r="DP119" s="118"/>
      <c r="DQ119" s="118"/>
      <c r="DR119" s="118"/>
      <c r="DS119" s="118"/>
      <c r="DT119" s="118"/>
      <c r="DU119" s="118"/>
      <c r="DV119" s="118"/>
      <c r="DW119" s="118"/>
      <c r="DX119" s="118"/>
      <c r="DY119" s="118"/>
      <c r="DZ119" s="118"/>
      <c r="EA119" s="118"/>
      <c r="EB119" s="118"/>
      <c r="EC119" s="118"/>
      <c r="ED119" s="118"/>
      <c r="EE119" s="118"/>
      <c r="EF119" s="118"/>
      <c r="EG119" s="118"/>
      <c r="EH119" s="118"/>
      <c r="EI119" s="118"/>
      <c r="EJ119" s="118"/>
      <c r="EK119" s="118"/>
      <c r="EL119" s="118"/>
      <c r="EM119" s="118"/>
      <c r="EN119" s="118"/>
      <c r="EO119" s="118"/>
      <c r="EP119" s="118"/>
      <c r="EQ119" s="118"/>
      <c r="ER119" s="118"/>
      <c r="ES119" s="118"/>
      <c r="ET119" s="118"/>
      <c r="EU119" s="118"/>
      <c r="EV119" s="118"/>
      <c r="EW119" s="118"/>
      <c r="EX119" s="118"/>
      <c r="EY119" s="118"/>
      <c r="EZ119" s="118"/>
      <c r="FA119" s="118"/>
      <c r="FB119" s="118"/>
      <c r="FC119" s="118"/>
      <c r="FD119" s="118"/>
      <c r="FE119" s="118"/>
      <c r="FF119" s="118"/>
      <c r="FG119" s="118"/>
      <c r="FH119" s="118"/>
      <c r="FI119" s="118"/>
      <c r="FJ119" s="118"/>
      <c r="FK119" s="118"/>
      <c r="FL119" s="118"/>
      <c r="FM119" s="118"/>
      <c r="FN119" s="118"/>
      <c r="FO119" s="118"/>
      <c r="FP119" s="118"/>
      <c r="FQ119" s="118"/>
      <c r="FR119" s="118"/>
      <c r="FS119" s="118"/>
      <c r="FT119" s="118"/>
      <c r="FU119" s="118"/>
      <c r="FV119" s="118"/>
      <c r="FW119" s="118"/>
      <c r="FX119" s="118"/>
      <c r="FY119" s="118"/>
      <c r="FZ119" s="118"/>
      <c r="GA119" s="118"/>
      <c r="GB119" s="118"/>
      <c r="GC119" s="118"/>
      <c r="GD119" s="118"/>
      <c r="GE119" s="118"/>
      <c r="GF119" s="118"/>
      <c r="GG119" s="118"/>
      <c r="GH119" s="118"/>
      <c r="GI119" s="118"/>
      <c r="GJ119" s="118"/>
      <c r="GK119" s="118"/>
      <c r="GL119" s="118"/>
      <c r="GM119" s="118"/>
      <c r="GN119" s="118"/>
      <c r="GO119" s="118"/>
      <c r="GP119" s="118"/>
      <c r="GQ119" s="118"/>
      <c r="GR119" s="118"/>
      <c r="GS119" s="118"/>
      <c r="GT119" s="118"/>
      <c r="GU119" s="118"/>
      <c r="GV119" s="118"/>
      <c r="GW119" s="118"/>
      <c r="GX119" s="118"/>
      <c r="GY119" s="118"/>
      <c r="GZ119" s="118"/>
      <c r="HA119" s="118"/>
      <c r="HB119" s="118"/>
      <c r="HC119" s="118"/>
      <c r="HD119" s="118"/>
      <c r="HE119" s="118"/>
      <c r="HF119" s="118"/>
      <c r="HG119" s="118"/>
      <c r="HH119" s="118"/>
      <c r="HI119" s="118"/>
      <c r="HJ119" s="118"/>
      <c r="HK119" s="118"/>
      <c r="HL119" s="118"/>
      <c r="HM119" s="118"/>
      <c r="HN119" s="118"/>
      <c r="HO119" s="118"/>
      <c r="HP119" s="118"/>
      <c r="HQ119" s="118"/>
      <c r="HR119" s="118"/>
      <c r="HS119" s="118"/>
      <c r="HT119" s="118"/>
      <c r="HU119" s="118"/>
      <c r="HV119" s="118"/>
      <c r="HW119" s="118"/>
      <c r="HX119" s="118"/>
      <c r="HY119" s="118"/>
      <c r="HZ119" s="118"/>
    </row>
    <row r="120" spans="1:234" ht="94.5">
      <c r="A120" s="137" t="s">
        <v>609</v>
      </c>
      <c r="B120" s="128">
        <f t="shared" si="25"/>
        <v>143770</v>
      </c>
      <c r="C120" s="138">
        <v>0</v>
      </c>
      <c r="D120" s="138">
        <v>0</v>
      </c>
      <c r="E120" s="138">
        <v>0</v>
      </c>
      <c r="F120" s="138">
        <v>0</v>
      </c>
      <c r="G120" s="138">
        <v>0</v>
      </c>
      <c r="H120" s="138">
        <f>60168+83602</f>
        <v>143770</v>
      </c>
      <c r="I120" s="138">
        <v>0</v>
      </c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8"/>
      <c r="BK120" s="118"/>
      <c r="BL120" s="118"/>
      <c r="BM120" s="118"/>
      <c r="BN120" s="118"/>
      <c r="BO120" s="118"/>
      <c r="BP120" s="118"/>
      <c r="BQ120" s="118"/>
      <c r="BR120" s="118"/>
      <c r="BS120" s="118"/>
      <c r="BT120" s="118"/>
      <c r="BU120" s="118"/>
      <c r="BV120" s="118"/>
      <c r="BW120" s="118"/>
      <c r="BX120" s="118"/>
      <c r="BY120" s="118"/>
      <c r="BZ120" s="118"/>
      <c r="CA120" s="118"/>
      <c r="CB120" s="118"/>
      <c r="CC120" s="118"/>
      <c r="CD120" s="118"/>
      <c r="CE120" s="118"/>
      <c r="CF120" s="118"/>
      <c r="CG120" s="118"/>
      <c r="CH120" s="118"/>
      <c r="CI120" s="118"/>
      <c r="CJ120" s="118"/>
      <c r="CK120" s="118"/>
      <c r="CL120" s="118"/>
      <c r="CM120" s="118"/>
      <c r="CN120" s="118"/>
      <c r="CO120" s="118"/>
      <c r="CP120" s="118"/>
      <c r="CQ120" s="118"/>
      <c r="CR120" s="118"/>
      <c r="CS120" s="118"/>
      <c r="CT120" s="118"/>
      <c r="CU120" s="118"/>
      <c r="CV120" s="118"/>
      <c r="CW120" s="118"/>
      <c r="CX120" s="118"/>
      <c r="CY120" s="118"/>
      <c r="CZ120" s="118"/>
      <c r="DA120" s="118"/>
      <c r="DB120" s="118"/>
      <c r="DC120" s="118"/>
      <c r="DD120" s="118"/>
      <c r="DE120" s="118"/>
      <c r="DF120" s="118"/>
      <c r="DG120" s="118"/>
      <c r="DH120" s="118"/>
      <c r="DI120" s="118"/>
      <c r="DJ120" s="118"/>
      <c r="DK120" s="118"/>
      <c r="DL120" s="118"/>
      <c r="DM120" s="118"/>
      <c r="DN120" s="118"/>
      <c r="DO120" s="118"/>
      <c r="DP120" s="118"/>
      <c r="DQ120" s="118"/>
      <c r="DR120" s="118"/>
      <c r="DS120" s="118"/>
      <c r="DT120" s="118"/>
      <c r="DU120" s="118"/>
      <c r="DV120" s="118"/>
      <c r="DW120" s="118"/>
      <c r="DX120" s="118"/>
      <c r="DY120" s="118"/>
      <c r="DZ120" s="118"/>
      <c r="EA120" s="118"/>
      <c r="EB120" s="118"/>
      <c r="EC120" s="118"/>
      <c r="ED120" s="118"/>
      <c r="EE120" s="118"/>
      <c r="EF120" s="118"/>
      <c r="EG120" s="118"/>
      <c r="EH120" s="118"/>
      <c r="EI120" s="118"/>
      <c r="EJ120" s="118"/>
      <c r="EK120" s="118"/>
      <c r="EL120" s="118"/>
      <c r="EM120" s="118"/>
      <c r="EN120" s="118"/>
      <c r="EO120" s="118"/>
      <c r="EP120" s="118"/>
      <c r="EQ120" s="118"/>
      <c r="ER120" s="118"/>
      <c r="ES120" s="118"/>
      <c r="ET120" s="118"/>
      <c r="EU120" s="118"/>
      <c r="EV120" s="118"/>
      <c r="EW120" s="118"/>
      <c r="EX120" s="118"/>
      <c r="EY120" s="118"/>
      <c r="EZ120" s="118"/>
      <c r="FA120" s="118"/>
      <c r="FB120" s="118"/>
      <c r="FC120" s="118"/>
      <c r="FD120" s="118"/>
      <c r="FE120" s="118"/>
      <c r="FF120" s="118"/>
      <c r="FG120" s="118"/>
      <c r="FH120" s="118"/>
      <c r="FI120" s="118"/>
      <c r="FJ120" s="118"/>
      <c r="FK120" s="118"/>
      <c r="FL120" s="118"/>
      <c r="FM120" s="118"/>
      <c r="FN120" s="118"/>
      <c r="FO120" s="118"/>
      <c r="FP120" s="118"/>
      <c r="FQ120" s="118"/>
      <c r="FR120" s="118"/>
      <c r="FS120" s="118"/>
      <c r="FT120" s="118"/>
      <c r="FU120" s="118"/>
      <c r="FV120" s="118"/>
      <c r="FW120" s="118"/>
      <c r="FX120" s="118"/>
      <c r="FY120" s="118"/>
      <c r="FZ120" s="118"/>
      <c r="GA120" s="118"/>
      <c r="GB120" s="118"/>
      <c r="GC120" s="118"/>
      <c r="GD120" s="118"/>
      <c r="GE120" s="118"/>
      <c r="GF120" s="118"/>
      <c r="GG120" s="118"/>
      <c r="GH120" s="118"/>
      <c r="GI120" s="118"/>
      <c r="GJ120" s="118"/>
      <c r="GK120" s="118"/>
      <c r="GL120" s="118"/>
      <c r="GM120" s="118"/>
      <c r="GN120" s="118"/>
      <c r="GO120" s="118"/>
      <c r="GP120" s="118"/>
      <c r="GQ120" s="118"/>
      <c r="GR120" s="118"/>
      <c r="GS120" s="118"/>
      <c r="GT120" s="118"/>
      <c r="GU120" s="118"/>
      <c r="GV120" s="118"/>
      <c r="GW120" s="118"/>
      <c r="GX120" s="118"/>
      <c r="GY120" s="118"/>
      <c r="GZ120" s="118"/>
      <c r="HA120" s="118"/>
      <c r="HB120" s="118"/>
      <c r="HC120" s="118"/>
      <c r="HD120" s="118"/>
      <c r="HE120" s="118"/>
      <c r="HF120" s="118"/>
      <c r="HG120" s="118"/>
      <c r="HH120" s="118"/>
      <c r="HI120" s="118"/>
      <c r="HJ120" s="118"/>
      <c r="HK120" s="118"/>
      <c r="HL120" s="118"/>
      <c r="HM120" s="118"/>
      <c r="HN120" s="118"/>
      <c r="HO120" s="118"/>
      <c r="HP120" s="118"/>
      <c r="HQ120" s="118"/>
      <c r="HR120" s="118"/>
      <c r="HS120" s="118"/>
      <c r="HT120" s="118"/>
      <c r="HU120" s="118"/>
      <c r="HV120" s="118"/>
      <c r="HW120" s="118"/>
      <c r="HX120" s="118"/>
      <c r="HY120" s="118"/>
      <c r="HZ120" s="118"/>
    </row>
    <row r="121" spans="1:234" ht="110.25">
      <c r="A121" s="134" t="s">
        <v>610</v>
      </c>
      <c r="B121" s="128">
        <f t="shared" si="25"/>
        <v>32287</v>
      </c>
      <c r="C121" s="138">
        <v>0</v>
      </c>
      <c r="D121" s="138">
        <v>0</v>
      </c>
      <c r="E121" s="138">
        <v>0</v>
      </c>
      <c r="F121" s="138">
        <v>0</v>
      </c>
      <c r="G121" s="138">
        <v>0</v>
      </c>
      <c r="H121" s="138">
        <f>32288-1</f>
        <v>32287</v>
      </c>
      <c r="I121" s="138">
        <v>0</v>
      </c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  <c r="BV121" s="118"/>
      <c r="BW121" s="118"/>
      <c r="BX121" s="118"/>
      <c r="BY121" s="118"/>
      <c r="BZ121" s="118"/>
      <c r="CA121" s="118"/>
      <c r="CB121" s="118"/>
      <c r="CC121" s="118"/>
      <c r="CD121" s="118"/>
      <c r="CE121" s="118"/>
      <c r="CF121" s="118"/>
      <c r="CG121" s="118"/>
      <c r="CH121" s="118"/>
      <c r="CI121" s="118"/>
      <c r="CJ121" s="118"/>
      <c r="CK121" s="118"/>
      <c r="CL121" s="118"/>
      <c r="CM121" s="118"/>
      <c r="CN121" s="118"/>
      <c r="CO121" s="118"/>
      <c r="CP121" s="118"/>
      <c r="CQ121" s="118"/>
      <c r="CR121" s="118"/>
      <c r="CS121" s="118"/>
      <c r="CT121" s="118"/>
      <c r="CU121" s="118"/>
      <c r="CV121" s="118"/>
      <c r="CW121" s="118"/>
      <c r="CX121" s="118"/>
      <c r="CY121" s="118"/>
      <c r="CZ121" s="118"/>
      <c r="DA121" s="118"/>
      <c r="DB121" s="118"/>
      <c r="DC121" s="118"/>
      <c r="DD121" s="118"/>
      <c r="DE121" s="118"/>
      <c r="DF121" s="118"/>
      <c r="DG121" s="118"/>
      <c r="DH121" s="118"/>
      <c r="DI121" s="118"/>
      <c r="DJ121" s="118"/>
      <c r="DK121" s="118"/>
      <c r="DL121" s="118"/>
      <c r="DM121" s="118"/>
      <c r="DN121" s="118"/>
      <c r="DO121" s="118"/>
      <c r="DP121" s="118"/>
      <c r="DQ121" s="118"/>
      <c r="DR121" s="118"/>
      <c r="DS121" s="118"/>
      <c r="DT121" s="118"/>
      <c r="DU121" s="118"/>
      <c r="DV121" s="118"/>
      <c r="DW121" s="118"/>
      <c r="DX121" s="118"/>
      <c r="DY121" s="118"/>
      <c r="DZ121" s="118"/>
      <c r="EA121" s="118"/>
      <c r="EB121" s="118"/>
      <c r="EC121" s="118"/>
      <c r="ED121" s="118"/>
      <c r="EE121" s="118"/>
      <c r="EF121" s="118"/>
      <c r="EG121" s="118"/>
      <c r="EH121" s="118"/>
      <c r="EI121" s="118"/>
      <c r="EJ121" s="118"/>
      <c r="EK121" s="118"/>
      <c r="EL121" s="118"/>
      <c r="EM121" s="118"/>
      <c r="EN121" s="118"/>
      <c r="EO121" s="118"/>
      <c r="EP121" s="118"/>
      <c r="EQ121" s="118"/>
      <c r="ER121" s="118"/>
      <c r="ES121" s="118"/>
      <c r="ET121" s="118"/>
      <c r="EU121" s="118"/>
      <c r="EV121" s="118"/>
      <c r="EW121" s="118"/>
      <c r="EX121" s="118"/>
      <c r="EY121" s="118"/>
      <c r="EZ121" s="118"/>
      <c r="FA121" s="118"/>
      <c r="FB121" s="118"/>
      <c r="FC121" s="118"/>
      <c r="FD121" s="118"/>
      <c r="FE121" s="118"/>
      <c r="FF121" s="118"/>
      <c r="FG121" s="118"/>
      <c r="FH121" s="118"/>
      <c r="FI121" s="118"/>
      <c r="FJ121" s="118"/>
      <c r="FK121" s="118"/>
      <c r="FL121" s="118"/>
      <c r="FM121" s="118"/>
      <c r="FN121" s="118"/>
      <c r="FO121" s="118"/>
      <c r="FP121" s="118"/>
      <c r="FQ121" s="118"/>
      <c r="FR121" s="118"/>
      <c r="FS121" s="118"/>
      <c r="FT121" s="118"/>
      <c r="FU121" s="118"/>
      <c r="FV121" s="118"/>
      <c r="FW121" s="118"/>
      <c r="FX121" s="118"/>
      <c r="FY121" s="118"/>
      <c r="FZ121" s="118"/>
      <c r="GA121" s="118"/>
      <c r="GB121" s="118"/>
      <c r="GC121" s="118"/>
      <c r="GD121" s="118"/>
      <c r="GE121" s="118"/>
      <c r="GF121" s="118"/>
      <c r="GG121" s="118"/>
      <c r="GH121" s="118"/>
      <c r="GI121" s="118"/>
      <c r="GJ121" s="118"/>
      <c r="GK121" s="118"/>
      <c r="GL121" s="118"/>
      <c r="GM121" s="118"/>
      <c r="GN121" s="118"/>
      <c r="GO121" s="118"/>
      <c r="GP121" s="118"/>
      <c r="GQ121" s="118"/>
      <c r="GR121" s="118"/>
      <c r="GS121" s="118"/>
      <c r="GT121" s="118"/>
      <c r="GU121" s="118"/>
      <c r="GV121" s="118"/>
      <c r="GW121" s="118"/>
      <c r="GX121" s="118"/>
      <c r="GY121" s="118"/>
      <c r="GZ121" s="118"/>
      <c r="HA121" s="118"/>
      <c r="HB121" s="118"/>
      <c r="HC121" s="118"/>
      <c r="HD121" s="118"/>
      <c r="HE121" s="118"/>
      <c r="HF121" s="118"/>
      <c r="HG121" s="118"/>
      <c r="HH121" s="118"/>
      <c r="HI121" s="118"/>
      <c r="HJ121" s="118"/>
      <c r="HK121" s="118"/>
      <c r="HL121" s="118"/>
      <c r="HM121" s="118"/>
      <c r="HN121" s="118"/>
      <c r="HO121" s="118"/>
      <c r="HP121" s="118"/>
      <c r="HQ121" s="118"/>
      <c r="HR121" s="118"/>
      <c r="HS121" s="118"/>
      <c r="HT121" s="118"/>
      <c r="HU121" s="118"/>
      <c r="HV121" s="118"/>
      <c r="HW121" s="118"/>
      <c r="HX121" s="118"/>
      <c r="HY121" s="118"/>
      <c r="HZ121" s="118"/>
    </row>
    <row r="122" spans="1:234" ht="47.25">
      <c r="A122" s="134" t="s">
        <v>611</v>
      </c>
      <c r="B122" s="128">
        <f t="shared" si="25"/>
        <v>15000</v>
      </c>
      <c r="C122" s="138">
        <v>0</v>
      </c>
      <c r="D122" s="138">
        <v>0</v>
      </c>
      <c r="E122" s="138">
        <v>0</v>
      </c>
      <c r="F122" s="138">
        <v>0</v>
      </c>
      <c r="G122" s="138">
        <v>0</v>
      </c>
      <c r="H122" s="138">
        <v>15000</v>
      </c>
      <c r="I122" s="138">
        <v>0</v>
      </c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  <c r="BV122" s="118"/>
      <c r="BW122" s="118"/>
      <c r="BX122" s="118"/>
      <c r="BY122" s="118"/>
      <c r="BZ122" s="118"/>
      <c r="CA122" s="118"/>
      <c r="CB122" s="118"/>
      <c r="CC122" s="118"/>
      <c r="CD122" s="118"/>
      <c r="CE122" s="118"/>
      <c r="CF122" s="118"/>
      <c r="CG122" s="118"/>
      <c r="CH122" s="118"/>
      <c r="CI122" s="118"/>
      <c r="CJ122" s="118"/>
      <c r="CK122" s="118"/>
      <c r="CL122" s="118"/>
      <c r="CM122" s="118"/>
      <c r="CN122" s="118"/>
      <c r="CO122" s="118"/>
      <c r="CP122" s="118"/>
      <c r="CQ122" s="118"/>
      <c r="CR122" s="118"/>
      <c r="CS122" s="118"/>
      <c r="CT122" s="118"/>
      <c r="CU122" s="118"/>
      <c r="CV122" s="118"/>
      <c r="CW122" s="118"/>
      <c r="CX122" s="118"/>
      <c r="CY122" s="118"/>
      <c r="CZ122" s="118"/>
      <c r="DA122" s="118"/>
      <c r="DB122" s="118"/>
      <c r="DC122" s="118"/>
      <c r="DD122" s="118"/>
      <c r="DE122" s="118"/>
      <c r="DF122" s="118"/>
      <c r="DG122" s="118"/>
      <c r="DH122" s="118"/>
      <c r="DI122" s="118"/>
      <c r="DJ122" s="118"/>
      <c r="DK122" s="118"/>
      <c r="DL122" s="118"/>
      <c r="DM122" s="118"/>
      <c r="DN122" s="118"/>
      <c r="DO122" s="118"/>
      <c r="DP122" s="118"/>
      <c r="DQ122" s="118"/>
      <c r="DR122" s="118"/>
      <c r="DS122" s="118"/>
      <c r="DT122" s="118"/>
      <c r="DU122" s="118"/>
      <c r="DV122" s="118"/>
      <c r="DW122" s="118"/>
      <c r="DX122" s="118"/>
      <c r="DY122" s="118"/>
      <c r="DZ122" s="118"/>
      <c r="EA122" s="118"/>
      <c r="EB122" s="118"/>
      <c r="EC122" s="118"/>
      <c r="ED122" s="118"/>
      <c r="EE122" s="118"/>
      <c r="EF122" s="118"/>
      <c r="EG122" s="118"/>
      <c r="EH122" s="118"/>
      <c r="EI122" s="118"/>
      <c r="EJ122" s="118"/>
      <c r="EK122" s="118"/>
      <c r="EL122" s="118"/>
      <c r="EM122" s="118"/>
      <c r="EN122" s="118"/>
      <c r="EO122" s="118"/>
      <c r="EP122" s="118"/>
      <c r="EQ122" s="118"/>
      <c r="ER122" s="118"/>
      <c r="ES122" s="118"/>
      <c r="ET122" s="118"/>
      <c r="EU122" s="118"/>
      <c r="EV122" s="118"/>
      <c r="EW122" s="118"/>
      <c r="EX122" s="118"/>
      <c r="EY122" s="118"/>
      <c r="EZ122" s="118"/>
      <c r="FA122" s="118"/>
      <c r="FB122" s="118"/>
      <c r="FC122" s="118"/>
      <c r="FD122" s="118"/>
      <c r="FE122" s="118"/>
      <c r="FF122" s="118"/>
      <c r="FG122" s="118"/>
      <c r="FH122" s="118"/>
      <c r="FI122" s="118"/>
      <c r="FJ122" s="118"/>
      <c r="FK122" s="118"/>
      <c r="FL122" s="118"/>
      <c r="FM122" s="118"/>
      <c r="FN122" s="118"/>
      <c r="FO122" s="118"/>
      <c r="FP122" s="118"/>
      <c r="FQ122" s="118"/>
      <c r="FR122" s="118"/>
      <c r="FS122" s="118"/>
      <c r="FT122" s="118"/>
      <c r="FU122" s="118"/>
      <c r="FV122" s="118"/>
      <c r="FW122" s="118"/>
      <c r="FX122" s="118"/>
      <c r="FY122" s="118"/>
      <c r="FZ122" s="118"/>
      <c r="GA122" s="118"/>
      <c r="GB122" s="118"/>
      <c r="GC122" s="118"/>
      <c r="GD122" s="118"/>
      <c r="GE122" s="118"/>
      <c r="GF122" s="118"/>
      <c r="GG122" s="118"/>
      <c r="GH122" s="118"/>
      <c r="GI122" s="118"/>
      <c r="GJ122" s="118"/>
      <c r="GK122" s="118"/>
      <c r="GL122" s="118"/>
      <c r="GM122" s="118"/>
      <c r="GN122" s="118"/>
      <c r="GO122" s="118"/>
      <c r="GP122" s="118"/>
      <c r="GQ122" s="118"/>
      <c r="GR122" s="118"/>
      <c r="GS122" s="118"/>
      <c r="GT122" s="118"/>
      <c r="GU122" s="118"/>
      <c r="GV122" s="118"/>
      <c r="GW122" s="118"/>
      <c r="GX122" s="118"/>
      <c r="GY122" s="118"/>
      <c r="GZ122" s="118"/>
      <c r="HA122" s="118"/>
      <c r="HB122" s="118"/>
      <c r="HC122" s="118"/>
      <c r="HD122" s="118"/>
      <c r="HE122" s="118"/>
      <c r="HF122" s="118"/>
      <c r="HG122" s="118"/>
      <c r="HH122" s="118"/>
      <c r="HI122" s="118"/>
      <c r="HJ122" s="118"/>
      <c r="HK122" s="118"/>
      <c r="HL122" s="118"/>
      <c r="HM122" s="118"/>
      <c r="HN122" s="118"/>
      <c r="HO122" s="118"/>
      <c r="HP122" s="118"/>
      <c r="HQ122" s="118"/>
      <c r="HR122" s="118"/>
      <c r="HS122" s="118"/>
      <c r="HT122" s="118"/>
      <c r="HU122" s="118"/>
      <c r="HV122" s="118"/>
      <c r="HW122" s="118"/>
      <c r="HX122" s="118"/>
      <c r="HY122" s="118"/>
      <c r="HZ122" s="118"/>
    </row>
    <row r="123" spans="1:234" ht="110.25">
      <c r="A123" s="134" t="s">
        <v>612</v>
      </c>
      <c r="B123" s="128">
        <f t="shared" si="25"/>
        <v>485129</v>
      </c>
      <c r="C123" s="138">
        <v>0</v>
      </c>
      <c r="D123" s="138">
        <v>0</v>
      </c>
      <c r="E123" s="138">
        <v>0</v>
      </c>
      <c r="F123" s="138">
        <v>0</v>
      </c>
      <c r="G123" s="138">
        <v>0</v>
      </c>
      <c r="H123" s="138">
        <f>68534+33716+38847+344032</f>
        <v>485129</v>
      </c>
      <c r="I123" s="138">
        <v>0</v>
      </c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8"/>
      <c r="BS123" s="118"/>
      <c r="BT123" s="118"/>
      <c r="BU123" s="118"/>
      <c r="BV123" s="118"/>
      <c r="BW123" s="118"/>
      <c r="BX123" s="118"/>
      <c r="BY123" s="118"/>
      <c r="BZ123" s="118"/>
      <c r="CA123" s="118"/>
      <c r="CB123" s="118"/>
      <c r="CC123" s="118"/>
      <c r="CD123" s="118"/>
      <c r="CE123" s="118"/>
      <c r="CF123" s="118"/>
      <c r="CG123" s="118"/>
      <c r="CH123" s="118"/>
      <c r="CI123" s="118"/>
      <c r="CJ123" s="118"/>
      <c r="CK123" s="118"/>
      <c r="CL123" s="118"/>
      <c r="CM123" s="118"/>
      <c r="CN123" s="118"/>
      <c r="CO123" s="118"/>
      <c r="CP123" s="118"/>
      <c r="CQ123" s="118"/>
      <c r="CR123" s="118"/>
      <c r="CS123" s="118"/>
      <c r="CT123" s="118"/>
      <c r="CU123" s="118"/>
      <c r="CV123" s="118"/>
      <c r="CW123" s="118"/>
      <c r="CX123" s="118"/>
      <c r="CY123" s="118"/>
      <c r="CZ123" s="118"/>
      <c r="DA123" s="118"/>
      <c r="DB123" s="118"/>
      <c r="DC123" s="118"/>
      <c r="DD123" s="118"/>
      <c r="DE123" s="118"/>
      <c r="DF123" s="118"/>
      <c r="DG123" s="118"/>
      <c r="DH123" s="118"/>
      <c r="DI123" s="118"/>
      <c r="DJ123" s="118"/>
      <c r="DK123" s="118"/>
      <c r="DL123" s="118"/>
      <c r="DM123" s="118"/>
      <c r="DN123" s="118"/>
      <c r="DO123" s="118"/>
      <c r="DP123" s="118"/>
      <c r="DQ123" s="118"/>
      <c r="DR123" s="118"/>
      <c r="DS123" s="118"/>
      <c r="DT123" s="118"/>
      <c r="DU123" s="118"/>
      <c r="DV123" s="118"/>
      <c r="DW123" s="118"/>
      <c r="DX123" s="118"/>
      <c r="DY123" s="118"/>
      <c r="DZ123" s="118"/>
      <c r="EA123" s="118"/>
      <c r="EB123" s="118"/>
      <c r="EC123" s="118"/>
      <c r="ED123" s="118"/>
      <c r="EE123" s="118"/>
      <c r="EF123" s="118"/>
      <c r="EG123" s="118"/>
      <c r="EH123" s="118"/>
      <c r="EI123" s="118"/>
      <c r="EJ123" s="118"/>
      <c r="EK123" s="118"/>
      <c r="EL123" s="118"/>
      <c r="EM123" s="118"/>
      <c r="EN123" s="118"/>
      <c r="EO123" s="118"/>
      <c r="EP123" s="118"/>
      <c r="EQ123" s="118"/>
      <c r="ER123" s="118"/>
      <c r="ES123" s="118"/>
      <c r="ET123" s="118"/>
      <c r="EU123" s="118"/>
      <c r="EV123" s="118"/>
      <c r="EW123" s="118"/>
      <c r="EX123" s="118"/>
      <c r="EY123" s="118"/>
      <c r="EZ123" s="118"/>
      <c r="FA123" s="118"/>
      <c r="FB123" s="118"/>
      <c r="FC123" s="118"/>
      <c r="FD123" s="118"/>
      <c r="FE123" s="118"/>
      <c r="FF123" s="118"/>
      <c r="FG123" s="118"/>
      <c r="FH123" s="118"/>
      <c r="FI123" s="118"/>
      <c r="FJ123" s="118"/>
      <c r="FK123" s="118"/>
      <c r="FL123" s="118"/>
      <c r="FM123" s="118"/>
      <c r="FN123" s="118"/>
      <c r="FO123" s="118"/>
      <c r="FP123" s="118"/>
      <c r="FQ123" s="118"/>
      <c r="FR123" s="118"/>
      <c r="FS123" s="118"/>
      <c r="FT123" s="118"/>
      <c r="FU123" s="118"/>
      <c r="FV123" s="118"/>
      <c r="FW123" s="118"/>
      <c r="FX123" s="118"/>
      <c r="FY123" s="118"/>
      <c r="FZ123" s="118"/>
      <c r="GA123" s="118"/>
      <c r="GB123" s="118"/>
      <c r="GC123" s="118"/>
      <c r="GD123" s="118"/>
      <c r="GE123" s="118"/>
      <c r="GF123" s="118"/>
      <c r="GG123" s="118"/>
      <c r="GH123" s="118"/>
      <c r="GI123" s="118"/>
      <c r="GJ123" s="118"/>
      <c r="GK123" s="118"/>
      <c r="GL123" s="118"/>
      <c r="GM123" s="118"/>
      <c r="GN123" s="118"/>
      <c r="GO123" s="118"/>
      <c r="GP123" s="118"/>
      <c r="GQ123" s="118"/>
      <c r="GR123" s="118"/>
      <c r="GS123" s="118"/>
      <c r="GT123" s="118"/>
      <c r="GU123" s="118"/>
      <c r="GV123" s="118"/>
      <c r="GW123" s="118"/>
      <c r="GX123" s="118"/>
      <c r="GY123" s="118"/>
      <c r="GZ123" s="118"/>
      <c r="HA123" s="118"/>
      <c r="HB123" s="118"/>
      <c r="HC123" s="118"/>
      <c r="HD123" s="118"/>
      <c r="HE123" s="118"/>
      <c r="HF123" s="118"/>
      <c r="HG123" s="118"/>
      <c r="HH123" s="118"/>
      <c r="HI123" s="118"/>
      <c r="HJ123" s="118"/>
      <c r="HK123" s="118"/>
      <c r="HL123" s="118"/>
      <c r="HM123" s="118"/>
      <c r="HN123" s="118"/>
      <c r="HO123" s="118"/>
      <c r="HP123" s="118"/>
      <c r="HQ123" s="118"/>
      <c r="HR123" s="118"/>
      <c r="HS123" s="118"/>
      <c r="HT123" s="118"/>
      <c r="HU123" s="118"/>
      <c r="HV123" s="118"/>
      <c r="HW123" s="118"/>
      <c r="HX123" s="118"/>
      <c r="HY123" s="118"/>
      <c r="HZ123" s="118"/>
    </row>
    <row r="124" spans="1:234" ht="31.5">
      <c r="A124" s="134" t="s">
        <v>613</v>
      </c>
      <c r="B124" s="128">
        <f t="shared" si="25"/>
        <v>71529</v>
      </c>
      <c r="C124" s="138">
        <v>0</v>
      </c>
      <c r="D124" s="138">
        <v>0</v>
      </c>
      <c r="E124" s="138">
        <v>22372</v>
      </c>
      <c r="F124" s="138">
        <v>0</v>
      </c>
      <c r="G124" s="138">
        <v>0</v>
      </c>
      <c r="H124" s="138">
        <v>49157</v>
      </c>
      <c r="I124" s="138">
        <v>0</v>
      </c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  <c r="BV124" s="118"/>
      <c r="BW124" s="118"/>
      <c r="BX124" s="118"/>
      <c r="BY124" s="118"/>
      <c r="BZ124" s="118"/>
      <c r="CA124" s="118"/>
      <c r="CB124" s="118"/>
      <c r="CC124" s="118"/>
      <c r="CD124" s="118"/>
      <c r="CE124" s="118"/>
      <c r="CF124" s="118"/>
      <c r="CG124" s="118"/>
      <c r="CH124" s="118"/>
      <c r="CI124" s="118"/>
      <c r="CJ124" s="118"/>
      <c r="CK124" s="118"/>
      <c r="CL124" s="118"/>
      <c r="CM124" s="118"/>
      <c r="CN124" s="118"/>
      <c r="CO124" s="118"/>
      <c r="CP124" s="118"/>
      <c r="CQ124" s="118"/>
      <c r="CR124" s="118"/>
      <c r="CS124" s="118"/>
      <c r="CT124" s="118"/>
      <c r="CU124" s="118"/>
      <c r="CV124" s="118"/>
      <c r="CW124" s="118"/>
      <c r="CX124" s="118"/>
      <c r="CY124" s="118"/>
      <c r="CZ124" s="118"/>
      <c r="DA124" s="118"/>
      <c r="DB124" s="118"/>
      <c r="DC124" s="118"/>
      <c r="DD124" s="118"/>
      <c r="DE124" s="118"/>
      <c r="DF124" s="118"/>
      <c r="DG124" s="118"/>
      <c r="DH124" s="118"/>
      <c r="DI124" s="118"/>
      <c r="DJ124" s="118"/>
      <c r="DK124" s="118"/>
      <c r="DL124" s="118"/>
      <c r="DM124" s="118"/>
      <c r="DN124" s="118"/>
      <c r="DO124" s="118"/>
      <c r="DP124" s="118"/>
      <c r="DQ124" s="118"/>
      <c r="DR124" s="118"/>
      <c r="DS124" s="118"/>
      <c r="DT124" s="118"/>
      <c r="DU124" s="118"/>
      <c r="DV124" s="118"/>
      <c r="DW124" s="118"/>
      <c r="DX124" s="118"/>
      <c r="DY124" s="118"/>
      <c r="DZ124" s="118"/>
      <c r="EA124" s="118"/>
      <c r="EB124" s="118"/>
      <c r="EC124" s="118"/>
      <c r="ED124" s="118"/>
      <c r="EE124" s="118"/>
      <c r="EF124" s="118"/>
      <c r="EG124" s="118"/>
      <c r="EH124" s="118"/>
      <c r="EI124" s="118"/>
      <c r="EJ124" s="118"/>
      <c r="EK124" s="118"/>
      <c r="EL124" s="118"/>
      <c r="EM124" s="118"/>
      <c r="EN124" s="118"/>
      <c r="EO124" s="118"/>
      <c r="EP124" s="118"/>
      <c r="EQ124" s="118"/>
      <c r="ER124" s="118"/>
      <c r="ES124" s="118"/>
      <c r="ET124" s="118"/>
      <c r="EU124" s="118"/>
      <c r="EV124" s="118"/>
      <c r="EW124" s="118"/>
      <c r="EX124" s="118"/>
      <c r="EY124" s="118"/>
      <c r="EZ124" s="118"/>
      <c r="FA124" s="118"/>
      <c r="FB124" s="118"/>
      <c r="FC124" s="118"/>
      <c r="FD124" s="118"/>
      <c r="FE124" s="118"/>
      <c r="FF124" s="118"/>
      <c r="FG124" s="118"/>
      <c r="FH124" s="118"/>
      <c r="FI124" s="118"/>
      <c r="FJ124" s="118"/>
      <c r="FK124" s="118"/>
      <c r="FL124" s="118"/>
      <c r="FM124" s="118"/>
      <c r="FN124" s="118"/>
      <c r="FO124" s="118"/>
      <c r="FP124" s="118"/>
      <c r="FQ124" s="118"/>
      <c r="FR124" s="118"/>
      <c r="FS124" s="118"/>
      <c r="FT124" s="118"/>
      <c r="FU124" s="118"/>
      <c r="FV124" s="118"/>
      <c r="FW124" s="118"/>
      <c r="FX124" s="118"/>
      <c r="FY124" s="118"/>
      <c r="FZ124" s="118"/>
      <c r="GA124" s="118"/>
      <c r="GB124" s="118"/>
      <c r="GC124" s="118"/>
      <c r="GD124" s="118"/>
      <c r="GE124" s="118"/>
      <c r="GF124" s="118"/>
      <c r="GG124" s="118"/>
      <c r="GH124" s="118"/>
      <c r="GI124" s="118"/>
      <c r="GJ124" s="118"/>
      <c r="GK124" s="118"/>
      <c r="GL124" s="118"/>
      <c r="GM124" s="118"/>
      <c r="GN124" s="118"/>
      <c r="GO124" s="118"/>
      <c r="GP124" s="118"/>
      <c r="GQ124" s="118"/>
      <c r="GR124" s="118"/>
      <c r="GS124" s="118"/>
      <c r="GT124" s="118"/>
      <c r="GU124" s="118"/>
      <c r="GV124" s="118"/>
      <c r="GW124" s="118"/>
      <c r="GX124" s="118"/>
      <c r="GY124" s="118"/>
      <c r="GZ124" s="118"/>
      <c r="HA124" s="118"/>
      <c r="HB124" s="118"/>
      <c r="HC124" s="118"/>
      <c r="HD124" s="118"/>
      <c r="HE124" s="118"/>
      <c r="HF124" s="118"/>
      <c r="HG124" s="118"/>
      <c r="HH124" s="118"/>
      <c r="HI124" s="118"/>
      <c r="HJ124" s="118"/>
      <c r="HK124" s="118"/>
      <c r="HL124" s="118"/>
      <c r="HM124" s="118"/>
      <c r="HN124" s="118"/>
      <c r="HO124" s="118"/>
      <c r="HP124" s="118"/>
      <c r="HQ124" s="118"/>
      <c r="HR124" s="118"/>
      <c r="HS124" s="118"/>
      <c r="HT124" s="118"/>
      <c r="HU124" s="118"/>
      <c r="HV124" s="118"/>
      <c r="HW124" s="118"/>
      <c r="HX124" s="118"/>
      <c r="HY124" s="118"/>
      <c r="HZ124" s="118"/>
    </row>
    <row r="125" spans="1:234" ht="15.75">
      <c r="A125" s="137" t="s">
        <v>614</v>
      </c>
      <c r="B125" s="128">
        <f t="shared" si="25"/>
        <v>4564</v>
      </c>
      <c r="C125" s="138">
        <v>0</v>
      </c>
      <c r="D125" s="138">
        <v>0</v>
      </c>
      <c r="E125" s="138">
        <v>4564</v>
      </c>
      <c r="F125" s="138">
        <v>0</v>
      </c>
      <c r="G125" s="138">
        <v>0</v>
      </c>
      <c r="H125" s="138">
        <v>0</v>
      </c>
      <c r="I125" s="138">
        <v>0</v>
      </c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8"/>
      <c r="BS125" s="118"/>
      <c r="BT125" s="118"/>
      <c r="BU125" s="118"/>
      <c r="BV125" s="118"/>
      <c r="BW125" s="118"/>
      <c r="BX125" s="118"/>
      <c r="BY125" s="118"/>
      <c r="BZ125" s="118"/>
      <c r="CA125" s="118"/>
      <c r="CB125" s="118"/>
      <c r="CC125" s="118"/>
      <c r="CD125" s="118"/>
      <c r="CE125" s="118"/>
      <c r="CF125" s="118"/>
      <c r="CG125" s="118"/>
      <c r="CH125" s="118"/>
      <c r="CI125" s="118"/>
      <c r="CJ125" s="118"/>
      <c r="CK125" s="118"/>
      <c r="CL125" s="118"/>
      <c r="CM125" s="118"/>
      <c r="CN125" s="118"/>
      <c r="CO125" s="118"/>
      <c r="CP125" s="118"/>
      <c r="CQ125" s="118"/>
      <c r="CR125" s="118"/>
      <c r="CS125" s="118"/>
      <c r="CT125" s="118"/>
      <c r="CU125" s="118"/>
      <c r="CV125" s="118"/>
      <c r="CW125" s="118"/>
      <c r="CX125" s="118"/>
      <c r="CY125" s="118"/>
      <c r="CZ125" s="118"/>
      <c r="DA125" s="118"/>
      <c r="DB125" s="118"/>
      <c r="DC125" s="118"/>
      <c r="DD125" s="118"/>
      <c r="DE125" s="118"/>
      <c r="DF125" s="118"/>
      <c r="DG125" s="118"/>
      <c r="DH125" s="118"/>
      <c r="DI125" s="118"/>
      <c r="DJ125" s="118"/>
      <c r="DK125" s="118"/>
      <c r="DL125" s="118"/>
      <c r="DM125" s="118"/>
      <c r="DN125" s="118"/>
      <c r="DO125" s="118"/>
      <c r="DP125" s="118"/>
      <c r="DQ125" s="118"/>
      <c r="DR125" s="118"/>
      <c r="DS125" s="118"/>
      <c r="DT125" s="118"/>
      <c r="DU125" s="118"/>
      <c r="DV125" s="118"/>
      <c r="DW125" s="118"/>
      <c r="DX125" s="118"/>
      <c r="DY125" s="118"/>
      <c r="DZ125" s="118"/>
      <c r="EA125" s="118"/>
      <c r="EB125" s="118"/>
      <c r="EC125" s="118"/>
      <c r="ED125" s="118"/>
      <c r="EE125" s="118"/>
      <c r="EF125" s="118"/>
      <c r="EG125" s="118"/>
      <c r="EH125" s="118"/>
      <c r="EI125" s="118"/>
      <c r="EJ125" s="118"/>
      <c r="EK125" s="118"/>
      <c r="EL125" s="118"/>
      <c r="EM125" s="118"/>
      <c r="EN125" s="118"/>
      <c r="EO125" s="118"/>
      <c r="EP125" s="118"/>
      <c r="EQ125" s="118"/>
      <c r="ER125" s="118"/>
      <c r="ES125" s="118"/>
      <c r="ET125" s="118"/>
      <c r="EU125" s="118"/>
      <c r="EV125" s="118"/>
      <c r="EW125" s="118"/>
      <c r="EX125" s="118"/>
      <c r="EY125" s="118"/>
      <c r="EZ125" s="118"/>
      <c r="FA125" s="118"/>
      <c r="FB125" s="118"/>
      <c r="FC125" s="118"/>
      <c r="FD125" s="118"/>
      <c r="FE125" s="118"/>
      <c r="FF125" s="118"/>
      <c r="FG125" s="118"/>
      <c r="FH125" s="118"/>
      <c r="FI125" s="118"/>
      <c r="FJ125" s="118"/>
      <c r="FK125" s="118"/>
      <c r="FL125" s="118"/>
      <c r="FM125" s="118"/>
      <c r="FN125" s="118"/>
      <c r="FO125" s="118"/>
      <c r="FP125" s="118"/>
      <c r="FQ125" s="118"/>
      <c r="FR125" s="118"/>
      <c r="FS125" s="118"/>
      <c r="FT125" s="118"/>
      <c r="FU125" s="118"/>
      <c r="FV125" s="118"/>
      <c r="FW125" s="118"/>
      <c r="FX125" s="118"/>
      <c r="FY125" s="118"/>
      <c r="FZ125" s="118"/>
      <c r="GA125" s="118"/>
      <c r="GB125" s="118"/>
      <c r="GC125" s="118"/>
      <c r="GD125" s="118"/>
      <c r="GE125" s="118"/>
      <c r="GF125" s="118"/>
      <c r="GG125" s="118"/>
      <c r="GH125" s="118"/>
      <c r="GI125" s="118"/>
      <c r="GJ125" s="118"/>
      <c r="GK125" s="118"/>
      <c r="GL125" s="118"/>
      <c r="GM125" s="118"/>
      <c r="GN125" s="118"/>
      <c r="GO125" s="118"/>
      <c r="GP125" s="118"/>
      <c r="GQ125" s="118"/>
      <c r="GR125" s="118"/>
      <c r="GS125" s="118"/>
      <c r="GT125" s="118"/>
      <c r="GU125" s="118"/>
      <c r="GV125" s="118"/>
      <c r="GW125" s="118"/>
      <c r="GX125" s="118"/>
      <c r="GY125" s="118"/>
      <c r="GZ125" s="118"/>
      <c r="HA125" s="118"/>
      <c r="HB125" s="118"/>
      <c r="HC125" s="118"/>
      <c r="HD125" s="118"/>
      <c r="HE125" s="118"/>
      <c r="HF125" s="118"/>
      <c r="HG125" s="118"/>
      <c r="HH125" s="118"/>
      <c r="HI125" s="118"/>
      <c r="HJ125" s="118"/>
      <c r="HK125" s="118"/>
      <c r="HL125" s="118"/>
      <c r="HM125" s="118"/>
      <c r="HN125" s="118"/>
      <c r="HO125" s="118"/>
      <c r="HP125" s="118"/>
      <c r="HQ125" s="118"/>
      <c r="HR125" s="118"/>
      <c r="HS125" s="118"/>
      <c r="HT125" s="118"/>
      <c r="HU125" s="118"/>
      <c r="HV125" s="118"/>
      <c r="HW125" s="118"/>
      <c r="HX125" s="118"/>
      <c r="HY125" s="118"/>
      <c r="HZ125" s="118"/>
    </row>
    <row r="126" spans="1:234" ht="31.5">
      <c r="A126" s="137" t="s">
        <v>615</v>
      </c>
      <c r="B126" s="128">
        <f t="shared" si="25"/>
        <v>1800</v>
      </c>
      <c r="C126" s="138">
        <v>0</v>
      </c>
      <c r="D126" s="138">
        <v>0</v>
      </c>
      <c r="E126" s="138">
        <v>1800</v>
      </c>
      <c r="F126" s="138">
        <v>0</v>
      </c>
      <c r="G126" s="138">
        <v>0</v>
      </c>
      <c r="H126" s="138">
        <v>0</v>
      </c>
      <c r="I126" s="138">
        <v>0</v>
      </c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  <c r="BK126" s="118"/>
      <c r="BL126" s="118"/>
      <c r="BM126" s="118"/>
      <c r="BN126" s="118"/>
      <c r="BO126" s="118"/>
      <c r="BP126" s="118"/>
      <c r="BQ126" s="118"/>
      <c r="BR126" s="118"/>
      <c r="BS126" s="118"/>
      <c r="BT126" s="118"/>
      <c r="BU126" s="118"/>
      <c r="BV126" s="118"/>
      <c r="BW126" s="118"/>
      <c r="BX126" s="118"/>
      <c r="BY126" s="118"/>
      <c r="BZ126" s="118"/>
      <c r="CA126" s="118"/>
      <c r="CB126" s="118"/>
      <c r="CC126" s="118"/>
      <c r="CD126" s="118"/>
      <c r="CE126" s="118"/>
      <c r="CF126" s="118"/>
      <c r="CG126" s="118"/>
      <c r="CH126" s="118"/>
      <c r="CI126" s="118"/>
      <c r="CJ126" s="118"/>
      <c r="CK126" s="118"/>
      <c r="CL126" s="118"/>
      <c r="CM126" s="118"/>
      <c r="CN126" s="118"/>
      <c r="CO126" s="118"/>
      <c r="CP126" s="118"/>
      <c r="CQ126" s="118"/>
      <c r="CR126" s="118"/>
      <c r="CS126" s="118"/>
      <c r="CT126" s="118"/>
      <c r="CU126" s="118"/>
      <c r="CV126" s="118"/>
      <c r="CW126" s="118"/>
      <c r="CX126" s="118"/>
      <c r="CY126" s="118"/>
      <c r="CZ126" s="118"/>
      <c r="DA126" s="118"/>
      <c r="DB126" s="118"/>
      <c r="DC126" s="118"/>
      <c r="DD126" s="118"/>
      <c r="DE126" s="118"/>
      <c r="DF126" s="118"/>
      <c r="DG126" s="118"/>
      <c r="DH126" s="118"/>
      <c r="DI126" s="118"/>
      <c r="DJ126" s="118"/>
      <c r="DK126" s="118"/>
      <c r="DL126" s="118"/>
      <c r="DM126" s="118"/>
      <c r="DN126" s="118"/>
      <c r="DO126" s="118"/>
      <c r="DP126" s="118"/>
      <c r="DQ126" s="118"/>
      <c r="DR126" s="118"/>
      <c r="DS126" s="118"/>
      <c r="DT126" s="118"/>
      <c r="DU126" s="118"/>
      <c r="DV126" s="118"/>
      <c r="DW126" s="118"/>
      <c r="DX126" s="118"/>
      <c r="DY126" s="118"/>
      <c r="DZ126" s="118"/>
      <c r="EA126" s="118"/>
      <c r="EB126" s="118"/>
      <c r="EC126" s="118"/>
      <c r="ED126" s="118"/>
      <c r="EE126" s="118"/>
      <c r="EF126" s="118"/>
      <c r="EG126" s="118"/>
      <c r="EH126" s="118"/>
      <c r="EI126" s="118"/>
      <c r="EJ126" s="118"/>
      <c r="EK126" s="118"/>
      <c r="EL126" s="118"/>
      <c r="EM126" s="118"/>
      <c r="EN126" s="118"/>
      <c r="EO126" s="118"/>
      <c r="EP126" s="118"/>
      <c r="EQ126" s="118"/>
      <c r="ER126" s="118"/>
      <c r="ES126" s="118"/>
      <c r="ET126" s="118"/>
      <c r="EU126" s="118"/>
      <c r="EV126" s="118"/>
      <c r="EW126" s="118"/>
      <c r="EX126" s="118"/>
      <c r="EY126" s="118"/>
      <c r="EZ126" s="118"/>
      <c r="FA126" s="118"/>
      <c r="FB126" s="118"/>
      <c r="FC126" s="118"/>
      <c r="FD126" s="118"/>
      <c r="FE126" s="118"/>
      <c r="FF126" s="118"/>
      <c r="FG126" s="118"/>
      <c r="FH126" s="118"/>
      <c r="FI126" s="118"/>
      <c r="FJ126" s="118"/>
      <c r="FK126" s="118"/>
      <c r="FL126" s="118"/>
      <c r="FM126" s="118"/>
      <c r="FN126" s="118"/>
      <c r="FO126" s="118"/>
      <c r="FP126" s="118"/>
      <c r="FQ126" s="118"/>
      <c r="FR126" s="118"/>
      <c r="FS126" s="118"/>
      <c r="FT126" s="118"/>
      <c r="FU126" s="118"/>
      <c r="FV126" s="118"/>
      <c r="FW126" s="118"/>
      <c r="FX126" s="118"/>
      <c r="FY126" s="118"/>
      <c r="FZ126" s="118"/>
      <c r="GA126" s="118"/>
      <c r="GB126" s="118"/>
      <c r="GC126" s="118"/>
      <c r="GD126" s="118"/>
      <c r="GE126" s="118"/>
      <c r="GF126" s="118"/>
      <c r="GG126" s="118"/>
      <c r="GH126" s="118"/>
      <c r="GI126" s="118"/>
      <c r="GJ126" s="118"/>
      <c r="GK126" s="118"/>
      <c r="GL126" s="118"/>
      <c r="GM126" s="118"/>
      <c r="GN126" s="118"/>
      <c r="GO126" s="118"/>
      <c r="GP126" s="118"/>
      <c r="GQ126" s="118"/>
      <c r="GR126" s="118"/>
      <c r="GS126" s="118"/>
      <c r="GT126" s="118"/>
      <c r="GU126" s="118"/>
      <c r="GV126" s="118"/>
      <c r="GW126" s="118"/>
      <c r="GX126" s="118"/>
      <c r="GY126" s="118"/>
      <c r="GZ126" s="118"/>
      <c r="HA126" s="118"/>
      <c r="HB126" s="118"/>
      <c r="HC126" s="118"/>
      <c r="HD126" s="118"/>
      <c r="HE126" s="118"/>
      <c r="HF126" s="118"/>
      <c r="HG126" s="118"/>
      <c r="HH126" s="118"/>
      <c r="HI126" s="118"/>
      <c r="HJ126" s="118"/>
      <c r="HK126" s="118"/>
      <c r="HL126" s="118"/>
      <c r="HM126" s="118"/>
      <c r="HN126" s="118"/>
      <c r="HO126" s="118"/>
      <c r="HP126" s="118"/>
      <c r="HQ126" s="118"/>
      <c r="HR126" s="118"/>
      <c r="HS126" s="118"/>
      <c r="HT126" s="118"/>
      <c r="HU126" s="118"/>
      <c r="HV126" s="118"/>
      <c r="HW126" s="118"/>
      <c r="HX126" s="118"/>
      <c r="HY126" s="118"/>
      <c r="HZ126" s="118"/>
    </row>
    <row r="127" spans="1:234" ht="31.5">
      <c r="A127" s="137" t="s">
        <v>616</v>
      </c>
      <c r="B127" s="128">
        <f t="shared" si="25"/>
        <v>18220</v>
      </c>
      <c r="C127" s="138">
        <v>0</v>
      </c>
      <c r="D127" s="138">
        <v>0</v>
      </c>
      <c r="E127" s="138">
        <v>18220</v>
      </c>
      <c r="F127" s="138">
        <v>0</v>
      </c>
      <c r="G127" s="138">
        <v>0</v>
      </c>
      <c r="H127" s="138">
        <v>0</v>
      </c>
      <c r="I127" s="138">
        <v>0</v>
      </c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  <c r="BK127" s="118"/>
      <c r="BL127" s="118"/>
      <c r="BM127" s="118"/>
      <c r="BN127" s="118"/>
      <c r="BO127" s="118"/>
      <c r="BP127" s="118"/>
      <c r="BQ127" s="118"/>
      <c r="BR127" s="118"/>
      <c r="BS127" s="118"/>
      <c r="BT127" s="118"/>
      <c r="BU127" s="118"/>
      <c r="BV127" s="118"/>
      <c r="BW127" s="118"/>
      <c r="BX127" s="118"/>
      <c r="BY127" s="118"/>
      <c r="BZ127" s="118"/>
      <c r="CA127" s="118"/>
      <c r="CB127" s="118"/>
      <c r="CC127" s="118"/>
      <c r="CD127" s="118"/>
      <c r="CE127" s="118"/>
      <c r="CF127" s="118"/>
      <c r="CG127" s="118"/>
      <c r="CH127" s="118"/>
      <c r="CI127" s="118"/>
      <c r="CJ127" s="118"/>
      <c r="CK127" s="118"/>
      <c r="CL127" s="118"/>
      <c r="CM127" s="118"/>
      <c r="CN127" s="118"/>
      <c r="CO127" s="118"/>
      <c r="CP127" s="118"/>
      <c r="CQ127" s="118"/>
      <c r="CR127" s="118"/>
      <c r="CS127" s="118"/>
      <c r="CT127" s="118"/>
      <c r="CU127" s="118"/>
      <c r="CV127" s="118"/>
      <c r="CW127" s="118"/>
      <c r="CX127" s="118"/>
      <c r="CY127" s="118"/>
      <c r="CZ127" s="118"/>
      <c r="DA127" s="118"/>
      <c r="DB127" s="118"/>
      <c r="DC127" s="118"/>
      <c r="DD127" s="118"/>
      <c r="DE127" s="118"/>
      <c r="DF127" s="118"/>
      <c r="DG127" s="118"/>
      <c r="DH127" s="118"/>
      <c r="DI127" s="118"/>
      <c r="DJ127" s="118"/>
      <c r="DK127" s="118"/>
      <c r="DL127" s="118"/>
      <c r="DM127" s="118"/>
      <c r="DN127" s="118"/>
      <c r="DO127" s="118"/>
      <c r="DP127" s="118"/>
      <c r="DQ127" s="118"/>
      <c r="DR127" s="118"/>
      <c r="DS127" s="118"/>
      <c r="DT127" s="118"/>
      <c r="DU127" s="118"/>
      <c r="DV127" s="118"/>
      <c r="DW127" s="118"/>
      <c r="DX127" s="118"/>
      <c r="DY127" s="118"/>
      <c r="DZ127" s="118"/>
      <c r="EA127" s="118"/>
      <c r="EB127" s="118"/>
      <c r="EC127" s="118"/>
      <c r="ED127" s="118"/>
      <c r="EE127" s="118"/>
      <c r="EF127" s="118"/>
      <c r="EG127" s="118"/>
      <c r="EH127" s="118"/>
      <c r="EI127" s="118"/>
      <c r="EJ127" s="118"/>
      <c r="EK127" s="118"/>
      <c r="EL127" s="118"/>
      <c r="EM127" s="118"/>
      <c r="EN127" s="118"/>
      <c r="EO127" s="118"/>
      <c r="EP127" s="118"/>
      <c r="EQ127" s="118"/>
      <c r="ER127" s="118"/>
      <c r="ES127" s="118"/>
      <c r="ET127" s="118"/>
      <c r="EU127" s="118"/>
      <c r="EV127" s="118"/>
      <c r="EW127" s="118"/>
      <c r="EX127" s="118"/>
      <c r="EY127" s="118"/>
      <c r="EZ127" s="118"/>
      <c r="FA127" s="118"/>
      <c r="FB127" s="118"/>
      <c r="FC127" s="118"/>
      <c r="FD127" s="118"/>
      <c r="FE127" s="118"/>
      <c r="FF127" s="118"/>
      <c r="FG127" s="118"/>
      <c r="FH127" s="118"/>
      <c r="FI127" s="118"/>
      <c r="FJ127" s="118"/>
      <c r="FK127" s="118"/>
      <c r="FL127" s="118"/>
      <c r="FM127" s="118"/>
      <c r="FN127" s="118"/>
      <c r="FO127" s="118"/>
      <c r="FP127" s="118"/>
      <c r="FQ127" s="118"/>
      <c r="FR127" s="118"/>
      <c r="FS127" s="118"/>
      <c r="FT127" s="118"/>
      <c r="FU127" s="118"/>
      <c r="FV127" s="118"/>
      <c r="FW127" s="118"/>
      <c r="FX127" s="118"/>
      <c r="FY127" s="118"/>
      <c r="FZ127" s="118"/>
      <c r="GA127" s="118"/>
      <c r="GB127" s="118"/>
      <c r="GC127" s="118"/>
      <c r="GD127" s="118"/>
      <c r="GE127" s="118"/>
      <c r="GF127" s="118"/>
      <c r="GG127" s="118"/>
      <c r="GH127" s="118"/>
      <c r="GI127" s="118"/>
      <c r="GJ127" s="118"/>
      <c r="GK127" s="118"/>
      <c r="GL127" s="118"/>
      <c r="GM127" s="118"/>
      <c r="GN127" s="118"/>
      <c r="GO127" s="118"/>
      <c r="GP127" s="118"/>
      <c r="GQ127" s="118"/>
      <c r="GR127" s="118"/>
      <c r="GS127" s="118"/>
      <c r="GT127" s="118"/>
      <c r="GU127" s="118"/>
      <c r="GV127" s="118"/>
      <c r="GW127" s="118"/>
      <c r="GX127" s="118"/>
      <c r="GY127" s="118"/>
      <c r="GZ127" s="118"/>
      <c r="HA127" s="118"/>
      <c r="HB127" s="118"/>
      <c r="HC127" s="118"/>
      <c r="HD127" s="118"/>
      <c r="HE127" s="118"/>
      <c r="HF127" s="118"/>
      <c r="HG127" s="118"/>
      <c r="HH127" s="118"/>
      <c r="HI127" s="118"/>
      <c r="HJ127" s="118"/>
      <c r="HK127" s="118"/>
      <c r="HL127" s="118"/>
      <c r="HM127" s="118"/>
      <c r="HN127" s="118"/>
      <c r="HO127" s="118"/>
      <c r="HP127" s="118"/>
      <c r="HQ127" s="118"/>
      <c r="HR127" s="118"/>
      <c r="HS127" s="118"/>
      <c r="HT127" s="118"/>
      <c r="HU127" s="118"/>
      <c r="HV127" s="118"/>
      <c r="HW127" s="118"/>
      <c r="HX127" s="118"/>
      <c r="HY127" s="118"/>
      <c r="HZ127" s="118"/>
    </row>
    <row r="128" spans="1:234" ht="31.5">
      <c r="A128" s="131" t="s">
        <v>542</v>
      </c>
      <c r="B128" s="128">
        <f t="shared" si="25"/>
        <v>289958</v>
      </c>
      <c r="C128" s="132">
        <f>SUM(C134,C139,C137,C129,C141)</f>
        <v>0</v>
      </c>
      <c r="D128" s="132">
        <f>SUM(D134,D139,D137,D129,D141)</f>
        <v>0</v>
      </c>
      <c r="E128" s="132">
        <f>SUM(E134,E139,E137,E129,E141)</f>
        <v>24820</v>
      </c>
      <c r="F128" s="132">
        <f>SUM(F134,F139,F137,F129,F141)</f>
        <v>254745</v>
      </c>
      <c r="G128" s="132">
        <f>SUM(G134,G139,G137,G129,G141)</f>
        <v>4598</v>
      </c>
      <c r="H128" s="132">
        <f>SUM(H134,H139,H137,H129,H141)</f>
        <v>5795</v>
      </c>
      <c r="I128" s="132">
        <f>SUM(I134,I139,I137,I129,I141)</f>
        <v>0</v>
      </c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130"/>
      <c r="CR128" s="130"/>
      <c r="CS128" s="130"/>
      <c r="CT128" s="130"/>
      <c r="CU128" s="130"/>
      <c r="CV128" s="130"/>
      <c r="CW128" s="130"/>
      <c r="CX128" s="130"/>
      <c r="CY128" s="130"/>
      <c r="CZ128" s="130"/>
      <c r="DA128" s="130"/>
      <c r="DB128" s="130"/>
      <c r="DC128" s="130"/>
      <c r="DD128" s="130"/>
      <c r="DE128" s="130"/>
      <c r="DF128" s="130"/>
      <c r="DG128" s="130"/>
      <c r="DH128" s="130"/>
      <c r="DI128" s="130"/>
      <c r="DJ128" s="130"/>
      <c r="DK128" s="130"/>
      <c r="DL128" s="130"/>
      <c r="DM128" s="130"/>
      <c r="DN128" s="130"/>
      <c r="DO128" s="130"/>
      <c r="DP128" s="130"/>
      <c r="DQ128" s="130"/>
      <c r="DR128" s="130"/>
      <c r="DS128" s="130"/>
      <c r="DT128" s="130"/>
      <c r="DU128" s="130"/>
      <c r="DV128" s="130"/>
      <c r="DW128" s="130"/>
      <c r="DX128" s="130"/>
      <c r="DY128" s="130"/>
      <c r="DZ128" s="130"/>
      <c r="EA128" s="130"/>
      <c r="EB128" s="130"/>
      <c r="EC128" s="130"/>
      <c r="ED128" s="130"/>
      <c r="EE128" s="130"/>
      <c r="EF128" s="130"/>
      <c r="EG128" s="130"/>
      <c r="EH128" s="130"/>
      <c r="EI128" s="130"/>
      <c r="EJ128" s="130"/>
      <c r="EK128" s="130"/>
      <c r="EL128" s="130"/>
      <c r="EM128" s="130"/>
      <c r="EN128" s="130"/>
      <c r="EO128" s="130"/>
      <c r="EP128" s="130"/>
      <c r="EQ128" s="130"/>
      <c r="ER128" s="130"/>
      <c r="ES128" s="130"/>
      <c r="ET128" s="130"/>
      <c r="EU128" s="130"/>
      <c r="EV128" s="130"/>
      <c r="EW128" s="130"/>
      <c r="EX128" s="130"/>
      <c r="EY128" s="130"/>
      <c r="EZ128" s="130"/>
      <c r="FA128" s="130"/>
      <c r="FB128" s="130"/>
      <c r="FC128" s="130"/>
      <c r="FD128" s="130"/>
      <c r="FE128" s="130"/>
      <c r="FF128" s="130"/>
      <c r="FG128" s="130"/>
      <c r="FH128" s="130"/>
      <c r="FI128" s="130"/>
      <c r="FJ128" s="130"/>
      <c r="FK128" s="130"/>
      <c r="FL128" s="118"/>
      <c r="FM128" s="118"/>
      <c r="FN128" s="118"/>
      <c r="FO128" s="118"/>
      <c r="FP128" s="118"/>
      <c r="FQ128" s="118"/>
      <c r="FR128" s="118"/>
      <c r="FS128" s="118"/>
      <c r="FT128" s="118"/>
      <c r="FU128" s="118"/>
      <c r="FV128" s="118"/>
      <c r="FW128" s="118"/>
      <c r="FX128" s="118"/>
      <c r="FY128" s="118"/>
      <c r="FZ128" s="118"/>
      <c r="GA128" s="118"/>
      <c r="GB128" s="118"/>
      <c r="GC128" s="118"/>
      <c r="GD128" s="118"/>
      <c r="GE128" s="118"/>
      <c r="GF128" s="118"/>
      <c r="GG128" s="118"/>
      <c r="GH128" s="118"/>
      <c r="GI128" s="118"/>
      <c r="GJ128" s="118"/>
      <c r="GK128" s="118"/>
      <c r="GL128" s="118"/>
      <c r="GM128" s="118"/>
      <c r="GN128" s="118"/>
      <c r="GO128" s="118"/>
      <c r="GP128" s="118"/>
      <c r="GQ128" s="118"/>
      <c r="GR128" s="118"/>
      <c r="GS128" s="118"/>
      <c r="GT128" s="118"/>
      <c r="GU128" s="118"/>
      <c r="GV128" s="118"/>
      <c r="GW128" s="118"/>
      <c r="GX128" s="118"/>
      <c r="GY128" s="118"/>
      <c r="GZ128" s="118"/>
      <c r="HA128" s="118"/>
      <c r="HB128" s="118"/>
      <c r="HC128" s="118"/>
      <c r="HD128" s="118"/>
      <c r="HE128" s="118"/>
      <c r="HF128" s="118"/>
      <c r="HG128" s="118"/>
      <c r="HH128" s="118"/>
      <c r="HI128" s="118"/>
      <c r="HJ128" s="118"/>
      <c r="HK128" s="118"/>
      <c r="HL128" s="118"/>
      <c r="HM128" s="118"/>
      <c r="HN128" s="118"/>
      <c r="HO128" s="118"/>
      <c r="HP128" s="118"/>
      <c r="HQ128" s="118"/>
      <c r="HR128" s="118"/>
      <c r="HS128" s="118"/>
      <c r="HT128" s="118"/>
      <c r="HU128" s="118"/>
      <c r="HV128" s="118"/>
      <c r="HW128" s="118"/>
      <c r="HX128" s="118"/>
      <c r="HY128" s="118"/>
      <c r="HZ128" s="118"/>
    </row>
    <row r="129" spans="1:234" ht="15.75">
      <c r="A129" s="131" t="s">
        <v>549</v>
      </c>
      <c r="B129" s="128">
        <f t="shared" si="25"/>
        <v>10241</v>
      </c>
      <c r="C129" s="132">
        <f>SUM(C130:C133)</f>
        <v>0</v>
      </c>
      <c r="D129" s="132">
        <f>SUM(D130:D133)</f>
        <v>0</v>
      </c>
      <c r="E129" s="132">
        <f>SUM(E130:E133)</f>
        <v>8242</v>
      </c>
      <c r="F129" s="132">
        <f>SUM(F130:F133)</f>
        <v>0</v>
      </c>
      <c r="G129" s="132">
        <f>SUM(G130:G133)</f>
        <v>1999</v>
      </c>
      <c r="H129" s="132">
        <f>SUM(H130:H133)</f>
        <v>0</v>
      </c>
      <c r="I129" s="132">
        <f>SUM(I130:I133)</f>
        <v>0</v>
      </c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130"/>
      <c r="CR129" s="130"/>
      <c r="CS129" s="130"/>
      <c r="CT129" s="130"/>
      <c r="CU129" s="130"/>
      <c r="CV129" s="130"/>
      <c r="CW129" s="130"/>
      <c r="CX129" s="130"/>
      <c r="CY129" s="130"/>
      <c r="CZ129" s="130"/>
      <c r="DA129" s="130"/>
      <c r="DB129" s="130"/>
      <c r="DC129" s="130"/>
      <c r="DD129" s="130"/>
      <c r="DE129" s="130"/>
      <c r="DF129" s="130"/>
      <c r="DG129" s="130"/>
      <c r="DH129" s="130"/>
      <c r="DI129" s="130"/>
      <c r="DJ129" s="130"/>
      <c r="DK129" s="130"/>
      <c r="DL129" s="130"/>
      <c r="DM129" s="130"/>
      <c r="DN129" s="130"/>
      <c r="DO129" s="130"/>
      <c r="DP129" s="130"/>
      <c r="DQ129" s="130"/>
      <c r="DR129" s="130"/>
      <c r="DS129" s="130"/>
      <c r="DT129" s="130"/>
      <c r="DU129" s="130"/>
      <c r="DV129" s="130"/>
      <c r="DW129" s="130"/>
      <c r="DX129" s="130"/>
      <c r="DY129" s="130"/>
      <c r="DZ129" s="130"/>
      <c r="EA129" s="130"/>
      <c r="EB129" s="130"/>
      <c r="EC129" s="130"/>
      <c r="ED129" s="130"/>
      <c r="EE129" s="130"/>
      <c r="EF129" s="130"/>
      <c r="EG129" s="130"/>
      <c r="EH129" s="130"/>
      <c r="EI129" s="130"/>
      <c r="EJ129" s="130"/>
      <c r="EK129" s="130"/>
      <c r="EL129" s="130"/>
      <c r="EM129" s="130"/>
      <c r="EN129" s="130"/>
      <c r="EO129" s="130"/>
      <c r="EP129" s="130"/>
      <c r="EQ129" s="130"/>
      <c r="ER129" s="130"/>
      <c r="ES129" s="130"/>
      <c r="ET129" s="130"/>
      <c r="EU129" s="130"/>
      <c r="EV129" s="130"/>
      <c r="EW129" s="130"/>
      <c r="EX129" s="130"/>
      <c r="EY129" s="130"/>
      <c r="EZ129" s="130"/>
      <c r="FA129" s="130"/>
      <c r="FB129" s="130"/>
      <c r="FC129" s="130"/>
      <c r="FD129" s="130"/>
      <c r="FE129" s="130"/>
      <c r="FF129" s="130"/>
      <c r="FG129" s="130"/>
      <c r="FH129" s="130"/>
      <c r="FI129" s="130"/>
      <c r="FJ129" s="130"/>
      <c r="FK129" s="130"/>
      <c r="FL129" s="118"/>
      <c r="FM129" s="118"/>
      <c r="FN129" s="118"/>
      <c r="FO129" s="118"/>
      <c r="FP129" s="118"/>
      <c r="FQ129" s="118"/>
      <c r="FR129" s="118"/>
      <c r="FS129" s="118"/>
      <c r="FT129" s="118"/>
      <c r="FU129" s="118"/>
      <c r="FV129" s="118"/>
      <c r="FW129" s="118"/>
      <c r="FX129" s="118"/>
      <c r="FY129" s="118"/>
      <c r="FZ129" s="118"/>
      <c r="GA129" s="118"/>
      <c r="GB129" s="118"/>
      <c r="GC129" s="118"/>
      <c r="GD129" s="118"/>
      <c r="GE129" s="118"/>
      <c r="GF129" s="118"/>
      <c r="GG129" s="118"/>
      <c r="GH129" s="118"/>
      <c r="GI129" s="118"/>
      <c r="GJ129" s="118"/>
      <c r="GK129" s="118"/>
      <c r="GL129" s="118"/>
      <c r="GM129" s="118"/>
      <c r="GN129" s="118"/>
      <c r="GO129" s="118"/>
      <c r="GP129" s="118"/>
      <c r="GQ129" s="118"/>
      <c r="GR129" s="118"/>
      <c r="GS129" s="118"/>
      <c r="GT129" s="118"/>
      <c r="GU129" s="118"/>
      <c r="GV129" s="118"/>
      <c r="GW129" s="118"/>
      <c r="GX129" s="118"/>
      <c r="GY129" s="118"/>
      <c r="GZ129" s="118"/>
      <c r="HA129" s="118"/>
      <c r="HB129" s="118"/>
      <c r="HC129" s="118"/>
      <c r="HD129" s="118"/>
      <c r="HE129" s="118"/>
      <c r="HF129" s="118"/>
      <c r="HG129" s="118"/>
      <c r="HH129" s="118"/>
      <c r="HI129" s="118"/>
      <c r="HJ129" s="118"/>
      <c r="HK129" s="118"/>
      <c r="HL129" s="118"/>
      <c r="HM129" s="118"/>
      <c r="HN129" s="118"/>
      <c r="HO129" s="118"/>
      <c r="HP129" s="118"/>
      <c r="HQ129" s="118"/>
      <c r="HR129" s="118"/>
      <c r="HS129" s="118"/>
      <c r="HT129" s="118"/>
      <c r="HU129" s="118"/>
      <c r="HV129" s="118"/>
      <c r="HW129" s="118"/>
      <c r="HX129" s="118"/>
      <c r="HY129" s="118"/>
      <c r="HZ129" s="118"/>
    </row>
    <row r="130" spans="1:234" ht="31.5">
      <c r="A130" s="137" t="s">
        <v>617</v>
      </c>
      <c r="B130" s="128">
        <f t="shared" si="25"/>
        <v>1999</v>
      </c>
      <c r="C130" s="138">
        <v>0</v>
      </c>
      <c r="D130" s="138">
        <v>0</v>
      </c>
      <c r="E130" s="138">
        <v>0</v>
      </c>
      <c r="F130" s="138">
        <v>0</v>
      </c>
      <c r="G130" s="138">
        <v>1999</v>
      </c>
      <c r="H130" s="138">
        <v>0</v>
      </c>
      <c r="I130" s="138">
        <v>0</v>
      </c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8"/>
      <c r="CF130" s="118"/>
      <c r="CG130" s="118"/>
      <c r="CH130" s="118"/>
      <c r="CI130" s="118"/>
      <c r="CJ130" s="118"/>
      <c r="CK130" s="118"/>
      <c r="CL130" s="118"/>
      <c r="CM130" s="118"/>
      <c r="CN130" s="118"/>
      <c r="CO130" s="118"/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8"/>
      <c r="CZ130" s="118"/>
      <c r="DA130" s="118"/>
      <c r="DB130" s="118"/>
      <c r="DC130" s="118"/>
      <c r="DD130" s="118"/>
      <c r="DE130" s="118"/>
      <c r="DF130" s="118"/>
      <c r="DG130" s="118"/>
      <c r="DH130" s="118"/>
      <c r="DI130" s="118"/>
      <c r="DJ130" s="118"/>
      <c r="DK130" s="118"/>
      <c r="DL130" s="118"/>
      <c r="DM130" s="118"/>
      <c r="DN130" s="118"/>
      <c r="DO130" s="118"/>
      <c r="DP130" s="118"/>
      <c r="DQ130" s="118"/>
      <c r="DR130" s="118"/>
      <c r="DS130" s="118"/>
      <c r="DT130" s="118"/>
      <c r="DU130" s="118"/>
      <c r="DV130" s="118"/>
      <c r="DW130" s="118"/>
      <c r="DX130" s="118"/>
      <c r="DY130" s="118"/>
      <c r="DZ130" s="118"/>
      <c r="EA130" s="118"/>
      <c r="EB130" s="118"/>
      <c r="EC130" s="118"/>
      <c r="ED130" s="118"/>
      <c r="EE130" s="118"/>
      <c r="EF130" s="118"/>
      <c r="EG130" s="118"/>
      <c r="EH130" s="118"/>
      <c r="EI130" s="118"/>
      <c r="EJ130" s="118"/>
      <c r="EK130" s="118"/>
      <c r="EL130" s="118"/>
      <c r="EM130" s="118"/>
      <c r="EN130" s="118"/>
      <c r="EO130" s="118"/>
      <c r="EP130" s="118"/>
      <c r="EQ130" s="118"/>
      <c r="ER130" s="118"/>
      <c r="ES130" s="118"/>
      <c r="ET130" s="118"/>
      <c r="EU130" s="118"/>
      <c r="EV130" s="118"/>
      <c r="EW130" s="118"/>
      <c r="EX130" s="118"/>
      <c r="EY130" s="118"/>
      <c r="EZ130" s="118"/>
      <c r="FA130" s="118"/>
      <c r="FB130" s="118"/>
      <c r="FC130" s="118"/>
      <c r="FD130" s="118"/>
      <c r="FE130" s="118"/>
      <c r="FF130" s="118"/>
      <c r="FG130" s="118"/>
      <c r="FH130" s="118"/>
      <c r="FI130" s="118"/>
      <c r="FJ130" s="118"/>
      <c r="FK130" s="118"/>
      <c r="FL130" s="118"/>
      <c r="FM130" s="118"/>
      <c r="FN130" s="118"/>
      <c r="FO130" s="118"/>
      <c r="FP130" s="118"/>
      <c r="FQ130" s="118"/>
      <c r="FR130" s="118"/>
      <c r="FS130" s="118"/>
      <c r="FT130" s="118"/>
      <c r="FU130" s="118"/>
      <c r="FV130" s="118"/>
      <c r="FW130" s="118"/>
      <c r="FX130" s="118"/>
      <c r="FY130" s="118"/>
      <c r="FZ130" s="118"/>
      <c r="GA130" s="118"/>
      <c r="GB130" s="118"/>
      <c r="GC130" s="118"/>
      <c r="GD130" s="118"/>
      <c r="GE130" s="118"/>
      <c r="GF130" s="118"/>
      <c r="GG130" s="118"/>
      <c r="GH130" s="118"/>
      <c r="GI130" s="118"/>
      <c r="GJ130" s="118"/>
      <c r="GK130" s="118"/>
      <c r="GL130" s="118"/>
      <c r="GM130" s="118"/>
      <c r="GN130" s="118"/>
      <c r="GO130" s="118"/>
      <c r="GP130" s="118"/>
      <c r="GQ130" s="118"/>
      <c r="GR130" s="118"/>
      <c r="GS130" s="118"/>
      <c r="GT130" s="118"/>
      <c r="GU130" s="118"/>
      <c r="GV130" s="118"/>
      <c r="GW130" s="118"/>
      <c r="GX130" s="118"/>
      <c r="GY130" s="118"/>
      <c r="GZ130" s="118"/>
      <c r="HA130" s="118"/>
      <c r="HB130" s="118"/>
      <c r="HC130" s="118"/>
      <c r="HD130" s="118"/>
      <c r="HE130" s="118"/>
      <c r="HF130" s="118"/>
      <c r="HG130" s="118"/>
      <c r="HH130" s="118"/>
      <c r="HI130" s="118"/>
      <c r="HJ130" s="118"/>
      <c r="HK130" s="118"/>
      <c r="HL130" s="118"/>
      <c r="HM130" s="118"/>
      <c r="HN130" s="118"/>
      <c r="HO130" s="118"/>
      <c r="HP130" s="118"/>
      <c r="HQ130" s="118"/>
      <c r="HR130" s="118"/>
      <c r="HS130" s="118"/>
      <c r="HT130" s="118"/>
      <c r="HU130" s="118"/>
      <c r="HV130" s="118"/>
      <c r="HW130" s="118"/>
      <c r="HX130" s="118"/>
      <c r="HY130" s="118"/>
      <c r="HZ130" s="118"/>
    </row>
    <row r="131" spans="1:234" ht="31.5">
      <c r="A131" s="137" t="s">
        <v>618</v>
      </c>
      <c r="B131" s="128">
        <f t="shared" si="25"/>
        <v>3967</v>
      </c>
      <c r="C131" s="138">
        <v>0</v>
      </c>
      <c r="D131" s="138">
        <v>0</v>
      </c>
      <c r="E131" s="138">
        <v>3967</v>
      </c>
      <c r="F131" s="138">
        <v>0</v>
      </c>
      <c r="G131" s="138">
        <v>0</v>
      </c>
      <c r="H131" s="138">
        <v>0</v>
      </c>
      <c r="I131" s="138">
        <v>0</v>
      </c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  <c r="BV131" s="118"/>
      <c r="BW131" s="118"/>
      <c r="BX131" s="118"/>
      <c r="BY131" s="118"/>
      <c r="BZ131" s="118"/>
      <c r="CA131" s="118"/>
      <c r="CB131" s="118"/>
      <c r="CC131" s="118"/>
      <c r="CD131" s="118"/>
      <c r="CE131" s="118"/>
      <c r="CF131" s="118"/>
      <c r="CG131" s="118"/>
      <c r="CH131" s="118"/>
      <c r="CI131" s="118"/>
      <c r="CJ131" s="118"/>
      <c r="CK131" s="118"/>
      <c r="CL131" s="118"/>
      <c r="CM131" s="118"/>
      <c r="CN131" s="118"/>
      <c r="CO131" s="118"/>
      <c r="CP131" s="118"/>
      <c r="CQ131" s="118"/>
      <c r="CR131" s="118"/>
      <c r="CS131" s="118"/>
      <c r="CT131" s="118"/>
      <c r="CU131" s="118"/>
      <c r="CV131" s="118"/>
      <c r="CW131" s="118"/>
      <c r="CX131" s="118"/>
      <c r="CY131" s="118"/>
      <c r="CZ131" s="118"/>
      <c r="DA131" s="118"/>
      <c r="DB131" s="118"/>
      <c r="DC131" s="118"/>
      <c r="DD131" s="118"/>
      <c r="DE131" s="118"/>
      <c r="DF131" s="118"/>
      <c r="DG131" s="118"/>
      <c r="DH131" s="118"/>
      <c r="DI131" s="118"/>
      <c r="DJ131" s="118"/>
      <c r="DK131" s="118"/>
      <c r="DL131" s="118"/>
      <c r="DM131" s="118"/>
      <c r="DN131" s="118"/>
      <c r="DO131" s="118"/>
      <c r="DP131" s="118"/>
      <c r="DQ131" s="118"/>
      <c r="DR131" s="118"/>
      <c r="DS131" s="118"/>
      <c r="DT131" s="118"/>
      <c r="DU131" s="118"/>
      <c r="DV131" s="118"/>
      <c r="DW131" s="118"/>
      <c r="DX131" s="118"/>
      <c r="DY131" s="118"/>
      <c r="DZ131" s="118"/>
      <c r="EA131" s="118"/>
      <c r="EB131" s="118"/>
      <c r="EC131" s="118"/>
      <c r="ED131" s="118"/>
      <c r="EE131" s="118"/>
      <c r="EF131" s="118"/>
      <c r="EG131" s="118"/>
      <c r="EH131" s="118"/>
      <c r="EI131" s="118"/>
      <c r="EJ131" s="118"/>
      <c r="EK131" s="118"/>
      <c r="EL131" s="118"/>
      <c r="EM131" s="118"/>
      <c r="EN131" s="118"/>
      <c r="EO131" s="118"/>
      <c r="EP131" s="118"/>
      <c r="EQ131" s="118"/>
      <c r="ER131" s="118"/>
      <c r="ES131" s="118"/>
      <c r="ET131" s="118"/>
      <c r="EU131" s="118"/>
      <c r="EV131" s="118"/>
      <c r="EW131" s="118"/>
      <c r="EX131" s="118"/>
      <c r="EY131" s="118"/>
      <c r="EZ131" s="118"/>
      <c r="FA131" s="118"/>
      <c r="FB131" s="118"/>
      <c r="FC131" s="118"/>
      <c r="FD131" s="118"/>
      <c r="FE131" s="118"/>
      <c r="FF131" s="118"/>
      <c r="FG131" s="118"/>
      <c r="FH131" s="118"/>
      <c r="FI131" s="118"/>
      <c r="FJ131" s="118"/>
      <c r="FK131" s="118"/>
      <c r="FL131" s="118"/>
      <c r="FM131" s="118"/>
      <c r="FN131" s="118"/>
      <c r="FO131" s="118"/>
      <c r="FP131" s="118"/>
      <c r="FQ131" s="118"/>
      <c r="FR131" s="118"/>
      <c r="FS131" s="118"/>
      <c r="FT131" s="118"/>
      <c r="FU131" s="118"/>
      <c r="FV131" s="118"/>
      <c r="FW131" s="118"/>
      <c r="FX131" s="118"/>
      <c r="FY131" s="118"/>
      <c r="FZ131" s="118"/>
      <c r="GA131" s="118"/>
      <c r="GB131" s="118"/>
      <c r="GC131" s="118"/>
      <c r="GD131" s="118"/>
      <c r="GE131" s="118"/>
      <c r="GF131" s="118"/>
      <c r="GG131" s="118"/>
      <c r="GH131" s="118"/>
      <c r="GI131" s="118"/>
      <c r="GJ131" s="118"/>
      <c r="GK131" s="118"/>
      <c r="GL131" s="118"/>
      <c r="GM131" s="118"/>
      <c r="GN131" s="118"/>
      <c r="GO131" s="118"/>
      <c r="GP131" s="118"/>
      <c r="GQ131" s="118"/>
      <c r="GR131" s="118"/>
      <c r="GS131" s="118"/>
      <c r="GT131" s="118"/>
      <c r="GU131" s="118"/>
      <c r="GV131" s="118"/>
      <c r="GW131" s="118"/>
      <c r="GX131" s="118"/>
      <c r="GY131" s="118"/>
      <c r="GZ131" s="118"/>
      <c r="HA131" s="118"/>
      <c r="HB131" s="118"/>
      <c r="HC131" s="118"/>
      <c r="HD131" s="118"/>
      <c r="HE131" s="118"/>
      <c r="HF131" s="118"/>
      <c r="HG131" s="118"/>
      <c r="HH131" s="118"/>
      <c r="HI131" s="118"/>
      <c r="HJ131" s="118"/>
      <c r="HK131" s="118"/>
      <c r="HL131" s="118"/>
      <c r="HM131" s="118"/>
      <c r="HN131" s="118"/>
      <c r="HO131" s="118"/>
      <c r="HP131" s="118"/>
      <c r="HQ131" s="118"/>
      <c r="HR131" s="118"/>
      <c r="HS131" s="118"/>
      <c r="HT131" s="118"/>
      <c r="HU131" s="118"/>
      <c r="HV131" s="118"/>
      <c r="HW131" s="118"/>
      <c r="HX131" s="118"/>
      <c r="HY131" s="118"/>
      <c r="HZ131" s="118"/>
    </row>
    <row r="132" spans="1:234" ht="47.25">
      <c r="A132" s="137" t="s">
        <v>619</v>
      </c>
      <c r="B132" s="128">
        <f t="shared" si="25"/>
        <v>1772</v>
      </c>
      <c r="C132" s="138">
        <v>0</v>
      </c>
      <c r="D132" s="138">
        <v>0</v>
      </c>
      <c r="E132" s="138">
        <v>1772</v>
      </c>
      <c r="F132" s="138">
        <v>0</v>
      </c>
      <c r="G132" s="138">
        <v>0</v>
      </c>
      <c r="H132" s="138">
        <v>0</v>
      </c>
      <c r="I132" s="138">
        <v>0</v>
      </c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  <c r="BU132" s="118"/>
      <c r="BV132" s="118"/>
      <c r="BW132" s="118"/>
      <c r="BX132" s="118"/>
      <c r="BY132" s="118"/>
      <c r="BZ132" s="118"/>
      <c r="CA132" s="118"/>
      <c r="CB132" s="118"/>
      <c r="CC132" s="118"/>
      <c r="CD132" s="118"/>
      <c r="CE132" s="118"/>
      <c r="CF132" s="118"/>
      <c r="CG132" s="118"/>
      <c r="CH132" s="118"/>
      <c r="CI132" s="118"/>
      <c r="CJ132" s="118"/>
      <c r="CK132" s="118"/>
      <c r="CL132" s="118"/>
      <c r="CM132" s="118"/>
      <c r="CN132" s="118"/>
      <c r="CO132" s="118"/>
      <c r="CP132" s="118"/>
      <c r="CQ132" s="118"/>
      <c r="CR132" s="118"/>
      <c r="CS132" s="118"/>
      <c r="CT132" s="118"/>
      <c r="CU132" s="118"/>
      <c r="CV132" s="118"/>
      <c r="CW132" s="118"/>
      <c r="CX132" s="118"/>
      <c r="CY132" s="118"/>
      <c r="CZ132" s="118"/>
      <c r="DA132" s="118"/>
      <c r="DB132" s="118"/>
      <c r="DC132" s="118"/>
      <c r="DD132" s="118"/>
      <c r="DE132" s="118"/>
      <c r="DF132" s="118"/>
      <c r="DG132" s="118"/>
      <c r="DH132" s="118"/>
      <c r="DI132" s="118"/>
      <c r="DJ132" s="118"/>
      <c r="DK132" s="118"/>
      <c r="DL132" s="118"/>
      <c r="DM132" s="118"/>
      <c r="DN132" s="118"/>
      <c r="DO132" s="118"/>
      <c r="DP132" s="118"/>
      <c r="DQ132" s="118"/>
      <c r="DR132" s="118"/>
      <c r="DS132" s="118"/>
      <c r="DT132" s="118"/>
      <c r="DU132" s="118"/>
      <c r="DV132" s="118"/>
      <c r="DW132" s="118"/>
      <c r="DX132" s="118"/>
      <c r="DY132" s="118"/>
      <c r="DZ132" s="118"/>
      <c r="EA132" s="118"/>
      <c r="EB132" s="118"/>
      <c r="EC132" s="118"/>
      <c r="ED132" s="118"/>
      <c r="EE132" s="118"/>
      <c r="EF132" s="118"/>
      <c r="EG132" s="118"/>
      <c r="EH132" s="118"/>
      <c r="EI132" s="118"/>
      <c r="EJ132" s="118"/>
      <c r="EK132" s="118"/>
      <c r="EL132" s="118"/>
      <c r="EM132" s="118"/>
      <c r="EN132" s="118"/>
      <c r="EO132" s="118"/>
      <c r="EP132" s="118"/>
      <c r="EQ132" s="118"/>
      <c r="ER132" s="118"/>
      <c r="ES132" s="118"/>
      <c r="ET132" s="118"/>
      <c r="EU132" s="118"/>
      <c r="EV132" s="118"/>
      <c r="EW132" s="118"/>
      <c r="EX132" s="118"/>
      <c r="EY132" s="118"/>
      <c r="EZ132" s="118"/>
      <c r="FA132" s="118"/>
      <c r="FB132" s="118"/>
      <c r="FC132" s="118"/>
      <c r="FD132" s="118"/>
      <c r="FE132" s="118"/>
      <c r="FF132" s="118"/>
      <c r="FG132" s="118"/>
      <c r="FH132" s="118"/>
      <c r="FI132" s="118"/>
      <c r="FJ132" s="118"/>
      <c r="FK132" s="118"/>
      <c r="FL132" s="118"/>
      <c r="FM132" s="118"/>
      <c r="FN132" s="118"/>
      <c r="FO132" s="118"/>
      <c r="FP132" s="118"/>
      <c r="FQ132" s="118"/>
      <c r="FR132" s="118"/>
      <c r="FS132" s="118"/>
      <c r="FT132" s="118"/>
      <c r="FU132" s="118"/>
      <c r="FV132" s="118"/>
      <c r="FW132" s="118"/>
      <c r="FX132" s="118"/>
      <c r="FY132" s="118"/>
      <c r="FZ132" s="118"/>
      <c r="GA132" s="118"/>
      <c r="GB132" s="118"/>
      <c r="GC132" s="118"/>
      <c r="GD132" s="118"/>
      <c r="GE132" s="118"/>
      <c r="GF132" s="118"/>
      <c r="GG132" s="118"/>
      <c r="GH132" s="118"/>
      <c r="GI132" s="118"/>
      <c r="GJ132" s="118"/>
      <c r="GK132" s="118"/>
      <c r="GL132" s="118"/>
      <c r="GM132" s="118"/>
      <c r="GN132" s="118"/>
      <c r="GO132" s="118"/>
      <c r="GP132" s="118"/>
      <c r="GQ132" s="118"/>
      <c r="GR132" s="118"/>
      <c r="GS132" s="118"/>
      <c r="GT132" s="118"/>
      <c r="GU132" s="118"/>
      <c r="GV132" s="118"/>
      <c r="GW132" s="118"/>
      <c r="GX132" s="118"/>
      <c r="GY132" s="118"/>
      <c r="GZ132" s="118"/>
      <c r="HA132" s="118"/>
      <c r="HB132" s="118"/>
      <c r="HC132" s="118"/>
      <c r="HD132" s="118"/>
      <c r="HE132" s="118"/>
      <c r="HF132" s="118"/>
      <c r="HG132" s="118"/>
      <c r="HH132" s="118"/>
      <c r="HI132" s="118"/>
      <c r="HJ132" s="118"/>
      <c r="HK132" s="118"/>
      <c r="HL132" s="118"/>
      <c r="HM132" s="118"/>
      <c r="HN132" s="118"/>
      <c r="HO132" s="118"/>
      <c r="HP132" s="118"/>
      <c r="HQ132" s="118"/>
      <c r="HR132" s="118"/>
      <c r="HS132" s="118"/>
      <c r="HT132" s="118"/>
      <c r="HU132" s="118"/>
      <c r="HV132" s="118"/>
      <c r="HW132" s="118"/>
      <c r="HX132" s="118"/>
      <c r="HY132" s="118"/>
      <c r="HZ132" s="118"/>
    </row>
    <row r="133" spans="1:234" ht="31.5">
      <c r="A133" s="137" t="s">
        <v>620</v>
      </c>
      <c r="B133" s="128">
        <f t="shared" si="25"/>
        <v>2503</v>
      </c>
      <c r="C133" s="138">
        <v>0</v>
      </c>
      <c r="D133" s="138">
        <v>0</v>
      </c>
      <c r="E133" s="138">
        <v>2503</v>
      </c>
      <c r="F133" s="138">
        <v>0</v>
      </c>
      <c r="G133" s="138">
        <v>0</v>
      </c>
      <c r="H133" s="138">
        <v>0</v>
      </c>
      <c r="I133" s="138">
        <v>0</v>
      </c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18"/>
      <c r="BX133" s="118"/>
      <c r="BY133" s="118"/>
      <c r="BZ133" s="118"/>
      <c r="CA133" s="118"/>
      <c r="CB133" s="118"/>
      <c r="CC133" s="118"/>
      <c r="CD133" s="118"/>
      <c r="CE133" s="118"/>
      <c r="CF133" s="118"/>
      <c r="CG133" s="118"/>
      <c r="CH133" s="118"/>
      <c r="CI133" s="118"/>
      <c r="CJ133" s="118"/>
      <c r="CK133" s="118"/>
      <c r="CL133" s="118"/>
      <c r="CM133" s="118"/>
      <c r="CN133" s="118"/>
      <c r="CO133" s="118"/>
      <c r="CP133" s="118"/>
      <c r="CQ133" s="118"/>
      <c r="CR133" s="118"/>
      <c r="CS133" s="118"/>
      <c r="CT133" s="118"/>
      <c r="CU133" s="118"/>
      <c r="CV133" s="118"/>
      <c r="CW133" s="118"/>
      <c r="CX133" s="118"/>
      <c r="CY133" s="118"/>
      <c r="CZ133" s="118"/>
      <c r="DA133" s="118"/>
      <c r="DB133" s="118"/>
      <c r="DC133" s="118"/>
      <c r="DD133" s="118"/>
      <c r="DE133" s="118"/>
      <c r="DF133" s="118"/>
      <c r="DG133" s="118"/>
      <c r="DH133" s="118"/>
      <c r="DI133" s="118"/>
      <c r="DJ133" s="118"/>
      <c r="DK133" s="118"/>
      <c r="DL133" s="118"/>
      <c r="DM133" s="118"/>
      <c r="DN133" s="118"/>
      <c r="DO133" s="118"/>
      <c r="DP133" s="118"/>
      <c r="DQ133" s="118"/>
      <c r="DR133" s="118"/>
      <c r="DS133" s="118"/>
      <c r="DT133" s="118"/>
      <c r="DU133" s="118"/>
      <c r="DV133" s="118"/>
      <c r="DW133" s="118"/>
      <c r="DX133" s="118"/>
      <c r="DY133" s="118"/>
      <c r="DZ133" s="118"/>
      <c r="EA133" s="118"/>
      <c r="EB133" s="118"/>
      <c r="EC133" s="118"/>
      <c r="ED133" s="118"/>
      <c r="EE133" s="118"/>
      <c r="EF133" s="118"/>
      <c r="EG133" s="118"/>
      <c r="EH133" s="118"/>
      <c r="EI133" s="118"/>
      <c r="EJ133" s="118"/>
      <c r="EK133" s="118"/>
      <c r="EL133" s="118"/>
      <c r="EM133" s="118"/>
      <c r="EN133" s="118"/>
      <c r="EO133" s="118"/>
      <c r="EP133" s="118"/>
      <c r="EQ133" s="118"/>
      <c r="ER133" s="118"/>
      <c r="ES133" s="118"/>
      <c r="ET133" s="118"/>
      <c r="EU133" s="118"/>
      <c r="EV133" s="118"/>
      <c r="EW133" s="118"/>
      <c r="EX133" s="118"/>
      <c r="EY133" s="118"/>
      <c r="EZ133" s="118"/>
      <c r="FA133" s="118"/>
      <c r="FB133" s="118"/>
      <c r="FC133" s="118"/>
      <c r="FD133" s="118"/>
      <c r="FE133" s="118"/>
      <c r="FF133" s="118"/>
      <c r="FG133" s="118"/>
      <c r="FH133" s="118"/>
      <c r="FI133" s="118"/>
      <c r="FJ133" s="118"/>
      <c r="FK133" s="118"/>
      <c r="FL133" s="118"/>
      <c r="FM133" s="118"/>
      <c r="FN133" s="118"/>
      <c r="FO133" s="118"/>
      <c r="FP133" s="118"/>
      <c r="FQ133" s="118"/>
      <c r="FR133" s="118"/>
      <c r="FS133" s="118"/>
      <c r="FT133" s="118"/>
      <c r="FU133" s="118"/>
      <c r="FV133" s="118"/>
      <c r="FW133" s="118"/>
      <c r="FX133" s="118"/>
      <c r="FY133" s="118"/>
      <c r="FZ133" s="118"/>
      <c r="GA133" s="118"/>
      <c r="GB133" s="118"/>
      <c r="GC133" s="118"/>
      <c r="GD133" s="118"/>
      <c r="GE133" s="118"/>
      <c r="GF133" s="118"/>
      <c r="GG133" s="118"/>
      <c r="GH133" s="118"/>
      <c r="GI133" s="118"/>
      <c r="GJ133" s="118"/>
      <c r="GK133" s="118"/>
      <c r="GL133" s="118"/>
      <c r="GM133" s="118"/>
      <c r="GN133" s="118"/>
      <c r="GO133" s="118"/>
      <c r="GP133" s="118"/>
      <c r="GQ133" s="118"/>
      <c r="GR133" s="118"/>
      <c r="GS133" s="118"/>
      <c r="GT133" s="118"/>
      <c r="GU133" s="118"/>
      <c r="GV133" s="118"/>
      <c r="GW133" s="118"/>
      <c r="GX133" s="118"/>
      <c r="GY133" s="118"/>
      <c r="GZ133" s="118"/>
      <c r="HA133" s="118"/>
      <c r="HB133" s="118"/>
      <c r="HC133" s="118"/>
      <c r="HD133" s="118"/>
      <c r="HE133" s="118"/>
      <c r="HF133" s="118"/>
      <c r="HG133" s="118"/>
      <c r="HH133" s="118"/>
      <c r="HI133" s="118"/>
      <c r="HJ133" s="118"/>
      <c r="HK133" s="118"/>
      <c r="HL133" s="118"/>
      <c r="HM133" s="118"/>
      <c r="HN133" s="118"/>
      <c r="HO133" s="118"/>
      <c r="HP133" s="118"/>
      <c r="HQ133" s="118"/>
      <c r="HR133" s="118"/>
      <c r="HS133" s="118"/>
      <c r="HT133" s="118"/>
      <c r="HU133" s="118"/>
      <c r="HV133" s="118"/>
      <c r="HW133" s="118"/>
      <c r="HX133" s="118"/>
      <c r="HY133" s="118"/>
      <c r="HZ133" s="118"/>
    </row>
    <row r="134" spans="1:234" ht="31.5">
      <c r="A134" s="131" t="s">
        <v>553</v>
      </c>
      <c r="B134" s="128">
        <f t="shared" si="25"/>
        <v>13297</v>
      </c>
      <c r="C134" s="132">
        <f>SUM(C135:C136)</f>
        <v>0</v>
      </c>
      <c r="D134" s="132">
        <f>SUM(D135:D136)</f>
        <v>0</v>
      </c>
      <c r="E134" s="132">
        <f>SUM(E135:E136)</f>
        <v>13297</v>
      </c>
      <c r="F134" s="132">
        <f>SUM(F135:F136)</f>
        <v>0</v>
      </c>
      <c r="G134" s="132">
        <f>SUM(G135:G136)</f>
        <v>0</v>
      </c>
      <c r="H134" s="132">
        <f>SUM(H135:H136)</f>
        <v>0</v>
      </c>
      <c r="I134" s="132">
        <f>SUM(I135:I136)</f>
        <v>0</v>
      </c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130"/>
      <c r="CR134" s="130"/>
      <c r="CS134" s="130"/>
      <c r="CT134" s="130"/>
      <c r="CU134" s="130"/>
      <c r="CV134" s="130"/>
      <c r="CW134" s="130"/>
      <c r="CX134" s="130"/>
      <c r="CY134" s="130"/>
      <c r="CZ134" s="130"/>
      <c r="DA134" s="130"/>
      <c r="DB134" s="130"/>
      <c r="DC134" s="130"/>
      <c r="DD134" s="130"/>
      <c r="DE134" s="130"/>
      <c r="DF134" s="130"/>
      <c r="DG134" s="130"/>
      <c r="DH134" s="130"/>
      <c r="DI134" s="130"/>
      <c r="DJ134" s="130"/>
      <c r="DK134" s="130"/>
      <c r="DL134" s="130"/>
      <c r="DM134" s="130"/>
      <c r="DN134" s="130"/>
      <c r="DO134" s="130"/>
      <c r="DP134" s="130"/>
      <c r="DQ134" s="130"/>
      <c r="DR134" s="130"/>
      <c r="DS134" s="130"/>
      <c r="DT134" s="130"/>
      <c r="DU134" s="130"/>
      <c r="DV134" s="130"/>
      <c r="DW134" s="130"/>
      <c r="DX134" s="130"/>
      <c r="DY134" s="130"/>
      <c r="DZ134" s="130"/>
      <c r="EA134" s="130"/>
      <c r="EB134" s="130"/>
      <c r="EC134" s="130"/>
      <c r="ED134" s="130"/>
      <c r="EE134" s="130"/>
      <c r="EF134" s="130"/>
      <c r="EG134" s="130"/>
      <c r="EH134" s="130"/>
      <c r="EI134" s="130"/>
      <c r="EJ134" s="130"/>
      <c r="EK134" s="130"/>
      <c r="EL134" s="130"/>
      <c r="EM134" s="130"/>
      <c r="EN134" s="130"/>
      <c r="EO134" s="130"/>
      <c r="EP134" s="130"/>
      <c r="EQ134" s="130"/>
      <c r="ER134" s="130"/>
      <c r="ES134" s="130"/>
      <c r="ET134" s="130"/>
      <c r="EU134" s="130"/>
      <c r="EV134" s="130"/>
      <c r="EW134" s="130"/>
      <c r="EX134" s="130"/>
      <c r="EY134" s="130"/>
      <c r="EZ134" s="130"/>
      <c r="FA134" s="130"/>
      <c r="FB134" s="130"/>
      <c r="FC134" s="130"/>
      <c r="FD134" s="130"/>
      <c r="FE134" s="130"/>
      <c r="FF134" s="130"/>
      <c r="FG134" s="130"/>
      <c r="FH134" s="130"/>
      <c r="FI134" s="130"/>
      <c r="FJ134" s="130"/>
      <c r="FK134" s="130"/>
      <c r="FL134" s="118"/>
      <c r="FM134" s="118"/>
      <c r="FN134" s="118"/>
      <c r="FO134" s="118"/>
      <c r="FP134" s="118"/>
      <c r="FQ134" s="118"/>
      <c r="FR134" s="118"/>
      <c r="FS134" s="118"/>
      <c r="FT134" s="118"/>
      <c r="FU134" s="118"/>
      <c r="FV134" s="118"/>
      <c r="FW134" s="118"/>
      <c r="FX134" s="118"/>
      <c r="FY134" s="118"/>
      <c r="FZ134" s="118"/>
      <c r="GA134" s="118"/>
      <c r="GB134" s="118"/>
      <c r="GC134" s="118"/>
      <c r="GD134" s="118"/>
      <c r="GE134" s="118"/>
      <c r="GF134" s="118"/>
      <c r="GG134" s="118"/>
      <c r="GH134" s="118"/>
      <c r="GI134" s="118"/>
      <c r="GJ134" s="118"/>
      <c r="GK134" s="118"/>
      <c r="GL134" s="118"/>
      <c r="GM134" s="118"/>
      <c r="GN134" s="118"/>
      <c r="GO134" s="118"/>
      <c r="GP134" s="118"/>
      <c r="GQ134" s="118"/>
      <c r="GR134" s="118"/>
      <c r="GS134" s="118"/>
      <c r="GT134" s="118"/>
      <c r="GU134" s="118"/>
      <c r="GV134" s="118"/>
      <c r="GW134" s="118"/>
      <c r="GX134" s="118"/>
      <c r="GY134" s="118"/>
      <c r="GZ134" s="118"/>
      <c r="HA134" s="118"/>
      <c r="HB134" s="118"/>
      <c r="HC134" s="118"/>
      <c r="HD134" s="118"/>
      <c r="HE134" s="118"/>
      <c r="HF134" s="118"/>
      <c r="HG134" s="118"/>
      <c r="HH134" s="118"/>
      <c r="HI134" s="118"/>
      <c r="HJ134" s="118"/>
      <c r="HK134" s="118"/>
      <c r="HL134" s="118"/>
      <c r="HM134" s="118"/>
      <c r="HN134" s="118"/>
      <c r="HO134" s="118"/>
      <c r="HP134" s="118"/>
      <c r="HQ134" s="118"/>
      <c r="HR134" s="118"/>
      <c r="HS134" s="118"/>
      <c r="HT134" s="118"/>
      <c r="HU134" s="118"/>
      <c r="HV134" s="118"/>
      <c r="HW134" s="118"/>
      <c r="HX134" s="118"/>
      <c r="HY134" s="118"/>
      <c r="HZ134" s="118"/>
    </row>
    <row r="135" spans="1:234" ht="15.75">
      <c r="A135" s="137" t="s">
        <v>621</v>
      </c>
      <c r="B135" s="128">
        <f t="shared" si="25"/>
        <v>5740</v>
      </c>
      <c r="C135" s="138">
        <v>0</v>
      </c>
      <c r="D135" s="138">
        <v>0</v>
      </c>
      <c r="E135" s="138">
        <v>5740</v>
      </c>
      <c r="F135" s="138">
        <v>0</v>
      </c>
      <c r="G135" s="138">
        <v>0</v>
      </c>
      <c r="H135" s="138">
        <v>0</v>
      </c>
      <c r="I135" s="138">
        <v>0</v>
      </c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  <c r="BU135" s="118"/>
      <c r="BV135" s="118"/>
      <c r="BW135" s="118"/>
      <c r="BX135" s="118"/>
      <c r="BY135" s="118"/>
      <c r="BZ135" s="118"/>
      <c r="CA135" s="118"/>
      <c r="CB135" s="118"/>
      <c r="CC135" s="118"/>
      <c r="CD135" s="118"/>
      <c r="CE135" s="118"/>
      <c r="CF135" s="118"/>
      <c r="CG135" s="118"/>
      <c r="CH135" s="118"/>
      <c r="CI135" s="118"/>
      <c r="CJ135" s="118"/>
      <c r="CK135" s="118"/>
      <c r="CL135" s="118"/>
      <c r="CM135" s="118"/>
      <c r="CN135" s="118"/>
      <c r="CO135" s="118"/>
      <c r="CP135" s="118"/>
      <c r="CQ135" s="118"/>
      <c r="CR135" s="118"/>
      <c r="CS135" s="118"/>
      <c r="CT135" s="118"/>
      <c r="CU135" s="118"/>
      <c r="CV135" s="118"/>
      <c r="CW135" s="118"/>
      <c r="CX135" s="118"/>
      <c r="CY135" s="118"/>
      <c r="CZ135" s="118"/>
      <c r="DA135" s="118"/>
      <c r="DB135" s="118"/>
      <c r="DC135" s="118"/>
      <c r="DD135" s="118"/>
      <c r="DE135" s="118"/>
      <c r="DF135" s="118"/>
      <c r="DG135" s="118"/>
      <c r="DH135" s="118"/>
      <c r="DI135" s="118"/>
      <c r="DJ135" s="118"/>
      <c r="DK135" s="118"/>
      <c r="DL135" s="118"/>
      <c r="DM135" s="118"/>
      <c r="DN135" s="118"/>
      <c r="DO135" s="118"/>
      <c r="DP135" s="118"/>
      <c r="DQ135" s="118"/>
      <c r="DR135" s="118"/>
      <c r="DS135" s="118"/>
      <c r="DT135" s="118"/>
      <c r="DU135" s="118"/>
      <c r="DV135" s="118"/>
      <c r="DW135" s="118"/>
      <c r="DX135" s="118"/>
      <c r="DY135" s="118"/>
      <c r="DZ135" s="118"/>
      <c r="EA135" s="118"/>
      <c r="EB135" s="118"/>
      <c r="EC135" s="118"/>
      <c r="ED135" s="118"/>
      <c r="EE135" s="118"/>
      <c r="EF135" s="118"/>
      <c r="EG135" s="118"/>
      <c r="EH135" s="118"/>
      <c r="EI135" s="118"/>
      <c r="EJ135" s="118"/>
      <c r="EK135" s="118"/>
      <c r="EL135" s="118"/>
      <c r="EM135" s="118"/>
      <c r="EN135" s="118"/>
      <c r="EO135" s="118"/>
      <c r="EP135" s="118"/>
      <c r="EQ135" s="118"/>
      <c r="ER135" s="118"/>
      <c r="ES135" s="118"/>
      <c r="ET135" s="118"/>
      <c r="EU135" s="118"/>
      <c r="EV135" s="118"/>
      <c r="EW135" s="118"/>
      <c r="EX135" s="118"/>
      <c r="EY135" s="118"/>
      <c r="EZ135" s="118"/>
      <c r="FA135" s="118"/>
      <c r="FB135" s="118"/>
      <c r="FC135" s="118"/>
      <c r="FD135" s="118"/>
      <c r="FE135" s="118"/>
      <c r="FF135" s="118"/>
      <c r="FG135" s="118"/>
      <c r="FH135" s="118"/>
      <c r="FI135" s="118"/>
      <c r="FJ135" s="118"/>
      <c r="FK135" s="118"/>
      <c r="FL135" s="118"/>
      <c r="FM135" s="118"/>
      <c r="FN135" s="118"/>
      <c r="FO135" s="118"/>
      <c r="FP135" s="118"/>
      <c r="FQ135" s="118"/>
      <c r="FR135" s="118"/>
      <c r="FS135" s="118"/>
      <c r="FT135" s="118"/>
      <c r="FU135" s="118"/>
      <c r="FV135" s="118"/>
      <c r="FW135" s="118"/>
      <c r="FX135" s="118"/>
      <c r="FY135" s="118"/>
      <c r="FZ135" s="118"/>
      <c r="GA135" s="118"/>
      <c r="GB135" s="118"/>
      <c r="GC135" s="118"/>
      <c r="GD135" s="118"/>
      <c r="GE135" s="118"/>
      <c r="GF135" s="118"/>
      <c r="GG135" s="118"/>
      <c r="GH135" s="118"/>
      <c r="GI135" s="118"/>
      <c r="GJ135" s="118"/>
      <c r="GK135" s="118"/>
      <c r="GL135" s="118"/>
      <c r="GM135" s="118"/>
      <c r="GN135" s="118"/>
      <c r="GO135" s="118"/>
      <c r="GP135" s="118"/>
      <c r="GQ135" s="118"/>
      <c r="GR135" s="118"/>
      <c r="GS135" s="118"/>
      <c r="GT135" s="118"/>
      <c r="GU135" s="118"/>
      <c r="GV135" s="118"/>
      <c r="GW135" s="118"/>
      <c r="GX135" s="118"/>
      <c r="GY135" s="118"/>
      <c r="GZ135" s="118"/>
      <c r="HA135" s="118"/>
      <c r="HB135" s="118"/>
      <c r="HC135" s="118"/>
      <c r="HD135" s="118"/>
      <c r="HE135" s="118"/>
      <c r="HF135" s="118"/>
      <c r="HG135" s="118"/>
      <c r="HH135" s="118"/>
      <c r="HI135" s="118"/>
      <c r="HJ135" s="118"/>
      <c r="HK135" s="118"/>
      <c r="HL135" s="118"/>
      <c r="HM135" s="118"/>
      <c r="HN135" s="118"/>
      <c r="HO135" s="118"/>
      <c r="HP135" s="118"/>
      <c r="HQ135" s="118"/>
      <c r="HR135" s="118"/>
      <c r="HS135" s="118"/>
      <c r="HT135" s="118"/>
      <c r="HU135" s="118"/>
      <c r="HV135" s="118"/>
      <c r="HW135" s="118"/>
      <c r="HX135" s="118"/>
      <c r="HY135" s="118"/>
      <c r="HZ135" s="118"/>
    </row>
    <row r="136" spans="1:234" ht="31.5">
      <c r="A136" s="137" t="s">
        <v>622</v>
      </c>
      <c r="B136" s="128">
        <f t="shared" si="25"/>
        <v>7557</v>
      </c>
      <c r="C136" s="138">
        <v>0</v>
      </c>
      <c r="D136" s="138">
        <v>0</v>
      </c>
      <c r="E136" s="138">
        <f>5000+2557</f>
        <v>7557</v>
      </c>
      <c r="F136" s="138">
        <v>0</v>
      </c>
      <c r="G136" s="138">
        <v>0</v>
      </c>
      <c r="H136" s="138">
        <v>0</v>
      </c>
      <c r="I136" s="138">
        <v>0</v>
      </c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  <c r="BV136" s="118"/>
      <c r="BW136" s="118"/>
      <c r="BX136" s="118"/>
      <c r="BY136" s="118"/>
      <c r="BZ136" s="118"/>
      <c r="CA136" s="118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8"/>
      <c r="CL136" s="118"/>
      <c r="CM136" s="118"/>
      <c r="CN136" s="118"/>
      <c r="CO136" s="118"/>
      <c r="CP136" s="118"/>
      <c r="CQ136" s="118"/>
      <c r="CR136" s="118"/>
      <c r="CS136" s="118"/>
      <c r="CT136" s="118"/>
      <c r="CU136" s="118"/>
      <c r="CV136" s="118"/>
      <c r="CW136" s="118"/>
      <c r="CX136" s="118"/>
      <c r="CY136" s="118"/>
      <c r="CZ136" s="118"/>
      <c r="DA136" s="118"/>
      <c r="DB136" s="118"/>
      <c r="DC136" s="118"/>
      <c r="DD136" s="118"/>
      <c r="DE136" s="118"/>
      <c r="DF136" s="118"/>
      <c r="DG136" s="118"/>
      <c r="DH136" s="118"/>
      <c r="DI136" s="118"/>
      <c r="DJ136" s="118"/>
      <c r="DK136" s="118"/>
      <c r="DL136" s="118"/>
      <c r="DM136" s="118"/>
      <c r="DN136" s="118"/>
      <c r="DO136" s="118"/>
      <c r="DP136" s="118"/>
      <c r="DQ136" s="118"/>
      <c r="DR136" s="118"/>
      <c r="DS136" s="118"/>
      <c r="DT136" s="118"/>
      <c r="DU136" s="118"/>
      <c r="DV136" s="118"/>
      <c r="DW136" s="118"/>
      <c r="DX136" s="118"/>
      <c r="DY136" s="118"/>
      <c r="DZ136" s="118"/>
      <c r="EA136" s="118"/>
      <c r="EB136" s="118"/>
      <c r="EC136" s="118"/>
      <c r="ED136" s="118"/>
      <c r="EE136" s="118"/>
      <c r="EF136" s="118"/>
      <c r="EG136" s="118"/>
      <c r="EH136" s="118"/>
      <c r="EI136" s="118"/>
      <c r="EJ136" s="118"/>
      <c r="EK136" s="118"/>
      <c r="EL136" s="118"/>
      <c r="EM136" s="118"/>
      <c r="EN136" s="118"/>
      <c r="EO136" s="118"/>
      <c r="EP136" s="118"/>
      <c r="EQ136" s="118"/>
      <c r="ER136" s="118"/>
      <c r="ES136" s="118"/>
      <c r="ET136" s="118"/>
      <c r="EU136" s="118"/>
      <c r="EV136" s="118"/>
      <c r="EW136" s="118"/>
      <c r="EX136" s="118"/>
      <c r="EY136" s="118"/>
      <c r="EZ136" s="118"/>
      <c r="FA136" s="118"/>
      <c r="FB136" s="118"/>
      <c r="FC136" s="118"/>
      <c r="FD136" s="118"/>
      <c r="FE136" s="118"/>
      <c r="FF136" s="118"/>
      <c r="FG136" s="118"/>
      <c r="FH136" s="118"/>
      <c r="FI136" s="118"/>
      <c r="FJ136" s="118"/>
      <c r="FK136" s="118"/>
      <c r="FL136" s="118"/>
      <c r="FM136" s="118"/>
      <c r="FN136" s="118"/>
      <c r="FO136" s="118"/>
      <c r="FP136" s="118"/>
      <c r="FQ136" s="118"/>
      <c r="FR136" s="118"/>
      <c r="FS136" s="118"/>
      <c r="FT136" s="118"/>
      <c r="FU136" s="118"/>
      <c r="FV136" s="118"/>
      <c r="FW136" s="118"/>
      <c r="FX136" s="118"/>
      <c r="FY136" s="118"/>
      <c r="FZ136" s="118"/>
      <c r="GA136" s="118"/>
      <c r="GB136" s="118"/>
      <c r="GC136" s="118"/>
      <c r="GD136" s="118"/>
      <c r="GE136" s="118"/>
      <c r="GF136" s="118"/>
      <c r="GG136" s="118"/>
      <c r="GH136" s="118"/>
      <c r="GI136" s="118"/>
      <c r="GJ136" s="118"/>
      <c r="GK136" s="118"/>
      <c r="GL136" s="118"/>
      <c r="GM136" s="118"/>
      <c r="GN136" s="118"/>
      <c r="GO136" s="118"/>
      <c r="GP136" s="118"/>
      <c r="GQ136" s="118"/>
      <c r="GR136" s="118"/>
      <c r="GS136" s="118"/>
      <c r="GT136" s="118"/>
      <c r="GU136" s="118"/>
      <c r="GV136" s="118"/>
      <c r="GW136" s="118"/>
      <c r="GX136" s="118"/>
      <c r="GY136" s="118"/>
      <c r="GZ136" s="118"/>
      <c r="HA136" s="118"/>
      <c r="HB136" s="118"/>
      <c r="HC136" s="118"/>
      <c r="HD136" s="118"/>
      <c r="HE136" s="118"/>
      <c r="HF136" s="118"/>
      <c r="HG136" s="118"/>
      <c r="HH136" s="118"/>
      <c r="HI136" s="118"/>
      <c r="HJ136" s="118"/>
      <c r="HK136" s="118"/>
      <c r="HL136" s="118"/>
      <c r="HM136" s="118"/>
      <c r="HN136" s="118"/>
      <c r="HO136" s="118"/>
      <c r="HP136" s="118"/>
      <c r="HQ136" s="118"/>
      <c r="HR136" s="118"/>
      <c r="HS136" s="118"/>
      <c r="HT136" s="118"/>
      <c r="HU136" s="118"/>
      <c r="HV136" s="118"/>
      <c r="HW136" s="118"/>
      <c r="HX136" s="118"/>
      <c r="HY136" s="118"/>
      <c r="HZ136" s="118"/>
    </row>
    <row r="137" spans="1:234" ht="15.75">
      <c r="A137" s="131" t="s">
        <v>558</v>
      </c>
      <c r="B137" s="128">
        <f t="shared" si="25"/>
        <v>254745</v>
      </c>
      <c r="C137" s="132">
        <f aca="true" t="shared" si="26" ref="C137:I137">SUM(C138:C138)</f>
        <v>0</v>
      </c>
      <c r="D137" s="132">
        <f t="shared" si="26"/>
        <v>0</v>
      </c>
      <c r="E137" s="132">
        <f t="shared" si="26"/>
        <v>0</v>
      </c>
      <c r="F137" s="132">
        <f t="shared" si="26"/>
        <v>254745</v>
      </c>
      <c r="G137" s="132">
        <f t="shared" si="26"/>
        <v>0</v>
      </c>
      <c r="H137" s="132">
        <f t="shared" si="26"/>
        <v>0</v>
      </c>
      <c r="I137" s="132">
        <f t="shared" si="26"/>
        <v>0</v>
      </c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0"/>
      <c r="BM137" s="130"/>
      <c r="BN137" s="130"/>
      <c r="BO137" s="130"/>
      <c r="BP137" s="130"/>
      <c r="BQ137" s="130"/>
      <c r="BR137" s="130"/>
      <c r="BS137" s="130"/>
      <c r="BT137" s="130"/>
      <c r="BU137" s="130"/>
      <c r="BV137" s="130"/>
      <c r="BW137" s="130"/>
      <c r="BX137" s="130"/>
      <c r="BY137" s="130"/>
      <c r="BZ137" s="130"/>
      <c r="CA137" s="130"/>
      <c r="CB137" s="130"/>
      <c r="CC137" s="130"/>
      <c r="CD137" s="130"/>
      <c r="CE137" s="130"/>
      <c r="CF137" s="130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0"/>
      <c r="EB137" s="130"/>
      <c r="EC137" s="130"/>
      <c r="ED137" s="130"/>
      <c r="EE137" s="130"/>
      <c r="EF137" s="130"/>
      <c r="EG137" s="130"/>
      <c r="EH137" s="130"/>
      <c r="EI137" s="130"/>
      <c r="EJ137" s="130"/>
      <c r="EK137" s="130"/>
      <c r="EL137" s="130"/>
      <c r="EM137" s="130"/>
      <c r="EN137" s="130"/>
      <c r="EO137" s="130"/>
      <c r="EP137" s="130"/>
      <c r="EQ137" s="130"/>
      <c r="ER137" s="130"/>
      <c r="ES137" s="130"/>
      <c r="ET137" s="130"/>
      <c r="EU137" s="130"/>
      <c r="EV137" s="130"/>
      <c r="EW137" s="130"/>
      <c r="EX137" s="130"/>
      <c r="EY137" s="130"/>
      <c r="EZ137" s="130"/>
      <c r="FA137" s="130"/>
      <c r="FB137" s="130"/>
      <c r="FC137" s="130"/>
      <c r="FD137" s="130"/>
      <c r="FE137" s="130"/>
      <c r="FF137" s="130"/>
      <c r="FG137" s="130"/>
      <c r="FH137" s="130"/>
      <c r="FI137" s="130"/>
      <c r="FJ137" s="130"/>
      <c r="FK137" s="130"/>
      <c r="FL137" s="118"/>
      <c r="FM137" s="118"/>
      <c r="FN137" s="118"/>
      <c r="FO137" s="118"/>
      <c r="FP137" s="118"/>
      <c r="FQ137" s="118"/>
      <c r="FR137" s="118"/>
      <c r="FS137" s="118"/>
      <c r="FT137" s="118"/>
      <c r="FU137" s="118"/>
      <c r="FV137" s="118"/>
      <c r="FW137" s="118"/>
      <c r="FX137" s="118"/>
      <c r="FY137" s="118"/>
      <c r="FZ137" s="118"/>
      <c r="GA137" s="118"/>
      <c r="GB137" s="118"/>
      <c r="GC137" s="118"/>
      <c r="GD137" s="118"/>
      <c r="GE137" s="118"/>
      <c r="GF137" s="118"/>
      <c r="GG137" s="118"/>
      <c r="GH137" s="118"/>
      <c r="GI137" s="118"/>
      <c r="GJ137" s="118"/>
      <c r="GK137" s="118"/>
      <c r="GL137" s="118"/>
      <c r="GM137" s="118"/>
      <c r="GN137" s="118"/>
      <c r="GO137" s="118"/>
      <c r="GP137" s="118"/>
      <c r="GQ137" s="118"/>
      <c r="GR137" s="118"/>
      <c r="GS137" s="118"/>
      <c r="GT137" s="118"/>
      <c r="GU137" s="118"/>
      <c r="GV137" s="118"/>
      <c r="GW137" s="118"/>
      <c r="GX137" s="118"/>
      <c r="GY137" s="118"/>
      <c r="GZ137" s="118"/>
      <c r="HA137" s="118"/>
      <c r="HB137" s="118"/>
      <c r="HC137" s="118"/>
      <c r="HD137" s="118"/>
      <c r="HE137" s="118"/>
      <c r="HF137" s="118"/>
      <c r="HG137" s="118"/>
      <c r="HH137" s="118"/>
      <c r="HI137" s="118"/>
      <c r="HJ137" s="118"/>
      <c r="HK137" s="118"/>
      <c r="HL137" s="118"/>
      <c r="HM137" s="118"/>
      <c r="HN137" s="118"/>
      <c r="HO137" s="118"/>
      <c r="HP137" s="118"/>
      <c r="HQ137" s="118"/>
      <c r="HR137" s="118"/>
      <c r="HS137" s="118"/>
      <c r="HT137" s="118"/>
      <c r="HU137" s="118"/>
      <c r="HV137" s="118"/>
      <c r="HW137" s="118"/>
      <c r="HX137" s="118"/>
      <c r="HY137" s="118"/>
      <c r="HZ137" s="118"/>
    </row>
    <row r="138" spans="1:234" ht="63">
      <c r="A138" s="137" t="s">
        <v>623</v>
      </c>
      <c r="B138" s="128">
        <f t="shared" si="25"/>
        <v>254745</v>
      </c>
      <c r="C138" s="138">
        <v>0</v>
      </c>
      <c r="D138" s="138">
        <v>0</v>
      </c>
      <c r="E138" s="138">
        <v>0</v>
      </c>
      <c r="F138" s="138">
        <v>254745</v>
      </c>
      <c r="G138" s="138">
        <v>0</v>
      </c>
      <c r="H138" s="138">
        <v>0</v>
      </c>
      <c r="I138" s="138">
        <v>0</v>
      </c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  <c r="BV138" s="118"/>
      <c r="BW138" s="118"/>
      <c r="BX138" s="118"/>
      <c r="BY138" s="118"/>
      <c r="BZ138" s="118"/>
      <c r="CA138" s="118"/>
      <c r="CB138" s="118"/>
      <c r="CC138" s="118"/>
      <c r="CD138" s="118"/>
      <c r="CE138" s="118"/>
      <c r="CF138" s="118"/>
      <c r="CG138" s="118"/>
      <c r="CH138" s="118"/>
      <c r="CI138" s="118"/>
      <c r="CJ138" s="118"/>
      <c r="CK138" s="118"/>
      <c r="CL138" s="118"/>
      <c r="CM138" s="118"/>
      <c r="CN138" s="118"/>
      <c r="CO138" s="118"/>
      <c r="CP138" s="118"/>
      <c r="CQ138" s="118"/>
      <c r="CR138" s="118"/>
      <c r="CS138" s="118"/>
      <c r="CT138" s="118"/>
      <c r="CU138" s="118"/>
      <c r="CV138" s="118"/>
      <c r="CW138" s="118"/>
      <c r="CX138" s="118"/>
      <c r="CY138" s="118"/>
      <c r="CZ138" s="118"/>
      <c r="DA138" s="118"/>
      <c r="DB138" s="118"/>
      <c r="DC138" s="118"/>
      <c r="DD138" s="118"/>
      <c r="DE138" s="118"/>
      <c r="DF138" s="118"/>
      <c r="DG138" s="118"/>
      <c r="DH138" s="118"/>
      <c r="DI138" s="118"/>
      <c r="DJ138" s="118"/>
      <c r="DK138" s="118"/>
      <c r="DL138" s="118"/>
      <c r="DM138" s="118"/>
      <c r="DN138" s="118"/>
      <c r="DO138" s="118"/>
      <c r="DP138" s="118"/>
      <c r="DQ138" s="118"/>
      <c r="DR138" s="118"/>
      <c r="DS138" s="118"/>
      <c r="DT138" s="118"/>
      <c r="DU138" s="118"/>
      <c r="DV138" s="118"/>
      <c r="DW138" s="118"/>
      <c r="DX138" s="118"/>
      <c r="DY138" s="118"/>
      <c r="DZ138" s="118"/>
      <c r="EA138" s="118"/>
      <c r="EB138" s="118"/>
      <c r="EC138" s="118"/>
      <c r="ED138" s="118"/>
      <c r="EE138" s="118"/>
      <c r="EF138" s="118"/>
      <c r="EG138" s="118"/>
      <c r="EH138" s="118"/>
      <c r="EI138" s="118"/>
      <c r="EJ138" s="118"/>
      <c r="EK138" s="118"/>
      <c r="EL138" s="118"/>
      <c r="EM138" s="118"/>
      <c r="EN138" s="118"/>
      <c r="EO138" s="118"/>
      <c r="EP138" s="118"/>
      <c r="EQ138" s="118"/>
      <c r="ER138" s="118"/>
      <c r="ES138" s="118"/>
      <c r="ET138" s="118"/>
      <c r="EU138" s="118"/>
      <c r="EV138" s="118"/>
      <c r="EW138" s="118"/>
      <c r="EX138" s="118"/>
      <c r="EY138" s="118"/>
      <c r="EZ138" s="118"/>
      <c r="FA138" s="118"/>
      <c r="FB138" s="118"/>
      <c r="FC138" s="118"/>
      <c r="FD138" s="118"/>
      <c r="FE138" s="118"/>
      <c r="FF138" s="118"/>
      <c r="FG138" s="118"/>
      <c r="FH138" s="118"/>
      <c r="FI138" s="118"/>
      <c r="FJ138" s="118"/>
      <c r="FK138" s="118"/>
      <c r="FL138" s="118"/>
      <c r="FM138" s="118"/>
      <c r="FN138" s="118"/>
      <c r="FO138" s="118"/>
      <c r="FP138" s="118"/>
      <c r="FQ138" s="118"/>
      <c r="FR138" s="118"/>
      <c r="FS138" s="118"/>
      <c r="FT138" s="118"/>
      <c r="FU138" s="118"/>
      <c r="FV138" s="118"/>
      <c r="FW138" s="118"/>
      <c r="FX138" s="118"/>
      <c r="FY138" s="118"/>
      <c r="FZ138" s="118"/>
      <c r="GA138" s="118"/>
      <c r="GB138" s="118"/>
      <c r="GC138" s="118"/>
      <c r="GD138" s="118"/>
      <c r="GE138" s="118"/>
      <c r="GF138" s="118"/>
      <c r="GG138" s="118"/>
      <c r="GH138" s="118"/>
      <c r="GI138" s="118"/>
      <c r="GJ138" s="118"/>
      <c r="GK138" s="118"/>
      <c r="GL138" s="118"/>
      <c r="GM138" s="118"/>
      <c r="GN138" s="118"/>
      <c r="GO138" s="118"/>
      <c r="GP138" s="118"/>
      <c r="GQ138" s="118"/>
      <c r="GR138" s="118"/>
      <c r="GS138" s="118"/>
      <c r="GT138" s="118"/>
      <c r="GU138" s="118"/>
      <c r="GV138" s="118"/>
      <c r="GW138" s="118"/>
      <c r="GX138" s="118"/>
      <c r="GY138" s="118"/>
      <c r="GZ138" s="118"/>
      <c r="HA138" s="118"/>
      <c r="HB138" s="118"/>
      <c r="HC138" s="118"/>
      <c r="HD138" s="118"/>
      <c r="HE138" s="118"/>
      <c r="HF138" s="118"/>
      <c r="HG138" s="118"/>
      <c r="HH138" s="118"/>
      <c r="HI138" s="118"/>
      <c r="HJ138" s="118"/>
      <c r="HK138" s="118"/>
      <c r="HL138" s="118"/>
      <c r="HM138" s="118"/>
      <c r="HN138" s="118"/>
      <c r="HO138" s="118"/>
      <c r="HP138" s="118"/>
      <c r="HQ138" s="118"/>
      <c r="HR138" s="118"/>
      <c r="HS138" s="118"/>
      <c r="HT138" s="118"/>
      <c r="HU138" s="118"/>
      <c r="HV138" s="118"/>
      <c r="HW138" s="118"/>
      <c r="HX138" s="118"/>
      <c r="HY138" s="118"/>
      <c r="HZ138" s="118"/>
    </row>
    <row r="139" spans="1:234" ht="15.75">
      <c r="A139" s="131" t="s">
        <v>561</v>
      </c>
      <c r="B139" s="128">
        <f t="shared" si="25"/>
        <v>5795</v>
      </c>
      <c r="C139" s="132">
        <f aca="true" t="shared" si="27" ref="C139:I139">SUM(C140:C140)</f>
        <v>0</v>
      </c>
      <c r="D139" s="132">
        <f t="shared" si="27"/>
        <v>0</v>
      </c>
      <c r="E139" s="132">
        <f t="shared" si="27"/>
        <v>0</v>
      </c>
      <c r="F139" s="132">
        <f t="shared" si="27"/>
        <v>0</v>
      </c>
      <c r="G139" s="132">
        <f t="shared" si="27"/>
        <v>0</v>
      </c>
      <c r="H139" s="132">
        <f t="shared" si="27"/>
        <v>5795</v>
      </c>
      <c r="I139" s="132">
        <f t="shared" si="27"/>
        <v>0</v>
      </c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  <c r="BK139" s="130"/>
      <c r="BL139" s="130"/>
      <c r="BM139" s="130"/>
      <c r="BN139" s="130"/>
      <c r="BO139" s="130"/>
      <c r="BP139" s="130"/>
      <c r="BQ139" s="130"/>
      <c r="BR139" s="130"/>
      <c r="BS139" s="130"/>
      <c r="BT139" s="130"/>
      <c r="BU139" s="130"/>
      <c r="BV139" s="130"/>
      <c r="BW139" s="130"/>
      <c r="BX139" s="130"/>
      <c r="BY139" s="130"/>
      <c r="BZ139" s="130"/>
      <c r="CA139" s="130"/>
      <c r="CB139" s="130"/>
      <c r="CC139" s="130"/>
      <c r="CD139" s="130"/>
      <c r="CE139" s="130"/>
      <c r="CF139" s="130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0"/>
      <c r="CU139" s="130"/>
      <c r="CV139" s="130"/>
      <c r="CW139" s="130"/>
      <c r="CX139" s="130"/>
      <c r="CY139" s="130"/>
      <c r="CZ139" s="130"/>
      <c r="DA139" s="130"/>
      <c r="DB139" s="130"/>
      <c r="DC139" s="130"/>
      <c r="DD139" s="130"/>
      <c r="DE139" s="130"/>
      <c r="DF139" s="130"/>
      <c r="DG139" s="130"/>
      <c r="DH139" s="130"/>
      <c r="DI139" s="130"/>
      <c r="DJ139" s="130"/>
      <c r="DK139" s="130"/>
      <c r="DL139" s="130"/>
      <c r="DM139" s="130"/>
      <c r="DN139" s="130"/>
      <c r="DO139" s="130"/>
      <c r="DP139" s="130"/>
      <c r="DQ139" s="130"/>
      <c r="DR139" s="130"/>
      <c r="DS139" s="130"/>
      <c r="DT139" s="130"/>
      <c r="DU139" s="130"/>
      <c r="DV139" s="130"/>
      <c r="DW139" s="130"/>
      <c r="DX139" s="130"/>
      <c r="DY139" s="130"/>
      <c r="DZ139" s="130"/>
      <c r="EA139" s="130"/>
      <c r="EB139" s="130"/>
      <c r="EC139" s="130"/>
      <c r="ED139" s="130"/>
      <c r="EE139" s="130"/>
      <c r="EF139" s="130"/>
      <c r="EG139" s="130"/>
      <c r="EH139" s="130"/>
      <c r="EI139" s="130"/>
      <c r="EJ139" s="130"/>
      <c r="EK139" s="130"/>
      <c r="EL139" s="130"/>
      <c r="EM139" s="130"/>
      <c r="EN139" s="130"/>
      <c r="EO139" s="130"/>
      <c r="EP139" s="130"/>
      <c r="EQ139" s="130"/>
      <c r="ER139" s="130"/>
      <c r="ES139" s="130"/>
      <c r="ET139" s="130"/>
      <c r="EU139" s="130"/>
      <c r="EV139" s="130"/>
      <c r="EW139" s="130"/>
      <c r="EX139" s="130"/>
      <c r="EY139" s="130"/>
      <c r="EZ139" s="130"/>
      <c r="FA139" s="130"/>
      <c r="FB139" s="130"/>
      <c r="FC139" s="130"/>
      <c r="FD139" s="130"/>
      <c r="FE139" s="130"/>
      <c r="FF139" s="130"/>
      <c r="FG139" s="130"/>
      <c r="FH139" s="130"/>
      <c r="FI139" s="130"/>
      <c r="FJ139" s="130"/>
      <c r="FK139" s="130"/>
      <c r="FL139" s="118"/>
      <c r="FM139" s="118"/>
      <c r="FN139" s="118"/>
      <c r="FO139" s="118"/>
      <c r="FP139" s="118"/>
      <c r="FQ139" s="118"/>
      <c r="FR139" s="118"/>
      <c r="FS139" s="118"/>
      <c r="FT139" s="118"/>
      <c r="FU139" s="118"/>
      <c r="FV139" s="118"/>
      <c r="FW139" s="118"/>
      <c r="FX139" s="118"/>
      <c r="FY139" s="118"/>
      <c r="FZ139" s="118"/>
      <c r="GA139" s="118"/>
      <c r="GB139" s="118"/>
      <c r="GC139" s="118"/>
      <c r="GD139" s="118"/>
      <c r="GE139" s="118"/>
      <c r="GF139" s="118"/>
      <c r="GG139" s="118"/>
      <c r="GH139" s="118"/>
      <c r="GI139" s="118"/>
      <c r="GJ139" s="118"/>
      <c r="GK139" s="118"/>
      <c r="GL139" s="118"/>
      <c r="GM139" s="118"/>
      <c r="GN139" s="118"/>
      <c r="GO139" s="118"/>
      <c r="GP139" s="118"/>
      <c r="GQ139" s="118"/>
      <c r="GR139" s="118"/>
      <c r="GS139" s="118"/>
      <c r="GT139" s="118"/>
      <c r="GU139" s="118"/>
      <c r="GV139" s="118"/>
      <c r="GW139" s="118"/>
      <c r="GX139" s="118"/>
      <c r="GY139" s="118"/>
      <c r="GZ139" s="118"/>
      <c r="HA139" s="118"/>
      <c r="HB139" s="118"/>
      <c r="HC139" s="118"/>
      <c r="HD139" s="118"/>
      <c r="HE139" s="118"/>
      <c r="HF139" s="118"/>
      <c r="HG139" s="118"/>
      <c r="HH139" s="118"/>
      <c r="HI139" s="118"/>
      <c r="HJ139" s="118"/>
      <c r="HK139" s="118"/>
      <c r="HL139" s="118"/>
      <c r="HM139" s="118"/>
      <c r="HN139" s="118"/>
      <c r="HO139" s="118"/>
      <c r="HP139" s="118"/>
      <c r="HQ139" s="118"/>
      <c r="HR139" s="118"/>
      <c r="HS139" s="118"/>
      <c r="HT139" s="118"/>
      <c r="HU139" s="118"/>
      <c r="HV139" s="118"/>
      <c r="HW139" s="118"/>
      <c r="HX139" s="118"/>
      <c r="HY139" s="118"/>
      <c r="HZ139" s="118"/>
    </row>
    <row r="140" spans="1:234" ht="31.5">
      <c r="A140" s="137" t="s">
        <v>624</v>
      </c>
      <c r="B140" s="128">
        <f t="shared" si="25"/>
        <v>5795</v>
      </c>
      <c r="C140" s="138">
        <v>0</v>
      </c>
      <c r="D140" s="138">
        <v>0</v>
      </c>
      <c r="E140" s="138">
        <v>0</v>
      </c>
      <c r="F140" s="138">
        <v>0</v>
      </c>
      <c r="G140" s="138">
        <v>0</v>
      </c>
      <c r="H140" s="138">
        <v>5795</v>
      </c>
      <c r="I140" s="138">
        <v>0</v>
      </c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8"/>
      <c r="BS140" s="118"/>
      <c r="BT140" s="118"/>
      <c r="BU140" s="118"/>
      <c r="BV140" s="118"/>
      <c r="BW140" s="118"/>
      <c r="BX140" s="118"/>
      <c r="BY140" s="118"/>
      <c r="BZ140" s="118"/>
      <c r="CA140" s="118"/>
      <c r="CB140" s="118"/>
      <c r="CC140" s="118"/>
      <c r="CD140" s="118"/>
      <c r="CE140" s="118"/>
      <c r="CF140" s="118"/>
      <c r="CG140" s="118"/>
      <c r="CH140" s="118"/>
      <c r="CI140" s="118"/>
      <c r="CJ140" s="118"/>
      <c r="CK140" s="118"/>
      <c r="CL140" s="118"/>
      <c r="CM140" s="118"/>
      <c r="CN140" s="118"/>
      <c r="CO140" s="118"/>
      <c r="CP140" s="118"/>
      <c r="CQ140" s="118"/>
      <c r="CR140" s="118"/>
      <c r="CS140" s="118"/>
      <c r="CT140" s="118"/>
      <c r="CU140" s="118"/>
      <c r="CV140" s="118"/>
      <c r="CW140" s="118"/>
      <c r="CX140" s="118"/>
      <c r="CY140" s="118"/>
      <c r="CZ140" s="118"/>
      <c r="DA140" s="118"/>
      <c r="DB140" s="118"/>
      <c r="DC140" s="118"/>
      <c r="DD140" s="118"/>
      <c r="DE140" s="118"/>
      <c r="DF140" s="118"/>
      <c r="DG140" s="118"/>
      <c r="DH140" s="118"/>
      <c r="DI140" s="118"/>
      <c r="DJ140" s="118"/>
      <c r="DK140" s="118"/>
      <c r="DL140" s="118"/>
      <c r="DM140" s="118"/>
      <c r="DN140" s="118"/>
      <c r="DO140" s="118"/>
      <c r="DP140" s="118"/>
      <c r="DQ140" s="118"/>
      <c r="DR140" s="118"/>
      <c r="DS140" s="118"/>
      <c r="DT140" s="118"/>
      <c r="DU140" s="118"/>
      <c r="DV140" s="118"/>
      <c r="DW140" s="118"/>
      <c r="DX140" s="118"/>
      <c r="DY140" s="118"/>
      <c r="DZ140" s="118"/>
      <c r="EA140" s="118"/>
      <c r="EB140" s="118"/>
      <c r="EC140" s="118"/>
      <c r="ED140" s="118"/>
      <c r="EE140" s="118"/>
      <c r="EF140" s="118"/>
      <c r="EG140" s="118"/>
      <c r="EH140" s="118"/>
      <c r="EI140" s="118"/>
      <c r="EJ140" s="118"/>
      <c r="EK140" s="118"/>
      <c r="EL140" s="118"/>
      <c r="EM140" s="118"/>
      <c r="EN140" s="118"/>
      <c r="EO140" s="118"/>
      <c r="EP140" s="118"/>
      <c r="EQ140" s="118"/>
      <c r="ER140" s="130"/>
      <c r="ES140" s="130"/>
      <c r="ET140" s="130"/>
      <c r="EU140" s="130"/>
      <c r="EV140" s="130"/>
      <c r="EW140" s="130"/>
      <c r="EX140" s="130"/>
      <c r="EY140" s="130"/>
      <c r="EZ140" s="130"/>
      <c r="FA140" s="130"/>
      <c r="FB140" s="130"/>
      <c r="FC140" s="130"/>
      <c r="FD140" s="130"/>
      <c r="FE140" s="130"/>
      <c r="FF140" s="130"/>
      <c r="FG140" s="130"/>
      <c r="FH140" s="130"/>
      <c r="FI140" s="130"/>
      <c r="FJ140" s="130"/>
      <c r="FK140" s="130"/>
      <c r="FL140" s="118"/>
      <c r="FM140" s="118"/>
      <c r="FN140" s="118"/>
      <c r="FO140" s="118"/>
      <c r="FP140" s="118"/>
      <c r="FQ140" s="118"/>
      <c r="FR140" s="118"/>
      <c r="FS140" s="118"/>
      <c r="FT140" s="118"/>
      <c r="FU140" s="118"/>
      <c r="FV140" s="118"/>
      <c r="FW140" s="118"/>
      <c r="FX140" s="118"/>
      <c r="FY140" s="118"/>
      <c r="FZ140" s="118"/>
      <c r="GA140" s="118"/>
      <c r="GB140" s="118"/>
      <c r="GC140" s="118"/>
      <c r="GD140" s="118"/>
      <c r="GE140" s="118"/>
      <c r="GF140" s="118"/>
      <c r="GG140" s="118"/>
      <c r="GH140" s="118"/>
      <c r="GI140" s="118"/>
      <c r="GJ140" s="118"/>
      <c r="GK140" s="118"/>
      <c r="GL140" s="118"/>
      <c r="GM140" s="118"/>
      <c r="GN140" s="118"/>
      <c r="GO140" s="118"/>
      <c r="GP140" s="118"/>
      <c r="GQ140" s="118"/>
      <c r="GR140" s="118"/>
      <c r="GS140" s="118"/>
      <c r="GT140" s="118"/>
      <c r="GU140" s="118"/>
      <c r="GV140" s="118"/>
      <c r="GW140" s="118"/>
      <c r="GX140" s="118"/>
      <c r="GY140" s="118"/>
      <c r="GZ140" s="118"/>
      <c r="HA140" s="118"/>
      <c r="HB140" s="118"/>
      <c r="HC140" s="118"/>
      <c r="HD140" s="118"/>
      <c r="HE140" s="118"/>
      <c r="HF140" s="118"/>
      <c r="HG140" s="118"/>
      <c r="HH140" s="118"/>
      <c r="HI140" s="118"/>
      <c r="HJ140" s="118"/>
      <c r="HK140" s="118"/>
      <c r="HL140" s="118"/>
      <c r="HM140" s="118"/>
      <c r="HN140" s="118"/>
      <c r="HO140" s="118"/>
      <c r="HP140" s="118"/>
      <c r="HQ140" s="118"/>
      <c r="HR140" s="118"/>
      <c r="HS140" s="118"/>
      <c r="HT140" s="118"/>
      <c r="HU140" s="118"/>
      <c r="HV140" s="118"/>
      <c r="HW140" s="118"/>
      <c r="HX140" s="118"/>
      <c r="HY140" s="118"/>
      <c r="HZ140" s="118"/>
    </row>
    <row r="141" spans="1:234" ht="15.75">
      <c r="A141" s="131" t="s">
        <v>584</v>
      </c>
      <c r="B141" s="128">
        <f t="shared" si="25"/>
        <v>5880</v>
      </c>
      <c r="C141" s="132">
        <f>SUM(C142:C142)</f>
        <v>0</v>
      </c>
      <c r="D141" s="132">
        <f>SUM(D142:D142)</f>
        <v>0</v>
      </c>
      <c r="E141" s="132">
        <f>SUM(E142:E142)</f>
        <v>3281</v>
      </c>
      <c r="F141" s="132">
        <f>SUM(F142:F142)</f>
        <v>0</v>
      </c>
      <c r="G141" s="132">
        <f>SUM(G142:G142)</f>
        <v>2599</v>
      </c>
      <c r="H141" s="132">
        <f>SUM(H142:H142)</f>
        <v>0</v>
      </c>
      <c r="I141" s="132">
        <f>SUM(I142:I142)</f>
        <v>0</v>
      </c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  <c r="BK141" s="130"/>
      <c r="BL141" s="130"/>
      <c r="BM141" s="130"/>
      <c r="BN141" s="130"/>
      <c r="BO141" s="130"/>
      <c r="BP141" s="130"/>
      <c r="BQ141" s="130"/>
      <c r="BR141" s="130"/>
      <c r="BS141" s="130"/>
      <c r="BT141" s="130"/>
      <c r="BU141" s="130"/>
      <c r="BV141" s="130"/>
      <c r="BW141" s="130"/>
      <c r="BX141" s="130"/>
      <c r="BY141" s="130"/>
      <c r="BZ141" s="130"/>
      <c r="CA141" s="130"/>
      <c r="CB141" s="130"/>
      <c r="CC141" s="130"/>
      <c r="CD141" s="130"/>
      <c r="CE141" s="130"/>
      <c r="CF141" s="130"/>
      <c r="CG141" s="130"/>
      <c r="CH141" s="130"/>
      <c r="CI141" s="130"/>
      <c r="CJ141" s="130"/>
      <c r="CK141" s="130"/>
      <c r="CL141" s="130"/>
      <c r="CM141" s="130"/>
      <c r="CN141" s="130"/>
      <c r="CO141" s="130"/>
      <c r="CP141" s="130"/>
      <c r="CQ141" s="130"/>
      <c r="CR141" s="130"/>
      <c r="CS141" s="130"/>
      <c r="CT141" s="130"/>
      <c r="CU141" s="130"/>
      <c r="CV141" s="130"/>
      <c r="CW141" s="130"/>
      <c r="CX141" s="130"/>
      <c r="CY141" s="130"/>
      <c r="CZ141" s="130"/>
      <c r="DA141" s="130"/>
      <c r="DB141" s="130"/>
      <c r="DC141" s="130"/>
      <c r="DD141" s="130"/>
      <c r="DE141" s="130"/>
      <c r="DF141" s="130"/>
      <c r="DG141" s="130"/>
      <c r="DH141" s="130"/>
      <c r="DI141" s="130"/>
      <c r="DJ141" s="130"/>
      <c r="DK141" s="130"/>
      <c r="DL141" s="130"/>
      <c r="DM141" s="130"/>
      <c r="DN141" s="130"/>
      <c r="DO141" s="130"/>
      <c r="DP141" s="130"/>
      <c r="DQ141" s="130"/>
      <c r="DR141" s="130"/>
      <c r="DS141" s="130"/>
      <c r="DT141" s="130"/>
      <c r="DU141" s="130"/>
      <c r="DV141" s="130"/>
      <c r="DW141" s="130"/>
      <c r="DX141" s="130"/>
      <c r="DY141" s="130"/>
      <c r="DZ141" s="130"/>
      <c r="EA141" s="130"/>
      <c r="EB141" s="130"/>
      <c r="EC141" s="130"/>
      <c r="ED141" s="130"/>
      <c r="EE141" s="130"/>
      <c r="EF141" s="130"/>
      <c r="EG141" s="130"/>
      <c r="EH141" s="130"/>
      <c r="EI141" s="130"/>
      <c r="EJ141" s="130"/>
      <c r="EK141" s="130"/>
      <c r="EL141" s="130"/>
      <c r="EM141" s="130"/>
      <c r="EN141" s="130"/>
      <c r="EO141" s="130"/>
      <c r="EP141" s="130"/>
      <c r="EQ141" s="130"/>
      <c r="ER141" s="130"/>
      <c r="ES141" s="130"/>
      <c r="ET141" s="130"/>
      <c r="EU141" s="130"/>
      <c r="EV141" s="130"/>
      <c r="EW141" s="130"/>
      <c r="EX141" s="130"/>
      <c r="EY141" s="130"/>
      <c r="EZ141" s="130"/>
      <c r="FA141" s="130"/>
      <c r="FB141" s="130"/>
      <c r="FC141" s="130"/>
      <c r="FD141" s="130"/>
      <c r="FE141" s="130"/>
      <c r="FF141" s="130"/>
      <c r="FG141" s="130"/>
      <c r="FH141" s="130"/>
      <c r="FI141" s="130"/>
      <c r="FJ141" s="130"/>
      <c r="FK141" s="130"/>
      <c r="FL141" s="118"/>
      <c r="FM141" s="118"/>
      <c r="FN141" s="118"/>
      <c r="FO141" s="118"/>
      <c r="FP141" s="118"/>
      <c r="FQ141" s="118"/>
      <c r="FR141" s="118"/>
      <c r="FS141" s="118"/>
      <c r="FT141" s="118"/>
      <c r="FU141" s="118"/>
      <c r="FV141" s="118"/>
      <c r="FW141" s="118"/>
      <c r="FX141" s="118"/>
      <c r="FY141" s="118"/>
      <c r="FZ141" s="118"/>
      <c r="GA141" s="118"/>
      <c r="GB141" s="118"/>
      <c r="GC141" s="118"/>
      <c r="GD141" s="118"/>
      <c r="GE141" s="118"/>
      <c r="GF141" s="118"/>
      <c r="GG141" s="118"/>
      <c r="GH141" s="118"/>
      <c r="GI141" s="118"/>
      <c r="GJ141" s="118"/>
      <c r="GK141" s="118"/>
      <c r="GL141" s="118"/>
      <c r="GM141" s="118"/>
      <c r="GN141" s="118"/>
      <c r="GO141" s="118"/>
      <c r="GP141" s="118"/>
      <c r="GQ141" s="118"/>
      <c r="GR141" s="118"/>
      <c r="GS141" s="118"/>
      <c r="GT141" s="118"/>
      <c r="GU141" s="118"/>
      <c r="GV141" s="118"/>
      <c r="GW141" s="118"/>
      <c r="GX141" s="118"/>
      <c r="GY141" s="118"/>
      <c r="GZ141" s="118"/>
      <c r="HA141" s="118"/>
      <c r="HB141" s="118"/>
      <c r="HC141" s="118"/>
      <c r="HD141" s="118"/>
      <c r="HE141" s="118"/>
      <c r="HF141" s="118"/>
      <c r="HG141" s="118"/>
      <c r="HH141" s="118"/>
      <c r="HI141" s="118"/>
      <c r="HJ141" s="118"/>
      <c r="HK141" s="118"/>
      <c r="HL141" s="118"/>
      <c r="HM141" s="118"/>
      <c r="HN141" s="118"/>
      <c r="HO141" s="118"/>
      <c r="HP141" s="118"/>
      <c r="HQ141" s="118"/>
      <c r="HR141" s="118"/>
      <c r="HS141" s="118"/>
      <c r="HT141" s="118"/>
      <c r="HU141" s="118"/>
      <c r="HV141" s="118"/>
      <c r="HW141" s="118"/>
      <c r="HX141" s="118"/>
      <c r="HY141" s="118"/>
      <c r="HZ141" s="118"/>
    </row>
    <row r="142" spans="1:234" ht="31.5">
      <c r="A142" s="137" t="s">
        <v>625</v>
      </c>
      <c r="B142" s="128">
        <f aca="true" t="shared" si="28" ref="B142:B161">C142+D142+E142+F142+G142+H142+I142</f>
        <v>5880</v>
      </c>
      <c r="C142" s="138">
        <v>0</v>
      </c>
      <c r="D142" s="138">
        <v>0</v>
      </c>
      <c r="E142" s="138">
        <f>3281</f>
        <v>3281</v>
      </c>
      <c r="F142" s="138">
        <v>0</v>
      </c>
      <c r="G142" s="138">
        <f>2599</f>
        <v>2599</v>
      </c>
      <c r="H142" s="138">
        <v>0</v>
      </c>
      <c r="I142" s="138">
        <v>0</v>
      </c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  <c r="BH142" s="118"/>
      <c r="BI142" s="118"/>
      <c r="BJ142" s="118"/>
      <c r="BK142" s="118"/>
      <c r="BL142" s="118"/>
      <c r="BM142" s="118"/>
      <c r="BN142" s="118"/>
      <c r="BO142" s="118"/>
      <c r="BP142" s="118"/>
      <c r="BQ142" s="118"/>
      <c r="BR142" s="118"/>
      <c r="BS142" s="118"/>
      <c r="BT142" s="118"/>
      <c r="BU142" s="118"/>
      <c r="BV142" s="118"/>
      <c r="BW142" s="118"/>
      <c r="BX142" s="118"/>
      <c r="BY142" s="118"/>
      <c r="BZ142" s="118"/>
      <c r="CA142" s="118"/>
      <c r="CB142" s="118"/>
      <c r="CC142" s="118"/>
      <c r="CD142" s="118"/>
      <c r="CE142" s="118"/>
      <c r="CF142" s="118"/>
      <c r="CG142" s="118"/>
      <c r="CH142" s="118"/>
      <c r="CI142" s="118"/>
      <c r="CJ142" s="118"/>
      <c r="CK142" s="118"/>
      <c r="CL142" s="118"/>
      <c r="CM142" s="118"/>
      <c r="CN142" s="118"/>
      <c r="CO142" s="118"/>
      <c r="CP142" s="118"/>
      <c r="CQ142" s="118"/>
      <c r="CR142" s="118"/>
      <c r="CS142" s="118"/>
      <c r="CT142" s="118"/>
      <c r="CU142" s="118"/>
      <c r="CV142" s="118"/>
      <c r="CW142" s="118"/>
      <c r="CX142" s="118"/>
      <c r="CY142" s="118"/>
      <c r="CZ142" s="118"/>
      <c r="DA142" s="118"/>
      <c r="DB142" s="118"/>
      <c r="DC142" s="118"/>
      <c r="DD142" s="118"/>
      <c r="DE142" s="118"/>
      <c r="DF142" s="118"/>
      <c r="DG142" s="118"/>
      <c r="DH142" s="118"/>
      <c r="DI142" s="118"/>
      <c r="DJ142" s="118"/>
      <c r="DK142" s="118"/>
      <c r="DL142" s="118"/>
      <c r="DM142" s="118"/>
      <c r="DN142" s="118"/>
      <c r="DO142" s="118"/>
      <c r="DP142" s="118"/>
      <c r="DQ142" s="118"/>
      <c r="DR142" s="118"/>
      <c r="DS142" s="118"/>
      <c r="DT142" s="118"/>
      <c r="DU142" s="118"/>
      <c r="DV142" s="118"/>
      <c r="DW142" s="118"/>
      <c r="DX142" s="118"/>
      <c r="DY142" s="118"/>
      <c r="DZ142" s="118"/>
      <c r="EA142" s="118"/>
      <c r="EB142" s="118"/>
      <c r="EC142" s="118"/>
      <c r="ED142" s="118"/>
      <c r="EE142" s="118"/>
      <c r="EF142" s="118"/>
      <c r="EG142" s="118"/>
      <c r="EH142" s="118"/>
      <c r="EI142" s="118"/>
      <c r="EJ142" s="118"/>
      <c r="EK142" s="118"/>
      <c r="EL142" s="118"/>
      <c r="EM142" s="118"/>
      <c r="EN142" s="118"/>
      <c r="EO142" s="118"/>
      <c r="EP142" s="118"/>
      <c r="EQ142" s="118"/>
      <c r="ER142" s="130"/>
      <c r="ES142" s="130"/>
      <c r="ET142" s="130"/>
      <c r="EU142" s="130"/>
      <c r="EV142" s="130"/>
      <c r="EW142" s="130"/>
      <c r="EX142" s="130"/>
      <c r="EY142" s="130"/>
      <c r="EZ142" s="130"/>
      <c r="FA142" s="130"/>
      <c r="FB142" s="130"/>
      <c r="FC142" s="130"/>
      <c r="FD142" s="130"/>
      <c r="FE142" s="130"/>
      <c r="FF142" s="130"/>
      <c r="FG142" s="130"/>
      <c r="FH142" s="130"/>
      <c r="FI142" s="130"/>
      <c r="FJ142" s="130"/>
      <c r="FK142" s="130"/>
      <c r="FL142" s="118"/>
      <c r="FM142" s="118"/>
      <c r="FN142" s="118"/>
      <c r="FO142" s="118"/>
      <c r="FP142" s="118"/>
      <c r="FQ142" s="118"/>
      <c r="FR142" s="118"/>
      <c r="FS142" s="118"/>
      <c r="FT142" s="118"/>
      <c r="FU142" s="118"/>
      <c r="FV142" s="118"/>
      <c r="FW142" s="118"/>
      <c r="FX142" s="118"/>
      <c r="FY142" s="118"/>
      <c r="FZ142" s="118"/>
      <c r="GA142" s="118"/>
      <c r="GB142" s="118"/>
      <c r="GC142" s="118"/>
      <c r="GD142" s="118"/>
      <c r="GE142" s="118"/>
      <c r="GF142" s="118"/>
      <c r="GG142" s="118"/>
      <c r="GH142" s="118"/>
      <c r="GI142" s="118"/>
      <c r="GJ142" s="118"/>
      <c r="GK142" s="118"/>
      <c r="GL142" s="118"/>
      <c r="GM142" s="118"/>
      <c r="GN142" s="118"/>
      <c r="GO142" s="118"/>
      <c r="GP142" s="118"/>
      <c r="GQ142" s="118"/>
      <c r="GR142" s="118"/>
      <c r="GS142" s="118"/>
      <c r="GT142" s="118"/>
      <c r="GU142" s="118"/>
      <c r="GV142" s="118"/>
      <c r="GW142" s="118"/>
      <c r="GX142" s="118"/>
      <c r="GY142" s="118"/>
      <c r="GZ142" s="118"/>
      <c r="HA142" s="118"/>
      <c r="HB142" s="118"/>
      <c r="HC142" s="118"/>
      <c r="HD142" s="118"/>
      <c r="HE142" s="118"/>
      <c r="HF142" s="118"/>
      <c r="HG142" s="118"/>
      <c r="HH142" s="118"/>
      <c r="HI142" s="118"/>
      <c r="HJ142" s="118"/>
      <c r="HK142" s="118"/>
      <c r="HL142" s="118"/>
      <c r="HM142" s="118"/>
      <c r="HN142" s="118"/>
      <c r="HO142" s="118"/>
      <c r="HP142" s="118"/>
      <c r="HQ142" s="118"/>
      <c r="HR142" s="118"/>
      <c r="HS142" s="118"/>
      <c r="HT142" s="118"/>
      <c r="HU142" s="118"/>
      <c r="HV142" s="118"/>
      <c r="HW142" s="118"/>
      <c r="HX142" s="118"/>
      <c r="HY142" s="118"/>
      <c r="HZ142" s="118"/>
    </row>
    <row r="143" spans="1:234" ht="31.5">
      <c r="A143" s="131" t="s">
        <v>545</v>
      </c>
      <c r="B143" s="128">
        <f t="shared" si="28"/>
        <v>462650</v>
      </c>
      <c r="C143" s="132">
        <f>SUM(C144,C146)</f>
        <v>0</v>
      </c>
      <c r="D143" s="132">
        <f aca="true" t="shared" si="29" ref="D143:I143">SUM(D144,D146)</f>
        <v>0</v>
      </c>
      <c r="E143" s="132">
        <f t="shared" si="29"/>
        <v>23330</v>
      </c>
      <c r="F143" s="132">
        <f t="shared" si="29"/>
        <v>439320</v>
      </c>
      <c r="G143" s="132">
        <f t="shared" si="29"/>
        <v>0</v>
      </c>
      <c r="H143" s="132">
        <f t="shared" si="29"/>
        <v>0</v>
      </c>
      <c r="I143" s="132">
        <f t="shared" si="29"/>
        <v>0</v>
      </c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8"/>
      <c r="BH143" s="118"/>
      <c r="BI143" s="118"/>
      <c r="BJ143" s="118"/>
      <c r="BK143" s="118"/>
      <c r="BL143" s="118"/>
      <c r="BM143" s="118"/>
      <c r="BN143" s="118"/>
      <c r="BO143" s="118"/>
      <c r="BP143" s="118"/>
      <c r="BQ143" s="118"/>
      <c r="BR143" s="118"/>
      <c r="BS143" s="118"/>
      <c r="BT143" s="118"/>
      <c r="BU143" s="118"/>
      <c r="BV143" s="118"/>
      <c r="BW143" s="118"/>
      <c r="BX143" s="118"/>
      <c r="BY143" s="118"/>
      <c r="BZ143" s="118"/>
      <c r="CA143" s="118"/>
      <c r="CB143" s="118"/>
      <c r="CC143" s="118"/>
      <c r="CD143" s="118"/>
      <c r="CE143" s="118"/>
      <c r="CF143" s="118"/>
      <c r="CG143" s="118"/>
      <c r="CH143" s="118"/>
      <c r="CI143" s="118"/>
      <c r="CJ143" s="118"/>
      <c r="CK143" s="118"/>
      <c r="CL143" s="118"/>
      <c r="CM143" s="118"/>
      <c r="CN143" s="118"/>
      <c r="CO143" s="118"/>
      <c r="CP143" s="118"/>
      <c r="CQ143" s="118"/>
      <c r="CR143" s="118"/>
      <c r="CS143" s="118"/>
      <c r="CT143" s="118"/>
      <c r="CU143" s="118"/>
      <c r="CV143" s="118"/>
      <c r="CW143" s="118"/>
      <c r="CX143" s="118"/>
      <c r="CY143" s="118"/>
      <c r="CZ143" s="118"/>
      <c r="DA143" s="118"/>
      <c r="DB143" s="118"/>
      <c r="DC143" s="118"/>
      <c r="DD143" s="118"/>
      <c r="DE143" s="118"/>
      <c r="DF143" s="118"/>
      <c r="DG143" s="118"/>
      <c r="DH143" s="118"/>
      <c r="DI143" s="118"/>
      <c r="DJ143" s="118"/>
      <c r="DK143" s="118"/>
      <c r="DL143" s="118"/>
      <c r="DM143" s="118"/>
      <c r="DN143" s="118"/>
      <c r="DO143" s="118"/>
      <c r="DP143" s="118"/>
      <c r="DQ143" s="118"/>
      <c r="DR143" s="118"/>
      <c r="DS143" s="118"/>
      <c r="DT143" s="118"/>
      <c r="DU143" s="118"/>
      <c r="DV143" s="118"/>
      <c r="DW143" s="118"/>
      <c r="DX143" s="118"/>
      <c r="DY143" s="118"/>
      <c r="DZ143" s="118"/>
      <c r="EA143" s="118"/>
      <c r="EB143" s="118"/>
      <c r="EC143" s="118"/>
      <c r="ED143" s="118"/>
      <c r="EE143" s="118"/>
      <c r="EF143" s="118"/>
      <c r="EG143" s="118"/>
      <c r="EH143" s="118"/>
      <c r="EI143" s="118"/>
      <c r="EJ143" s="118"/>
      <c r="EK143" s="118"/>
      <c r="EL143" s="118"/>
      <c r="EM143" s="118"/>
      <c r="EN143" s="118"/>
      <c r="EO143" s="118"/>
      <c r="EP143" s="118"/>
      <c r="EQ143" s="118"/>
      <c r="ER143" s="130"/>
      <c r="ES143" s="130"/>
      <c r="ET143" s="130"/>
      <c r="EU143" s="130"/>
      <c r="EV143" s="130"/>
      <c r="EW143" s="130"/>
      <c r="EX143" s="130"/>
      <c r="EY143" s="130"/>
      <c r="EZ143" s="130"/>
      <c r="FA143" s="130"/>
      <c r="FB143" s="130"/>
      <c r="FC143" s="130"/>
      <c r="FD143" s="130"/>
      <c r="FE143" s="130"/>
      <c r="FF143" s="130"/>
      <c r="FG143" s="130"/>
      <c r="FH143" s="130"/>
      <c r="FI143" s="130"/>
      <c r="FJ143" s="130"/>
      <c r="FK143" s="130"/>
      <c r="FL143" s="118"/>
      <c r="FM143" s="118"/>
      <c r="FN143" s="118"/>
      <c r="FO143" s="118"/>
      <c r="FP143" s="118"/>
      <c r="FQ143" s="118"/>
      <c r="FR143" s="118"/>
      <c r="FS143" s="118"/>
      <c r="FT143" s="118"/>
      <c r="FU143" s="118"/>
      <c r="FV143" s="118"/>
      <c r="FW143" s="118"/>
      <c r="FX143" s="118"/>
      <c r="FY143" s="118"/>
      <c r="FZ143" s="118"/>
      <c r="GA143" s="118"/>
      <c r="GB143" s="118"/>
      <c r="GC143" s="118"/>
      <c r="GD143" s="118"/>
      <c r="GE143" s="118"/>
      <c r="GF143" s="118"/>
      <c r="GG143" s="118"/>
      <c r="GH143" s="118"/>
      <c r="GI143" s="118"/>
      <c r="GJ143" s="118"/>
      <c r="GK143" s="118"/>
      <c r="GL143" s="118"/>
      <c r="GM143" s="118"/>
      <c r="GN143" s="118"/>
      <c r="GO143" s="118"/>
      <c r="GP143" s="118"/>
      <c r="GQ143" s="118"/>
      <c r="GR143" s="118"/>
      <c r="GS143" s="118"/>
      <c r="GT143" s="118"/>
      <c r="GU143" s="118"/>
      <c r="GV143" s="118"/>
      <c r="GW143" s="118"/>
      <c r="GX143" s="118"/>
      <c r="GY143" s="118"/>
      <c r="GZ143" s="118"/>
      <c r="HA143" s="118"/>
      <c r="HB143" s="118"/>
      <c r="HC143" s="118"/>
      <c r="HD143" s="118"/>
      <c r="HE143" s="118"/>
      <c r="HF143" s="118"/>
      <c r="HG143" s="118"/>
      <c r="HH143" s="118"/>
      <c r="HI143" s="118"/>
      <c r="HJ143" s="118"/>
      <c r="HK143" s="118"/>
      <c r="HL143" s="118"/>
      <c r="HM143" s="118"/>
      <c r="HN143" s="118"/>
      <c r="HO143" s="118"/>
      <c r="HP143" s="118"/>
      <c r="HQ143" s="118"/>
      <c r="HR143" s="118"/>
      <c r="HS143" s="118"/>
      <c r="HT143" s="118"/>
      <c r="HU143" s="118"/>
      <c r="HV143" s="118"/>
      <c r="HW143" s="118"/>
      <c r="HX143" s="118"/>
      <c r="HY143" s="118"/>
      <c r="HZ143" s="118"/>
    </row>
    <row r="144" spans="1:234" ht="15.75">
      <c r="A144" s="131" t="s">
        <v>561</v>
      </c>
      <c r="B144" s="128">
        <f t="shared" si="28"/>
        <v>23330</v>
      </c>
      <c r="C144" s="132">
        <f>SUM(C145:C145)</f>
        <v>0</v>
      </c>
      <c r="D144" s="132">
        <f>SUM(D145:D145)</f>
        <v>0</v>
      </c>
      <c r="E144" s="132">
        <f>SUM(E145:E145)</f>
        <v>23330</v>
      </c>
      <c r="F144" s="132">
        <f>SUM(F145:F145)</f>
        <v>0</v>
      </c>
      <c r="G144" s="132">
        <f>SUM(G145:G145)</f>
        <v>0</v>
      </c>
      <c r="H144" s="132">
        <f>SUM(H145:H145)</f>
        <v>0</v>
      </c>
      <c r="I144" s="132">
        <f>SUM(I145:I145)</f>
        <v>0</v>
      </c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0"/>
      <c r="AY144" s="130"/>
      <c r="AZ144" s="130"/>
      <c r="BA144" s="130"/>
      <c r="BB144" s="130"/>
      <c r="BC144" s="130"/>
      <c r="BD144" s="130"/>
      <c r="BE144" s="130"/>
      <c r="BF144" s="130"/>
      <c r="BG144" s="130"/>
      <c r="BH144" s="130"/>
      <c r="BI144" s="130"/>
      <c r="BJ144" s="130"/>
      <c r="BK144" s="130"/>
      <c r="BL144" s="130"/>
      <c r="BM144" s="130"/>
      <c r="BN144" s="130"/>
      <c r="BO144" s="130"/>
      <c r="BP144" s="130"/>
      <c r="BQ144" s="130"/>
      <c r="BR144" s="130"/>
      <c r="BS144" s="130"/>
      <c r="BT144" s="130"/>
      <c r="BU144" s="130"/>
      <c r="BV144" s="130"/>
      <c r="BW144" s="130"/>
      <c r="BX144" s="130"/>
      <c r="BY144" s="130"/>
      <c r="BZ144" s="130"/>
      <c r="CA144" s="130"/>
      <c r="CB144" s="130"/>
      <c r="CC144" s="130"/>
      <c r="CD144" s="130"/>
      <c r="CE144" s="130"/>
      <c r="CF144" s="130"/>
      <c r="CG144" s="130"/>
      <c r="CH144" s="130"/>
      <c r="CI144" s="130"/>
      <c r="CJ144" s="130"/>
      <c r="CK144" s="130"/>
      <c r="CL144" s="130"/>
      <c r="CM144" s="130"/>
      <c r="CN144" s="130"/>
      <c r="CO144" s="130"/>
      <c r="CP144" s="130"/>
      <c r="CQ144" s="130"/>
      <c r="CR144" s="130"/>
      <c r="CS144" s="130"/>
      <c r="CT144" s="130"/>
      <c r="CU144" s="130"/>
      <c r="CV144" s="130"/>
      <c r="CW144" s="130"/>
      <c r="CX144" s="130"/>
      <c r="CY144" s="130"/>
      <c r="CZ144" s="130"/>
      <c r="DA144" s="130"/>
      <c r="DB144" s="130"/>
      <c r="DC144" s="130"/>
      <c r="DD144" s="130"/>
      <c r="DE144" s="130"/>
      <c r="DF144" s="130"/>
      <c r="DG144" s="130"/>
      <c r="DH144" s="130"/>
      <c r="DI144" s="130"/>
      <c r="DJ144" s="130"/>
      <c r="DK144" s="130"/>
      <c r="DL144" s="130"/>
      <c r="DM144" s="130"/>
      <c r="DN144" s="130"/>
      <c r="DO144" s="130"/>
      <c r="DP144" s="130"/>
      <c r="DQ144" s="130"/>
      <c r="DR144" s="130"/>
      <c r="DS144" s="130"/>
      <c r="DT144" s="130"/>
      <c r="DU144" s="130"/>
      <c r="DV144" s="130"/>
      <c r="DW144" s="130"/>
      <c r="DX144" s="130"/>
      <c r="DY144" s="130"/>
      <c r="DZ144" s="130"/>
      <c r="EA144" s="130"/>
      <c r="EB144" s="130"/>
      <c r="EC144" s="130"/>
      <c r="ED144" s="130"/>
      <c r="EE144" s="130"/>
      <c r="EF144" s="130"/>
      <c r="EG144" s="130"/>
      <c r="EH144" s="130"/>
      <c r="EI144" s="130"/>
      <c r="EJ144" s="130"/>
      <c r="EK144" s="130"/>
      <c r="EL144" s="130"/>
      <c r="EM144" s="130"/>
      <c r="EN144" s="130"/>
      <c r="EO144" s="130"/>
      <c r="EP144" s="130"/>
      <c r="EQ144" s="130"/>
      <c r="ER144" s="130"/>
      <c r="ES144" s="130"/>
      <c r="ET144" s="130"/>
      <c r="EU144" s="130"/>
      <c r="EV144" s="130"/>
      <c r="EW144" s="130"/>
      <c r="EX144" s="130"/>
      <c r="EY144" s="130"/>
      <c r="EZ144" s="130"/>
      <c r="FA144" s="130"/>
      <c r="FB144" s="130"/>
      <c r="FC144" s="130"/>
      <c r="FD144" s="130"/>
      <c r="FE144" s="130"/>
      <c r="FF144" s="130"/>
      <c r="FG144" s="130"/>
      <c r="FH144" s="130"/>
      <c r="FI144" s="130"/>
      <c r="FJ144" s="130"/>
      <c r="FK144" s="130"/>
      <c r="FL144" s="118"/>
      <c r="FM144" s="118"/>
      <c r="FN144" s="118"/>
      <c r="FO144" s="118"/>
      <c r="FP144" s="118"/>
      <c r="FQ144" s="118"/>
      <c r="FR144" s="118"/>
      <c r="FS144" s="118"/>
      <c r="FT144" s="118"/>
      <c r="FU144" s="118"/>
      <c r="FV144" s="118"/>
      <c r="FW144" s="118"/>
      <c r="FX144" s="118"/>
      <c r="FY144" s="118"/>
      <c r="FZ144" s="118"/>
      <c r="GA144" s="118"/>
      <c r="GB144" s="118"/>
      <c r="GC144" s="118"/>
      <c r="GD144" s="118"/>
      <c r="GE144" s="118"/>
      <c r="GF144" s="118"/>
      <c r="GG144" s="118"/>
      <c r="GH144" s="118"/>
      <c r="GI144" s="118"/>
      <c r="GJ144" s="118"/>
      <c r="GK144" s="118"/>
      <c r="GL144" s="118"/>
      <c r="GM144" s="118"/>
      <c r="GN144" s="118"/>
      <c r="GO144" s="118"/>
      <c r="GP144" s="118"/>
      <c r="GQ144" s="118"/>
      <c r="GR144" s="118"/>
      <c r="GS144" s="118"/>
      <c r="GT144" s="118"/>
      <c r="GU144" s="118"/>
      <c r="GV144" s="118"/>
      <c r="GW144" s="118"/>
      <c r="GX144" s="118"/>
      <c r="GY144" s="118"/>
      <c r="GZ144" s="118"/>
      <c r="HA144" s="118"/>
      <c r="HB144" s="118"/>
      <c r="HC144" s="118"/>
      <c r="HD144" s="118"/>
      <c r="HE144" s="118"/>
      <c r="HF144" s="118"/>
      <c r="HG144" s="118"/>
      <c r="HH144" s="118"/>
      <c r="HI144" s="118"/>
      <c r="HJ144" s="118"/>
      <c r="HK144" s="118"/>
      <c r="HL144" s="118"/>
      <c r="HM144" s="118"/>
      <c r="HN144" s="118"/>
      <c r="HO144" s="118"/>
      <c r="HP144" s="118"/>
      <c r="HQ144" s="118"/>
      <c r="HR144" s="118"/>
      <c r="HS144" s="118"/>
      <c r="HT144" s="118"/>
      <c r="HU144" s="118"/>
      <c r="HV144" s="118"/>
      <c r="HW144" s="118"/>
      <c r="HX144" s="118"/>
      <c r="HY144" s="118"/>
      <c r="HZ144" s="118"/>
    </row>
    <row r="145" spans="1:234" ht="31.5">
      <c r="A145" s="137" t="s">
        <v>626</v>
      </c>
      <c r="B145" s="128">
        <f t="shared" si="28"/>
        <v>23330</v>
      </c>
      <c r="C145" s="138">
        <v>0</v>
      </c>
      <c r="D145" s="138">
        <v>0</v>
      </c>
      <c r="E145" s="138">
        <v>23330</v>
      </c>
      <c r="F145" s="138">
        <v>0</v>
      </c>
      <c r="G145" s="138">
        <v>0</v>
      </c>
      <c r="H145" s="138">
        <v>0</v>
      </c>
      <c r="I145" s="138">
        <v>0</v>
      </c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18"/>
      <c r="BP145" s="118"/>
      <c r="BQ145" s="118"/>
      <c r="BR145" s="118"/>
      <c r="BS145" s="118"/>
      <c r="BT145" s="118"/>
      <c r="BU145" s="118"/>
      <c r="BV145" s="118"/>
      <c r="BW145" s="118"/>
      <c r="BX145" s="118"/>
      <c r="BY145" s="118"/>
      <c r="BZ145" s="118"/>
      <c r="CA145" s="118"/>
      <c r="CB145" s="118"/>
      <c r="CC145" s="118"/>
      <c r="CD145" s="118"/>
      <c r="CE145" s="118"/>
      <c r="CF145" s="118"/>
      <c r="CG145" s="118"/>
      <c r="CH145" s="118"/>
      <c r="CI145" s="118"/>
      <c r="CJ145" s="118"/>
      <c r="CK145" s="118"/>
      <c r="CL145" s="118"/>
      <c r="CM145" s="118"/>
      <c r="CN145" s="118"/>
      <c r="CO145" s="118"/>
      <c r="CP145" s="118"/>
      <c r="CQ145" s="118"/>
      <c r="CR145" s="118"/>
      <c r="CS145" s="118"/>
      <c r="CT145" s="118"/>
      <c r="CU145" s="118"/>
      <c r="CV145" s="118"/>
      <c r="CW145" s="118"/>
      <c r="CX145" s="118"/>
      <c r="CY145" s="118"/>
      <c r="CZ145" s="118"/>
      <c r="DA145" s="118"/>
      <c r="DB145" s="118"/>
      <c r="DC145" s="118"/>
      <c r="DD145" s="118"/>
      <c r="DE145" s="118"/>
      <c r="DF145" s="118"/>
      <c r="DG145" s="118"/>
      <c r="DH145" s="118"/>
      <c r="DI145" s="118"/>
      <c r="DJ145" s="118"/>
      <c r="DK145" s="118"/>
      <c r="DL145" s="118"/>
      <c r="DM145" s="118"/>
      <c r="DN145" s="118"/>
      <c r="DO145" s="118"/>
      <c r="DP145" s="118"/>
      <c r="DQ145" s="118"/>
      <c r="DR145" s="118"/>
      <c r="DS145" s="118"/>
      <c r="DT145" s="118"/>
      <c r="DU145" s="118"/>
      <c r="DV145" s="118"/>
      <c r="DW145" s="118"/>
      <c r="DX145" s="118"/>
      <c r="DY145" s="118"/>
      <c r="DZ145" s="118"/>
      <c r="EA145" s="118"/>
      <c r="EB145" s="118"/>
      <c r="EC145" s="118"/>
      <c r="ED145" s="118"/>
      <c r="EE145" s="118"/>
      <c r="EF145" s="118"/>
      <c r="EG145" s="118"/>
      <c r="EH145" s="118"/>
      <c r="EI145" s="118"/>
      <c r="EJ145" s="118"/>
      <c r="EK145" s="118"/>
      <c r="EL145" s="118"/>
      <c r="EM145" s="118"/>
      <c r="EN145" s="118"/>
      <c r="EO145" s="118"/>
      <c r="EP145" s="118"/>
      <c r="EQ145" s="118"/>
      <c r="ER145" s="130"/>
      <c r="ES145" s="130"/>
      <c r="ET145" s="130"/>
      <c r="EU145" s="130"/>
      <c r="EV145" s="130"/>
      <c r="EW145" s="130"/>
      <c r="EX145" s="130"/>
      <c r="EY145" s="130"/>
      <c r="EZ145" s="130"/>
      <c r="FA145" s="130"/>
      <c r="FB145" s="130"/>
      <c r="FC145" s="130"/>
      <c r="FD145" s="130"/>
      <c r="FE145" s="130"/>
      <c r="FF145" s="130"/>
      <c r="FG145" s="130"/>
      <c r="FH145" s="130"/>
      <c r="FI145" s="130"/>
      <c r="FJ145" s="130"/>
      <c r="FK145" s="130"/>
      <c r="FL145" s="118"/>
      <c r="FM145" s="118"/>
      <c r="FN145" s="118"/>
      <c r="FO145" s="118"/>
      <c r="FP145" s="118"/>
      <c r="FQ145" s="118"/>
      <c r="FR145" s="118"/>
      <c r="FS145" s="118"/>
      <c r="FT145" s="118"/>
      <c r="FU145" s="118"/>
      <c r="FV145" s="118"/>
      <c r="FW145" s="118"/>
      <c r="FX145" s="118"/>
      <c r="FY145" s="118"/>
      <c r="FZ145" s="118"/>
      <c r="GA145" s="118"/>
      <c r="GB145" s="118"/>
      <c r="GC145" s="118"/>
      <c r="GD145" s="118"/>
      <c r="GE145" s="118"/>
      <c r="GF145" s="118"/>
      <c r="GG145" s="118"/>
      <c r="GH145" s="118"/>
      <c r="GI145" s="118"/>
      <c r="GJ145" s="118"/>
      <c r="GK145" s="118"/>
      <c r="GL145" s="118"/>
      <c r="GM145" s="118"/>
      <c r="GN145" s="118"/>
      <c r="GO145" s="118"/>
      <c r="GP145" s="118"/>
      <c r="GQ145" s="118"/>
      <c r="GR145" s="118"/>
      <c r="GS145" s="118"/>
      <c r="GT145" s="118"/>
      <c r="GU145" s="118"/>
      <c r="GV145" s="118"/>
      <c r="GW145" s="118"/>
      <c r="GX145" s="118"/>
      <c r="GY145" s="118"/>
      <c r="GZ145" s="118"/>
      <c r="HA145" s="118"/>
      <c r="HB145" s="118"/>
      <c r="HC145" s="118"/>
      <c r="HD145" s="118"/>
      <c r="HE145" s="118"/>
      <c r="HF145" s="118"/>
      <c r="HG145" s="118"/>
      <c r="HH145" s="118"/>
      <c r="HI145" s="118"/>
      <c r="HJ145" s="118"/>
      <c r="HK145" s="118"/>
      <c r="HL145" s="118"/>
      <c r="HM145" s="118"/>
      <c r="HN145" s="118"/>
      <c r="HO145" s="118"/>
      <c r="HP145" s="118"/>
      <c r="HQ145" s="118"/>
      <c r="HR145" s="118"/>
      <c r="HS145" s="118"/>
      <c r="HT145" s="118"/>
      <c r="HU145" s="118"/>
      <c r="HV145" s="118"/>
      <c r="HW145" s="118"/>
      <c r="HX145" s="118"/>
      <c r="HY145" s="118"/>
      <c r="HZ145" s="118"/>
    </row>
    <row r="146" spans="1:234" ht="15.75">
      <c r="A146" s="131" t="s">
        <v>584</v>
      </c>
      <c r="B146" s="128">
        <f t="shared" si="28"/>
        <v>439320</v>
      </c>
      <c r="C146" s="132">
        <f aca="true" t="shared" si="30" ref="C146:I146">SUM(C147:C148)</f>
        <v>0</v>
      </c>
      <c r="D146" s="132">
        <f>SUM(D147:D148)</f>
        <v>0</v>
      </c>
      <c r="E146" s="132">
        <f t="shared" si="30"/>
        <v>0</v>
      </c>
      <c r="F146" s="132">
        <f>SUM(F147:F148)</f>
        <v>439320</v>
      </c>
      <c r="G146" s="132">
        <f t="shared" si="30"/>
        <v>0</v>
      </c>
      <c r="H146" s="132">
        <f>SUM(H147:H148)</f>
        <v>0</v>
      </c>
      <c r="I146" s="132">
        <f t="shared" si="30"/>
        <v>0</v>
      </c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  <c r="BG146" s="130"/>
      <c r="BH146" s="130"/>
      <c r="BI146" s="130"/>
      <c r="BJ146" s="130"/>
      <c r="BK146" s="130"/>
      <c r="BL146" s="130"/>
      <c r="BM146" s="130"/>
      <c r="BN146" s="130"/>
      <c r="BO146" s="130"/>
      <c r="BP146" s="130"/>
      <c r="BQ146" s="130"/>
      <c r="BR146" s="130"/>
      <c r="BS146" s="130"/>
      <c r="BT146" s="130"/>
      <c r="BU146" s="130"/>
      <c r="BV146" s="130"/>
      <c r="BW146" s="130"/>
      <c r="BX146" s="130"/>
      <c r="BY146" s="130"/>
      <c r="BZ146" s="130"/>
      <c r="CA146" s="130"/>
      <c r="CB146" s="130"/>
      <c r="CC146" s="130"/>
      <c r="CD146" s="130"/>
      <c r="CE146" s="130"/>
      <c r="CF146" s="130"/>
      <c r="CG146" s="130"/>
      <c r="CH146" s="130"/>
      <c r="CI146" s="130"/>
      <c r="CJ146" s="130"/>
      <c r="CK146" s="130"/>
      <c r="CL146" s="130"/>
      <c r="CM146" s="130"/>
      <c r="CN146" s="130"/>
      <c r="CO146" s="130"/>
      <c r="CP146" s="130"/>
      <c r="CQ146" s="130"/>
      <c r="CR146" s="130"/>
      <c r="CS146" s="130"/>
      <c r="CT146" s="130"/>
      <c r="CU146" s="130"/>
      <c r="CV146" s="130"/>
      <c r="CW146" s="130"/>
      <c r="CX146" s="130"/>
      <c r="CY146" s="130"/>
      <c r="CZ146" s="130"/>
      <c r="DA146" s="130"/>
      <c r="DB146" s="130"/>
      <c r="DC146" s="130"/>
      <c r="DD146" s="130"/>
      <c r="DE146" s="130"/>
      <c r="DF146" s="130"/>
      <c r="DG146" s="130"/>
      <c r="DH146" s="130"/>
      <c r="DI146" s="130"/>
      <c r="DJ146" s="130"/>
      <c r="DK146" s="130"/>
      <c r="DL146" s="130"/>
      <c r="DM146" s="130"/>
      <c r="DN146" s="130"/>
      <c r="DO146" s="130"/>
      <c r="DP146" s="130"/>
      <c r="DQ146" s="130"/>
      <c r="DR146" s="130"/>
      <c r="DS146" s="130"/>
      <c r="DT146" s="130"/>
      <c r="DU146" s="130"/>
      <c r="DV146" s="130"/>
      <c r="DW146" s="130"/>
      <c r="DX146" s="130"/>
      <c r="DY146" s="130"/>
      <c r="DZ146" s="130"/>
      <c r="EA146" s="130"/>
      <c r="EB146" s="130"/>
      <c r="EC146" s="130"/>
      <c r="ED146" s="130"/>
      <c r="EE146" s="130"/>
      <c r="EF146" s="130"/>
      <c r="EG146" s="130"/>
      <c r="EH146" s="130"/>
      <c r="EI146" s="130"/>
      <c r="EJ146" s="130"/>
      <c r="EK146" s="130"/>
      <c r="EL146" s="130"/>
      <c r="EM146" s="130"/>
      <c r="EN146" s="130"/>
      <c r="EO146" s="130"/>
      <c r="EP146" s="130"/>
      <c r="EQ146" s="130"/>
      <c r="ER146" s="130"/>
      <c r="ES146" s="130"/>
      <c r="ET146" s="130"/>
      <c r="EU146" s="130"/>
      <c r="EV146" s="130"/>
      <c r="EW146" s="130"/>
      <c r="EX146" s="130"/>
      <c r="EY146" s="130"/>
      <c r="EZ146" s="130"/>
      <c r="FA146" s="130"/>
      <c r="FB146" s="130"/>
      <c r="FC146" s="130"/>
      <c r="FD146" s="130"/>
      <c r="FE146" s="130"/>
      <c r="FF146" s="130"/>
      <c r="FG146" s="130"/>
      <c r="FH146" s="130"/>
      <c r="FI146" s="130"/>
      <c r="FJ146" s="130"/>
      <c r="FK146" s="130"/>
      <c r="FL146" s="118"/>
      <c r="FM146" s="118"/>
      <c r="FN146" s="118"/>
      <c r="FO146" s="118"/>
      <c r="FP146" s="118"/>
      <c r="FQ146" s="118"/>
      <c r="FR146" s="118"/>
      <c r="FS146" s="118"/>
      <c r="FT146" s="118"/>
      <c r="FU146" s="118"/>
      <c r="FV146" s="118"/>
      <c r="FW146" s="118"/>
      <c r="FX146" s="118"/>
      <c r="FY146" s="118"/>
      <c r="FZ146" s="118"/>
      <c r="GA146" s="118"/>
      <c r="GB146" s="118"/>
      <c r="GC146" s="118"/>
      <c r="GD146" s="118"/>
      <c r="GE146" s="118"/>
      <c r="GF146" s="118"/>
      <c r="GG146" s="118"/>
      <c r="GH146" s="118"/>
      <c r="GI146" s="118"/>
      <c r="GJ146" s="118"/>
      <c r="GK146" s="118"/>
      <c r="GL146" s="118"/>
      <c r="GM146" s="118"/>
      <c r="GN146" s="118"/>
      <c r="GO146" s="118"/>
      <c r="GP146" s="118"/>
      <c r="GQ146" s="118"/>
      <c r="GR146" s="118"/>
      <c r="GS146" s="118"/>
      <c r="GT146" s="118"/>
      <c r="GU146" s="118"/>
      <c r="GV146" s="118"/>
      <c r="GW146" s="118"/>
      <c r="GX146" s="118"/>
      <c r="GY146" s="118"/>
      <c r="GZ146" s="118"/>
      <c r="HA146" s="118"/>
      <c r="HB146" s="118"/>
      <c r="HC146" s="118"/>
      <c r="HD146" s="118"/>
      <c r="HE146" s="118"/>
      <c r="HF146" s="118"/>
      <c r="HG146" s="118"/>
      <c r="HH146" s="118"/>
      <c r="HI146" s="118"/>
      <c r="HJ146" s="118"/>
      <c r="HK146" s="118"/>
      <c r="HL146" s="118"/>
      <c r="HM146" s="118"/>
      <c r="HN146" s="118"/>
      <c r="HO146" s="118"/>
      <c r="HP146" s="118"/>
      <c r="HQ146" s="118"/>
      <c r="HR146" s="118"/>
      <c r="HS146" s="118"/>
      <c r="HT146" s="118"/>
      <c r="HU146" s="118"/>
      <c r="HV146" s="118"/>
      <c r="HW146" s="118"/>
      <c r="HX146" s="118"/>
      <c r="HY146" s="118"/>
      <c r="HZ146" s="118"/>
    </row>
    <row r="147" spans="1:234" ht="63">
      <c r="A147" s="137" t="s">
        <v>627</v>
      </c>
      <c r="B147" s="128">
        <f t="shared" si="28"/>
        <v>146790</v>
      </c>
      <c r="C147" s="138">
        <v>0</v>
      </c>
      <c r="D147" s="138">
        <v>0</v>
      </c>
      <c r="E147" s="138">
        <v>0</v>
      </c>
      <c r="F147" s="138">
        <v>146790</v>
      </c>
      <c r="G147" s="138">
        <v>0</v>
      </c>
      <c r="H147" s="138">
        <v>0</v>
      </c>
      <c r="I147" s="138">
        <v>0</v>
      </c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18"/>
      <c r="CA147" s="118"/>
      <c r="CB147" s="118"/>
      <c r="CC147" s="118"/>
      <c r="CD147" s="118"/>
      <c r="CE147" s="118"/>
      <c r="CF147" s="118"/>
      <c r="CG147" s="118"/>
      <c r="CH147" s="118"/>
      <c r="CI147" s="118"/>
      <c r="CJ147" s="118"/>
      <c r="CK147" s="118"/>
      <c r="CL147" s="118"/>
      <c r="CM147" s="118"/>
      <c r="CN147" s="118"/>
      <c r="CO147" s="118"/>
      <c r="CP147" s="118"/>
      <c r="CQ147" s="118"/>
      <c r="CR147" s="118"/>
      <c r="CS147" s="118"/>
      <c r="CT147" s="118"/>
      <c r="CU147" s="118"/>
      <c r="CV147" s="118"/>
      <c r="CW147" s="118"/>
      <c r="CX147" s="118"/>
      <c r="CY147" s="118"/>
      <c r="CZ147" s="118"/>
      <c r="DA147" s="118"/>
      <c r="DB147" s="118"/>
      <c r="DC147" s="118"/>
      <c r="DD147" s="118"/>
      <c r="DE147" s="118"/>
      <c r="DF147" s="118"/>
      <c r="DG147" s="118"/>
      <c r="DH147" s="118"/>
      <c r="DI147" s="118"/>
      <c r="DJ147" s="118"/>
      <c r="DK147" s="118"/>
      <c r="DL147" s="118"/>
      <c r="DM147" s="118"/>
      <c r="DN147" s="118"/>
      <c r="DO147" s="118"/>
      <c r="DP147" s="118"/>
      <c r="DQ147" s="118"/>
      <c r="DR147" s="118"/>
      <c r="DS147" s="118"/>
      <c r="DT147" s="118"/>
      <c r="DU147" s="118"/>
      <c r="DV147" s="118"/>
      <c r="DW147" s="118"/>
      <c r="DX147" s="118"/>
      <c r="DY147" s="118"/>
      <c r="DZ147" s="118"/>
      <c r="EA147" s="118"/>
      <c r="EB147" s="118"/>
      <c r="EC147" s="118"/>
      <c r="ED147" s="118"/>
      <c r="EE147" s="118"/>
      <c r="EF147" s="118"/>
      <c r="EG147" s="118"/>
      <c r="EH147" s="118"/>
      <c r="EI147" s="118"/>
      <c r="EJ147" s="118"/>
      <c r="EK147" s="118"/>
      <c r="EL147" s="118"/>
      <c r="EM147" s="118"/>
      <c r="EN147" s="118"/>
      <c r="EO147" s="118"/>
      <c r="EP147" s="118"/>
      <c r="EQ147" s="118"/>
      <c r="ER147" s="130"/>
      <c r="ES147" s="130"/>
      <c r="ET147" s="130"/>
      <c r="EU147" s="130"/>
      <c r="EV147" s="130"/>
      <c r="EW147" s="130"/>
      <c r="EX147" s="130"/>
      <c r="EY147" s="130"/>
      <c r="EZ147" s="130"/>
      <c r="FA147" s="130"/>
      <c r="FB147" s="130"/>
      <c r="FC147" s="130"/>
      <c r="FD147" s="130"/>
      <c r="FE147" s="130"/>
      <c r="FF147" s="130"/>
      <c r="FG147" s="130"/>
      <c r="FH147" s="130"/>
      <c r="FI147" s="130"/>
      <c r="FJ147" s="130"/>
      <c r="FK147" s="130"/>
      <c r="FL147" s="118"/>
      <c r="FM147" s="118"/>
      <c r="FN147" s="118"/>
      <c r="FO147" s="118"/>
      <c r="FP147" s="118"/>
      <c r="FQ147" s="118"/>
      <c r="FR147" s="118"/>
      <c r="FS147" s="118"/>
      <c r="FT147" s="118"/>
      <c r="FU147" s="118"/>
      <c r="FV147" s="118"/>
      <c r="FW147" s="118"/>
      <c r="FX147" s="118"/>
      <c r="FY147" s="118"/>
      <c r="FZ147" s="118"/>
      <c r="GA147" s="118"/>
      <c r="GB147" s="118"/>
      <c r="GC147" s="118"/>
      <c r="GD147" s="118"/>
      <c r="GE147" s="118"/>
      <c r="GF147" s="118"/>
      <c r="GG147" s="118"/>
      <c r="GH147" s="118"/>
      <c r="GI147" s="118"/>
      <c r="GJ147" s="118"/>
      <c r="GK147" s="118"/>
      <c r="GL147" s="118"/>
      <c r="GM147" s="118"/>
      <c r="GN147" s="118"/>
      <c r="GO147" s="118"/>
      <c r="GP147" s="118"/>
      <c r="GQ147" s="118"/>
      <c r="GR147" s="118"/>
      <c r="GS147" s="118"/>
      <c r="GT147" s="118"/>
      <c r="GU147" s="118"/>
      <c r="GV147" s="118"/>
      <c r="GW147" s="118"/>
      <c r="GX147" s="118"/>
      <c r="GY147" s="118"/>
      <c r="GZ147" s="118"/>
      <c r="HA147" s="118"/>
      <c r="HB147" s="118"/>
      <c r="HC147" s="118"/>
      <c r="HD147" s="118"/>
      <c r="HE147" s="118"/>
      <c r="HF147" s="118"/>
      <c r="HG147" s="118"/>
      <c r="HH147" s="118"/>
      <c r="HI147" s="118"/>
      <c r="HJ147" s="118"/>
      <c r="HK147" s="118"/>
      <c r="HL147" s="118"/>
      <c r="HM147" s="118"/>
      <c r="HN147" s="118"/>
      <c r="HO147" s="118"/>
      <c r="HP147" s="118"/>
      <c r="HQ147" s="118"/>
      <c r="HR147" s="118"/>
      <c r="HS147" s="118"/>
      <c r="HT147" s="118"/>
      <c r="HU147" s="118"/>
      <c r="HV147" s="118"/>
      <c r="HW147" s="118"/>
      <c r="HX147" s="118"/>
      <c r="HY147" s="118"/>
      <c r="HZ147" s="118"/>
    </row>
    <row r="148" spans="1:234" ht="78.75">
      <c r="A148" s="137" t="s">
        <v>628</v>
      </c>
      <c r="B148" s="128">
        <f t="shared" si="28"/>
        <v>292530</v>
      </c>
      <c r="C148" s="138">
        <v>0</v>
      </c>
      <c r="D148" s="138">
        <v>0</v>
      </c>
      <c r="E148" s="138">
        <v>0</v>
      </c>
      <c r="F148" s="138">
        <v>292530</v>
      </c>
      <c r="G148" s="138">
        <v>0</v>
      </c>
      <c r="H148" s="138">
        <v>0</v>
      </c>
      <c r="I148" s="138">
        <v>0</v>
      </c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  <c r="BV148" s="118"/>
      <c r="BW148" s="118"/>
      <c r="BX148" s="118"/>
      <c r="BY148" s="118"/>
      <c r="BZ148" s="118"/>
      <c r="CA148" s="118"/>
      <c r="CB148" s="118"/>
      <c r="CC148" s="118"/>
      <c r="CD148" s="118"/>
      <c r="CE148" s="118"/>
      <c r="CF148" s="118"/>
      <c r="CG148" s="118"/>
      <c r="CH148" s="118"/>
      <c r="CI148" s="118"/>
      <c r="CJ148" s="118"/>
      <c r="CK148" s="118"/>
      <c r="CL148" s="118"/>
      <c r="CM148" s="118"/>
      <c r="CN148" s="118"/>
      <c r="CO148" s="118"/>
      <c r="CP148" s="118"/>
      <c r="CQ148" s="118"/>
      <c r="CR148" s="118"/>
      <c r="CS148" s="118"/>
      <c r="CT148" s="118"/>
      <c r="CU148" s="118"/>
      <c r="CV148" s="118"/>
      <c r="CW148" s="118"/>
      <c r="CX148" s="118"/>
      <c r="CY148" s="118"/>
      <c r="CZ148" s="118"/>
      <c r="DA148" s="118"/>
      <c r="DB148" s="118"/>
      <c r="DC148" s="118"/>
      <c r="DD148" s="118"/>
      <c r="DE148" s="118"/>
      <c r="DF148" s="118"/>
      <c r="DG148" s="118"/>
      <c r="DH148" s="118"/>
      <c r="DI148" s="118"/>
      <c r="DJ148" s="118"/>
      <c r="DK148" s="118"/>
      <c r="DL148" s="118"/>
      <c r="DM148" s="118"/>
      <c r="DN148" s="118"/>
      <c r="DO148" s="118"/>
      <c r="DP148" s="118"/>
      <c r="DQ148" s="118"/>
      <c r="DR148" s="118"/>
      <c r="DS148" s="118"/>
      <c r="DT148" s="118"/>
      <c r="DU148" s="118"/>
      <c r="DV148" s="118"/>
      <c r="DW148" s="118"/>
      <c r="DX148" s="118"/>
      <c r="DY148" s="118"/>
      <c r="DZ148" s="118"/>
      <c r="EA148" s="118"/>
      <c r="EB148" s="118"/>
      <c r="EC148" s="118"/>
      <c r="ED148" s="118"/>
      <c r="EE148" s="118"/>
      <c r="EF148" s="118"/>
      <c r="EG148" s="118"/>
      <c r="EH148" s="118"/>
      <c r="EI148" s="118"/>
      <c r="EJ148" s="118"/>
      <c r="EK148" s="118"/>
      <c r="EL148" s="118"/>
      <c r="EM148" s="118"/>
      <c r="EN148" s="118"/>
      <c r="EO148" s="118"/>
      <c r="EP148" s="118"/>
      <c r="EQ148" s="118"/>
      <c r="ER148" s="130"/>
      <c r="ES148" s="130"/>
      <c r="ET148" s="130"/>
      <c r="EU148" s="130"/>
      <c r="EV148" s="130"/>
      <c r="EW148" s="130"/>
      <c r="EX148" s="130"/>
      <c r="EY148" s="130"/>
      <c r="EZ148" s="130"/>
      <c r="FA148" s="130"/>
      <c r="FB148" s="130"/>
      <c r="FC148" s="130"/>
      <c r="FD148" s="130"/>
      <c r="FE148" s="130"/>
      <c r="FF148" s="130"/>
      <c r="FG148" s="130"/>
      <c r="FH148" s="130"/>
      <c r="FI148" s="130"/>
      <c r="FJ148" s="130"/>
      <c r="FK148" s="130"/>
      <c r="FL148" s="118"/>
      <c r="FM148" s="118"/>
      <c r="FN148" s="118"/>
      <c r="FO148" s="118"/>
      <c r="FP148" s="118"/>
      <c r="FQ148" s="118"/>
      <c r="FR148" s="118"/>
      <c r="FS148" s="118"/>
      <c r="FT148" s="118"/>
      <c r="FU148" s="118"/>
      <c r="FV148" s="118"/>
      <c r="FW148" s="118"/>
      <c r="FX148" s="118"/>
      <c r="FY148" s="118"/>
      <c r="FZ148" s="118"/>
      <c r="GA148" s="118"/>
      <c r="GB148" s="118"/>
      <c r="GC148" s="118"/>
      <c r="GD148" s="118"/>
      <c r="GE148" s="118"/>
      <c r="GF148" s="118"/>
      <c r="GG148" s="118"/>
      <c r="GH148" s="118"/>
      <c r="GI148" s="118"/>
      <c r="GJ148" s="118"/>
      <c r="GK148" s="118"/>
      <c r="GL148" s="118"/>
      <c r="GM148" s="118"/>
      <c r="GN148" s="118"/>
      <c r="GO148" s="118"/>
      <c r="GP148" s="118"/>
      <c r="GQ148" s="118"/>
      <c r="GR148" s="118"/>
      <c r="GS148" s="118"/>
      <c r="GT148" s="118"/>
      <c r="GU148" s="118"/>
      <c r="GV148" s="118"/>
      <c r="GW148" s="118"/>
      <c r="GX148" s="118"/>
      <c r="GY148" s="118"/>
      <c r="GZ148" s="118"/>
      <c r="HA148" s="118"/>
      <c r="HB148" s="118"/>
      <c r="HC148" s="118"/>
      <c r="HD148" s="118"/>
      <c r="HE148" s="118"/>
      <c r="HF148" s="118"/>
      <c r="HG148" s="118"/>
      <c r="HH148" s="118"/>
      <c r="HI148" s="118"/>
      <c r="HJ148" s="118"/>
      <c r="HK148" s="118"/>
      <c r="HL148" s="118"/>
      <c r="HM148" s="118"/>
      <c r="HN148" s="118"/>
      <c r="HO148" s="118"/>
      <c r="HP148" s="118"/>
      <c r="HQ148" s="118"/>
      <c r="HR148" s="118"/>
      <c r="HS148" s="118"/>
      <c r="HT148" s="118"/>
      <c r="HU148" s="118"/>
      <c r="HV148" s="118"/>
      <c r="HW148" s="118"/>
      <c r="HX148" s="118"/>
      <c r="HY148" s="118"/>
      <c r="HZ148" s="118"/>
    </row>
    <row r="149" spans="1:234" ht="15.75">
      <c r="A149" s="131" t="s">
        <v>629</v>
      </c>
      <c r="B149" s="128">
        <f t="shared" si="28"/>
        <v>26956</v>
      </c>
      <c r="C149" s="132">
        <f>SUM(C150,C153,C157)</f>
        <v>0</v>
      </c>
      <c r="D149" s="132">
        <f aca="true" t="shared" si="31" ref="D149:I149">SUM(D150,D153,D157)</f>
        <v>0</v>
      </c>
      <c r="E149" s="132">
        <f t="shared" si="31"/>
        <v>26956</v>
      </c>
      <c r="F149" s="132">
        <f t="shared" si="31"/>
        <v>0</v>
      </c>
      <c r="G149" s="132">
        <f t="shared" si="31"/>
        <v>0</v>
      </c>
      <c r="H149" s="132">
        <f t="shared" si="31"/>
        <v>0</v>
      </c>
      <c r="I149" s="132">
        <f t="shared" si="31"/>
        <v>0</v>
      </c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  <c r="AZ149" s="130"/>
      <c r="BA149" s="130"/>
      <c r="BB149" s="130"/>
      <c r="BC149" s="130"/>
      <c r="BD149" s="130"/>
      <c r="BE149" s="130"/>
      <c r="BF149" s="130"/>
      <c r="BG149" s="130"/>
      <c r="BH149" s="130"/>
      <c r="BI149" s="130"/>
      <c r="BJ149" s="130"/>
      <c r="BK149" s="130"/>
      <c r="BL149" s="130"/>
      <c r="BM149" s="130"/>
      <c r="BN149" s="130"/>
      <c r="BO149" s="130"/>
      <c r="BP149" s="130"/>
      <c r="BQ149" s="130"/>
      <c r="BR149" s="130"/>
      <c r="BS149" s="130"/>
      <c r="BT149" s="130"/>
      <c r="BU149" s="130"/>
      <c r="BV149" s="130"/>
      <c r="BW149" s="130"/>
      <c r="BX149" s="130"/>
      <c r="BY149" s="130"/>
      <c r="BZ149" s="130"/>
      <c r="CA149" s="130"/>
      <c r="CB149" s="130"/>
      <c r="CC149" s="130"/>
      <c r="CD149" s="130"/>
      <c r="CE149" s="130"/>
      <c r="CF149" s="130"/>
      <c r="CG149" s="130"/>
      <c r="CH149" s="130"/>
      <c r="CI149" s="130"/>
      <c r="CJ149" s="130"/>
      <c r="CK149" s="130"/>
      <c r="CL149" s="130"/>
      <c r="CM149" s="130"/>
      <c r="CN149" s="130"/>
      <c r="CO149" s="130"/>
      <c r="CP149" s="130"/>
      <c r="CQ149" s="130"/>
      <c r="CR149" s="130"/>
      <c r="CS149" s="130"/>
      <c r="CT149" s="130"/>
      <c r="CU149" s="130"/>
      <c r="CV149" s="130"/>
      <c r="CW149" s="130"/>
      <c r="CX149" s="130"/>
      <c r="CY149" s="130"/>
      <c r="CZ149" s="130"/>
      <c r="DA149" s="130"/>
      <c r="DB149" s="130"/>
      <c r="DC149" s="130"/>
      <c r="DD149" s="130"/>
      <c r="DE149" s="130"/>
      <c r="DF149" s="130"/>
      <c r="DG149" s="130"/>
      <c r="DH149" s="130"/>
      <c r="DI149" s="130"/>
      <c r="DJ149" s="130"/>
      <c r="DK149" s="130"/>
      <c r="DL149" s="130"/>
      <c r="DM149" s="130"/>
      <c r="DN149" s="130"/>
      <c r="DO149" s="130"/>
      <c r="DP149" s="130"/>
      <c r="DQ149" s="130"/>
      <c r="DR149" s="130"/>
      <c r="DS149" s="130"/>
      <c r="DT149" s="130"/>
      <c r="DU149" s="130"/>
      <c r="DV149" s="130"/>
      <c r="DW149" s="130"/>
      <c r="DX149" s="130"/>
      <c r="DY149" s="130"/>
      <c r="DZ149" s="130"/>
      <c r="EA149" s="130"/>
      <c r="EB149" s="130"/>
      <c r="EC149" s="130"/>
      <c r="ED149" s="130"/>
      <c r="EE149" s="130"/>
      <c r="EF149" s="130"/>
      <c r="EG149" s="130"/>
      <c r="EH149" s="130"/>
      <c r="EI149" s="130"/>
      <c r="EJ149" s="130"/>
      <c r="EK149" s="130"/>
      <c r="EL149" s="130"/>
      <c r="EM149" s="130"/>
      <c r="EN149" s="130"/>
      <c r="EO149" s="130"/>
      <c r="EP149" s="130"/>
      <c r="EQ149" s="130"/>
      <c r="ER149" s="118"/>
      <c r="ES149" s="118"/>
      <c r="ET149" s="118"/>
      <c r="EU149" s="118"/>
      <c r="EV149" s="118"/>
      <c r="EW149" s="118"/>
      <c r="EX149" s="118"/>
      <c r="EY149" s="118"/>
      <c r="EZ149" s="118"/>
      <c r="FA149" s="118"/>
      <c r="FB149" s="118"/>
      <c r="FC149" s="118"/>
      <c r="FD149" s="118"/>
      <c r="FE149" s="118"/>
      <c r="FF149" s="118"/>
      <c r="FG149" s="118"/>
      <c r="FH149" s="118"/>
      <c r="FI149" s="118"/>
      <c r="FJ149" s="118"/>
      <c r="FK149" s="118"/>
      <c r="FL149" s="130"/>
      <c r="FM149" s="130"/>
      <c r="FN149" s="130"/>
      <c r="FO149" s="130"/>
      <c r="FP149" s="130"/>
      <c r="FQ149" s="130"/>
      <c r="FR149" s="130"/>
      <c r="FS149" s="130"/>
      <c r="FT149" s="130"/>
      <c r="FU149" s="130"/>
      <c r="FV149" s="130"/>
      <c r="FW149" s="130"/>
      <c r="FX149" s="130"/>
      <c r="FY149" s="130"/>
      <c r="FZ149" s="130"/>
      <c r="GA149" s="130"/>
      <c r="GB149" s="130"/>
      <c r="GC149" s="130"/>
      <c r="GD149" s="130"/>
      <c r="GE149" s="130"/>
      <c r="GF149" s="130"/>
      <c r="GG149" s="130"/>
      <c r="GH149" s="130"/>
      <c r="GI149" s="130"/>
      <c r="GJ149" s="130"/>
      <c r="GK149" s="130"/>
      <c r="GL149" s="130"/>
      <c r="GM149" s="130"/>
      <c r="GN149" s="130"/>
      <c r="GO149" s="130"/>
      <c r="GP149" s="130"/>
      <c r="GQ149" s="130"/>
      <c r="GR149" s="130"/>
      <c r="GS149" s="130"/>
      <c r="GT149" s="130"/>
      <c r="GU149" s="130"/>
      <c r="GV149" s="130"/>
      <c r="GW149" s="130"/>
      <c r="GX149" s="130"/>
      <c r="GY149" s="130"/>
      <c r="GZ149" s="130"/>
      <c r="HA149" s="130"/>
      <c r="HB149" s="130"/>
      <c r="HC149" s="130"/>
      <c r="HD149" s="130"/>
      <c r="HE149" s="130"/>
      <c r="HF149" s="130"/>
      <c r="HG149" s="130"/>
      <c r="HH149" s="130"/>
      <c r="HI149" s="130"/>
      <c r="HJ149" s="130"/>
      <c r="HK149" s="130"/>
      <c r="HL149" s="130"/>
      <c r="HM149" s="130"/>
      <c r="HN149" s="130"/>
      <c r="HO149" s="130"/>
      <c r="HP149" s="130"/>
      <c r="HQ149" s="130"/>
      <c r="HR149" s="130"/>
      <c r="HS149" s="130"/>
      <c r="HT149" s="130"/>
      <c r="HU149" s="130"/>
      <c r="HV149" s="130"/>
      <c r="HW149" s="130"/>
      <c r="HX149" s="130"/>
      <c r="HY149" s="130"/>
      <c r="HZ149" s="130"/>
    </row>
    <row r="150" spans="1:234" ht="15.75">
      <c r="A150" s="131" t="s">
        <v>521</v>
      </c>
      <c r="B150" s="128">
        <f t="shared" si="28"/>
        <v>17400</v>
      </c>
      <c r="C150" s="132">
        <f aca="true" t="shared" si="32" ref="C150:I150">SUM(C151)</f>
        <v>0</v>
      </c>
      <c r="D150" s="132">
        <f t="shared" si="32"/>
        <v>0</v>
      </c>
      <c r="E150" s="132">
        <f t="shared" si="32"/>
        <v>17400</v>
      </c>
      <c r="F150" s="132">
        <f t="shared" si="32"/>
        <v>0</v>
      </c>
      <c r="G150" s="132">
        <f t="shared" si="32"/>
        <v>0</v>
      </c>
      <c r="H150" s="132">
        <f t="shared" si="32"/>
        <v>0</v>
      </c>
      <c r="I150" s="132">
        <f t="shared" si="32"/>
        <v>0</v>
      </c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  <c r="BH150" s="118"/>
      <c r="BI150" s="118"/>
      <c r="BJ150" s="118"/>
      <c r="BK150" s="118"/>
      <c r="BL150" s="118"/>
      <c r="BM150" s="118"/>
      <c r="BN150" s="118"/>
      <c r="BO150" s="118"/>
      <c r="BP150" s="118"/>
      <c r="BQ150" s="118"/>
      <c r="BR150" s="118"/>
      <c r="BS150" s="118"/>
      <c r="BT150" s="118"/>
      <c r="BU150" s="118"/>
      <c r="BV150" s="118"/>
      <c r="BW150" s="118"/>
      <c r="BX150" s="118"/>
      <c r="BY150" s="118"/>
      <c r="BZ150" s="118"/>
      <c r="CA150" s="118"/>
      <c r="CB150" s="118"/>
      <c r="CC150" s="118"/>
      <c r="CD150" s="118"/>
      <c r="CE150" s="118"/>
      <c r="CF150" s="118"/>
      <c r="CG150" s="118"/>
      <c r="CH150" s="118"/>
      <c r="CI150" s="118"/>
      <c r="CJ150" s="118"/>
      <c r="CK150" s="118"/>
      <c r="CL150" s="118"/>
      <c r="CM150" s="118"/>
      <c r="CN150" s="118"/>
      <c r="CO150" s="118"/>
      <c r="CP150" s="118"/>
      <c r="CQ150" s="118"/>
      <c r="CR150" s="118"/>
      <c r="CS150" s="118"/>
      <c r="CT150" s="118"/>
      <c r="CU150" s="118"/>
      <c r="CV150" s="118"/>
      <c r="CW150" s="118"/>
      <c r="CX150" s="118"/>
      <c r="CY150" s="118"/>
      <c r="CZ150" s="118"/>
      <c r="DA150" s="118"/>
      <c r="DB150" s="118"/>
      <c r="DC150" s="118"/>
      <c r="DD150" s="118"/>
      <c r="DE150" s="118"/>
      <c r="DF150" s="118"/>
      <c r="DG150" s="118"/>
      <c r="DH150" s="118"/>
      <c r="DI150" s="118"/>
      <c r="DJ150" s="118"/>
      <c r="DK150" s="118"/>
      <c r="DL150" s="118"/>
      <c r="DM150" s="118"/>
      <c r="DN150" s="118"/>
      <c r="DO150" s="118"/>
      <c r="DP150" s="118"/>
      <c r="DQ150" s="118"/>
      <c r="DR150" s="118"/>
      <c r="DS150" s="118"/>
      <c r="DT150" s="118"/>
      <c r="DU150" s="118"/>
      <c r="DV150" s="118"/>
      <c r="DW150" s="118"/>
      <c r="DX150" s="118"/>
      <c r="DY150" s="118"/>
      <c r="DZ150" s="118"/>
      <c r="EA150" s="118"/>
      <c r="EB150" s="118"/>
      <c r="EC150" s="118"/>
      <c r="ED150" s="118"/>
      <c r="EE150" s="118"/>
      <c r="EF150" s="118"/>
      <c r="EG150" s="118"/>
      <c r="EH150" s="118"/>
      <c r="EI150" s="118"/>
      <c r="EJ150" s="118"/>
      <c r="EK150" s="118"/>
      <c r="EL150" s="118"/>
      <c r="EM150" s="118"/>
      <c r="EN150" s="118"/>
      <c r="EO150" s="118"/>
      <c r="EP150" s="118"/>
      <c r="EQ150" s="118"/>
      <c r="ER150" s="118"/>
      <c r="ES150" s="118"/>
      <c r="ET150" s="118"/>
      <c r="EU150" s="118"/>
      <c r="EV150" s="118"/>
      <c r="EW150" s="118"/>
      <c r="EX150" s="118"/>
      <c r="EY150" s="118"/>
      <c r="EZ150" s="118"/>
      <c r="FA150" s="118"/>
      <c r="FB150" s="118"/>
      <c r="FC150" s="118"/>
      <c r="FD150" s="118"/>
      <c r="FE150" s="118"/>
      <c r="FF150" s="118"/>
      <c r="FG150" s="118"/>
      <c r="FH150" s="118"/>
      <c r="FI150" s="118"/>
      <c r="FJ150" s="118"/>
      <c r="FK150" s="118"/>
      <c r="FL150" s="118"/>
      <c r="FM150" s="118"/>
      <c r="FN150" s="118"/>
      <c r="FO150" s="118"/>
      <c r="FP150" s="118"/>
      <c r="FQ150" s="118"/>
      <c r="FR150" s="118"/>
      <c r="FS150" s="118"/>
      <c r="FT150" s="118"/>
      <c r="FU150" s="118"/>
      <c r="FV150" s="118"/>
      <c r="FW150" s="118"/>
      <c r="FX150" s="118"/>
      <c r="FY150" s="118"/>
      <c r="FZ150" s="118"/>
      <c r="GA150" s="118"/>
      <c r="GB150" s="118"/>
      <c r="GC150" s="118"/>
      <c r="GD150" s="118"/>
      <c r="GE150" s="118"/>
      <c r="GF150" s="118"/>
      <c r="GG150" s="118"/>
      <c r="GH150" s="118"/>
      <c r="GI150" s="118"/>
      <c r="GJ150" s="118"/>
      <c r="GK150" s="118"/>
      <c r="GL150" s="118"/>
      <c r="GM150" s="118"/>
      <c r="GN150" s="118"/>
      <c r="GO150" s="118"/>
      <c r="GP150" s="118"/>
      <c r="GQ150" s="118"/>
      <c r="GR150" s="118"/>
      <c r="GS150" s="118"/>
      <c r="GT150" s="118"/>
      <c r="GU150" s="118"/>
      <c r="GV150" s="118"/>
      <c r="GW150" s="118"/>
      <c r="GX150" s="118"/>
      <c r="GY150" s="118"/>
      <c r="GZ150" s="118"/>
      <c r="HA150" s="118"/>
      <c r="HB150" s="118"/>
      <c r="HC150" s="118"/>
      <c r="HD150" s="118"/>
      <c r="HE150" s="118"/>
      <c r="HF150" s="118"/>
      <c r="HG150" s="118"/>
      <c r="HH150" s="118"/>
      <c r="HI150" s="118"/>
      <c r="HJ150" s="118"/>
      <c r="HK150" s="118"/>
      <c r="HL150" s="118"/>
      <c r="HM150" s="118"/>
      <c r="HN150" s="118"/>
      <c r="HO150" s="118"/>
      <c r="HP150" s="118"/>
      <c r="HQ150" s="118"/>
      <c r="HR150" s="118"/>
      <c r="HS150" s="118"/>
      <c r="HT150" s="118"/>
      <c r="HU150" s="118"/>
      <c r="HV150" s="118"/>
      <c r="HW150" s="118"/>
      <c r="HX150" s="118"/>
      <c r="HY150" s="118"/>
      <c r="HZ150" s="118"/>
    </row>
    <row r="151" spans="1:234" ht="31.5">
      <c r="A151" s="131" t="s">
        <v>630</v>
      </c>
      <c r="B151" s="128">
        <f t="shared" si="28"/>
        <v>17400</v>
      </c>
      <c r="C151" s="132">
        <f>SUM(C152:C152)</f>
        <v>0</v>
      </c>
      <c r="D151" s="132">
        <f>SUM(D152:D152)</f>
        <v>0</v>
      </c>
      <c r="E151" s="132">
        <f>SUM(E152:E152)</f>
        <v>17400</v>
      </c>
      <c r="F151" s="132">
        <f>SUM(F152:F152)</f>
        <v>0</v>
      </c>
      <c r="G151" s="132">
        <f>SUM(G152:G152)</f>
        <v>0</v>
      </c>
      <c r="H151" s="132">
        <f>SUM(H152:H152)</f>
        <v>0</v>
      </c>
      <c r="I151" s="132">
        <f>SUM(I152:I152)</f>
        <v>0</v>
      </c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8"/>
      <c r="BH151" s="118"/>
      <c r="BI151" s="118"/>
      <c r="BJ151" s="118"/>
      <c r="BK151" s="118"/>
      <c r="BL151" s="118"/>
      <c r="BM151" s="118"/>
      <c r="BN151" s="118"/>
      <c r="BO151" s="118"/>
      <c r="BP151" s="118"/>
      <c r="BQ151" s="118"/>
      <c r="BR151" s="118"/>
      <c r="BS151" s="118"/>
      <c r="BT151" s="118"/>
      <c r="BU151" s="118"/>
      <c r="BV151" s="118"/>
      <c r="BW151" s="118"/>
      <c r="BX151" s="118"/>
      <c r="BY151" s="118"/>
      <c r="BZ151" s="118"/>
      <c r="CA151" s="118"/>
      <c r="CB151" s="118"/>
      <c r="CC151" s="118"/>
      <c r="CD151" s="118"/>
      <c r="CE151" s="118"/>
      <c r="CF151" s="118"/>
      <c r="CG151" s="118"/>
      <c r="CH151" s="118"/>
      <c r="CI151" s="118"/>
      <c r="CJ151" s="118"/>
      <c r="CK151" s="118"/>
      <c r="CL151" s="118"/>
      <c r="CM151" s="118"/>
      <c r="CN151" s="118"/>
      <c r="CO151" s="118"/>
      <c r="CP151" s="118"/>
      <c r="CQ151" s="118"/>
      <c r="CR151" s="118"/>
      <c r="CS151" s="118"/>
      <c r="CT151" s="118"/>
      <c r="CU151" s="118"/>
      <c r="CV151" s="118"/>
      <c r="CW151" s="118"/>
      <c r="CX151" s="118"/>
      <c r="CY151" s="118"/>
      <c r="CZ151" s="118"/>
      <c r="DA151" s="118"/>
      <c r="DB151" s="118"/>
      <c r="DC151" s="118"/>
      <c r="DD151" s="118"/>
      <c r="DE151" s="118"/>
      <c r="DF151" s="118"/>
      <c r="DG151" s="118"/>
      <c r="DH151" s="118"/>
      <c r="DI151" s="118"/>
      <c r="DJ151" s="118"/>
      <c r="DK151" s="118"/>
      <c r="DL151" s="118"/>
      <c r="DM151" s="118"/>
      <c r="DN151" s="118"/>
      <c r="DO151" s="118"/>
      <c r="DP151" s="118"/>
      <c r="DQ151" s="118"/>
      <c r="DR151" s="118"/>
      <c r="DS151" s="118"/>
      <c r="DT151" s="118"/>
      <c r="DU151" s="118"/>
      <c r="DV151" s="118"/>
      <c r="DW151" s="118"/>
      <c r="DX151" s="118"/>
      <c r="DY151" s="118"/>
      <c r="DZ151" s="118"/>
      <c r="EA151" s="118"/>
      <c r="EB151" s="118"/>
      <c r="EC151" s="118"/>
      <c r="ED151" s="118"/>
      <c r="EE151" s="118"/>
      <c r="EF151" s="118"/>
      <c r="EG151" s="118"/>
      <c r="EH151" s="118"/>
      <c r="EI151" s="118"/>
      <c r="EJ151" s="118"/>
      <c r="EK151" s="118"/>
      <c r="EL151" s="118"/>
      <c r="EM151" s="118"/>
      <c r="EN151" s="118"/>
      <c r="EO151" s="118"/>
      <c r="EP151" s="118"/>
      <c r="EQ151" s="118"/>
      <c r="ER151" s="118"/>
      <c r="ES151" s="118"/>
      <c r="ET151" s="118"/>
      <c r="EU151" s="118"/>
      <c r="EV151" s="118"/>
      <c r="EW151" s="118"/>
      <c r="EX151" s="118"/>
      <c r="EY151" s="118"/>
      <c r="EZ151" s="118"/>
      <c r="FA151" s="118"/>
      <c r="FB151" s="118"/>
      <c r="FC151" s="118"/>
      <c r="FD151" s="118"/>
      <c r="FE151" s="118"/>
      <c r="FF151" s="118"/>
      <c r="FG151" s="118"/>
      <c r="FH151" s="118"/>
      <c r="FI151" s="118"/>
      <c r="FJ151" s="118"/>
      <c r="FK151" s="118"/>
      <c r="FL151" s="118"/>
      <c r="FM151" s="118"/>
      <c r="FN151" s="118"/>
      <c r="FO151" s="118"/>
      <c r="FP151" s="118"/>
      <c r="FQ151" s="118"/>
      <c r="FR151" s="118"/>
      <c r="FS151" s="118"/>
      <c r="FT151" s="118"/>
      <c r="FU151" s="118"/>
      <c r="FV151" s="118"/>
      <c r="FW151" s="118"/>
      <c r="FX151" s="118"/>
      <c r="FY151" s="118"/>
      <c r="FZ151" s="118"/>
      <c r="GA151" s="118"/>
      <c r="GB151" s="118"/>
      <c r="GC151" s="118"/>
      <c r="GD151" s="118"/>
      <c r="GE151" s="118"/>
      <c r="GF151" s="118"/>
      <c r="GG151" s="118"/>
      <c r="GH151" s="118"/>
      <c r="GI151" s="118"/>
      <c r="GJ151" s="118"/>
      <c r="GK151" s="118"/>
      <c r="GL151" s="118"/>
      <c r="GM151" s="118"/>
      <c r="GN151" s="118"/>
      <c r="GO151" s="118"/>
      <c r="GP151" s="118"/>
      <c r="GQ151" s="118"/>
      <c r="GR151" s="118"/>
      <c r="GS151" s="118"/>
      <c r="GT151" s="118"/>
      <c r="GU151" s="118"/>
      <c r="GV151" s="118"/>
      <c r="GW151" s="118"/>
      <c r="GX151" s="118"/>
      <c r="GY151" s="118"/>
      <c r="GZ151" s="118"/>
      <c r="HA151" s="118"/>
      <c r="HB151" s="118"/>
      <c r="HC151" s="118"/>
      <c r="HD151" s="118"/>
      <c r="HE151" s="118"/>
      <c r="HF151" s="118"/>
      <c r="HG151" s="118"/>
      <c r="HH151" s="118"/>
      <c r="HI151" s="118"/>
      <c r="HJ151" s="118"/>
      <c r="HK151" s="118"/>
      <c r="HL151" s="118"/>
      <c r="HM151" s="118"/>
      <c r="HN151" s="118"/>
      <c r="HO151" s="118"/>
      <c r="HP151" s="118"/>
      <c r="HQ151" s="118"/>
      <c r="HR151" s="118"/>
      <c r="HS151" s="118"/>
      <c r="HT151" s="118"/>
      <c r="HU151" s="118"/>
      <c r="HV151" s="118"/>
      <c r="HW151" s="118"/>
      <c r="HX151" s="118"/>
      <c r="HY151" s="118"/>
      <c r="HZ151" s="118"/>
    </row>
    <row r="152" spans="1:234" ht="31.5">
      <c r="A152" s="137" t="s">
        <v>631</v>
      </c>
      <c r="B152" s="128">
        <f t="shared" si="28"/>
        <v>17400</v>
      </c>
      <c r="C152" s="135">
        <v>0</v>
      </c>
      <c r="D152" s="135">
        <v>0</v>
      </c>
      <c r="E152" s="135">
        <v>17400</v>
      </c>
      <c r="F152" s="135">
        <v>0</v>
      </c>
      <c r="G152" s="135">
        <v>0</v>
      </c>
      <c r="H152" s="135">
        <v>0</v>
      </c>
      <c r="I152" s="135">
        <v>0</v>
      </c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  <c r="BH152" s="118"/>
      <c r="BI152" s="118"/>
      <c r="BJ152" s="118"/>
      <c r="BK152" s="118"/>
      <c r="BL152" s="118"/>
      <c r="BM152" s="118"/>
      <c r="BN152" s="118"/>
      <c r="BO152" s="118"/>
      <c r="BP152" s="118"/>
      <c r="BQ152" s="118"/>
      <c r="BR152" s="118"/>
      <c r="BS152" s="118"/>
      <c r="BT152" s="118"/>
      <c r="BU152" s="118"/>
      <c r="BV152" s="118"/>
      <c r="BW152" s="118"/>
      <c r="BX152" s="118"/>
      <c r="BY152" s="118"/>
      <c r="BZ152" s="118"/>
      <c r="CA152" s="118"/>
      <c r="CB152" s="118"/>
      <c r="CC152" s="118"/>
      <c r="CD152" s="118"/>
      <c r="CE152" s="118"/>
      <c r="CF152" s="118"/>
      <c r="CG152" s="118"/>
      <c r="CH152" s="118"/>
      <c r="CI152" s="118"/>
      <c r="CJ152" s="118"/>
      <c r="CK152" s="118"/>
      <c r="CL152" s="118"/>
      <c r="CM152" s="118"/>
      <c r="CN152" s="118"/>
      <c r="CO152" s="118"/>
      <c r="CP152" s="118"/>
      <c r="CQ152" s="118"/>
      <c r="CR152" s="118"/>
      <c r="CS152" s="118"/>
      <c r="CT152" s="118"/>
      <c r="CU152" s="118"/>
      <c r="CV152" s="118"/>
      <c r="CW152" s="118"/>
      <c r="CX152" s="118"/>
      <c r="CY152" s="118"/>
      <c r="CZ152" s="118"/>
      <c r="DA152" s="118"/>
      <c r="DB152" s="118"/>
      <c r="DC152" s="118"/>
      <c r="DD152" s="118"/>
      <c r="DE152" s="118"/>
      <c r="DF152" s="118"/>
      <c r="DG152" s="118"/>
      <c r="DH152" s="118"/>
      <c r="DI152" s="118"/>
      <c r="DJ152" s="118"/>
      <c r="DK152" s="118"/>
      <c r="DL152" s="118"/>
      <c r="DM152" s="118"/>
      <c r="DN152" s="118"/>
      <c r="DO152" s="118"/>
      <c r="DP152" s="118"/>
      <c r="DQ152" s="118"/>
      <c r="DR152" s="118"/>
      <c r="DS152" s="118"/>
      <c r="DT152" s="118"/>
      <c r="DU152" s="118"/>
      <c r="DV152" s="118"/>
      <c r="DW152" s="118"/>
      <c r="DX152" s="118"/>
      <c r="DY152" s="118"/>
      <c r="DZ152" s="118"/>
      <c r="EA152" s="118"/>
      <c r="EB152" s="118"/>
      <c r="EC152" s="118"/>
      <c r="ED152" s="118"/>
      <c r="EE152" s="118"/>
      <c r="EF152" s="118"/>
      <c r="EG152" s="118"/>
      <c r="EH152" s="118"/>
      <c r="EI152" s="118"/>
      <c r="EJ152" s="118"/>
      <c r="EK152" s="118"/>
      <c r="EL152" s="118"/>
      <c r="EM152" s="118"/>
      <c r="EN152" s="118"/>
      <c r="EO152" s="118"/>
      <c r="EP152" s="118"/>
      <c r="EQ152" s="118"/>
      <c r="ER152" s="118"/>
      <c r="ES152" s="118"/>
      <c r="ET152" s="118"/>
      <c r="EU152" s="118"/>
      <c r="EV152" s="118"/>
      <c r="EW152" s="118"/>
      <c r="EX152" s="118"/>
      <c r="EY152" s="118"/>
      <c r="EZ152" s="118"/>
      <c r="FA152" s="118"/>
      <c r="FB152" s="118"/>
      <c r="FC152" s="118"/>
      <c r="FD152" s="118"/>
      <c r="FE152" s="118"/>
      <c r="FF152" s="118"/>
      <c r="FG152" s="118"/>
      <c r="FH152" s="118"/>
      <c r="FI152" s="118"/>
      <c r="FJ152" s="118"/>
      <c r="FK152" s="118"/>
      <c r="FL152" s="118"/>
      <c r="FM152" s="118"/>
      <c r="FN152" s="118"/>
      <c r="FO152" s="118"/>
      <c r="FP152" s="118"/>
      <c r="FQ152" s="118"/>
      <c r="FR152" s="118"/>
      <c r="FS152" s="118"/>
      <c r="FT152" s="118"/>
      <c r="FU152" s="118"/>
      <c r="FV152" s="118"/>
      <c r="FW152" s="118"/>
      <c r="FX152" s="118"/>
      <c r="FY152" s="118"/>
      <c r="FZ152" s="118"/>
      <c r="GA152" s="118"/>
      <c r="GB152" s="118"/>
      <c r="GC152" s="118"/>
      <c r="GD152" s="118"/>
      <c r="GE152" s="118"/>
      <c r="GF152" s="118"/>
      <c r="GG152" s="118"/>
      <c r="GH152" s="118"/>
      <c r="GI152" s="118"/>
      <c r="GJ152" s="118"/>
      <c r="GK152" s="118"/>
      <c r="GL152" s="118"/>
      <c r="GM152" s="118"/>
      <c r="GN152" s="118"/>
      <c r="GO152" s="118"/>
      <c r="GP152" s="118"/>
      <c r="GQ152" s="118"/>
      <c r="GR152" s="118"/>
      <c r="GS152" s="118"/>
      <c r="GT152" s="118"/>
      <c r="GU152" s="118"/>
      <c r="GV152" s="118"/>
      <c r="GW152" s="118"/>
      <c r="GX152" s="118"/>
      <c r="GY152" s="118"/>
      <c r="GZ152" s="118"/>
      <c r="HA152" s="118"/>
      <c r="HB152" s="118"/>
      <c r="HC152" s="118"/>
      <c r="HD152" s="118"/>
      <c r="HE152" s="118"/>
      <c r="HF152" s="118"/>
      <c r="HG152" s="118"/>
      <c r="HH152" s="118"/>
      <c r="HI152" s="118"/>
      <c r="HJ152" s="118"/>
      <c r="HK152" s="118"/>
      <c r="HL152" s="118"/>
      <c r="HM152" s="118"/>
      <c r="HN152" s="118"/>
      <c r="HO152" s="118"/>
      <c r="HP152" s="118"/>
      <c r="HQ152" s="118"/>
      <c r="HR152" s="118"/>
      <c r="HS152" s="118"/>
      <c r="HT152" s="118"/>
      <c r="HU152" s="118"/>
      <c r="HV152" s="118"/>
      <c r="HW152" s="118"/>
      <c r="HX152" s="118"/>
      <c r="HY152" s="118"/>
      <c r="HZ152" s="118"/>
    </row>
    <row r="153" spans="1:234" ht="15.75">
      <c r="A153" s="131" t="s">
        <v>529</v>
      </c>
      <c r="B153" s="128">
        <f t="shared" si="28"/>
        <v>1224</v>
      </c>
      <c r="C153" s="132">
        <f aca="true" t="shared" si="33" ref="C153:I153">SUM(C154)</f>
        <v>0</v>
      </c>
      <c r="D153" s="132">
        <f t="shared" si="33"/>
        <v>0</v>
      </c>
      <c r="E153" s="132">
        <f t="shared" si="33"/>
        <v>1224</v>
      </c>
      <c r="F153" s="132">
        <f t="shared" si="33"/>
        <v>0</v>
      </c>
      <c r="G153" s="132">
        <f t="shared" si="33"/>
        <v>0</v>
      </c>
      <c r="H153" s="132">
        <f t="shared" si="33"/>
        <v>0</v>
      </c>
      <c r="I153" s="132">
        <f t="shared" si="33"/>
        <v>0</v>
      </c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8"/>
      <c r="BD153" s="118"/>
      <c r="BE153" s="118"/>
      <c r="BF153" s="118"/>
      <c r="BG153" s="118"/>
      <c r="BH153" s="118"/>
      <c r="BI153" s="118"/>
      <c r="BJ153" s="118"/>
      <c r="BK153" s="118"/>
      <c r="BL153" s="118"/>
      <c r="BM153" s="118"/>
      <c r="BN153" s="118"/>
      <c r="BO153" s="118"/>
      <c r="BP153" s="118"/>
      <c r="BQ153" s="118"/>
      <c r="BR153" s="118"/>
      <c r="BS153" s="118"/>
      <c r="BT153" s="118"/>
      <c r="BU153" s="118"/>
      <c r="BV153" s="118"/>
      <c r="BW153" s="118"/>
      <c r="BX153" s="118"/>
      <c r="BY153" s="118"/>
      <c r="BZ153" s="118"/>
      <c r="CA153" s="118"/>
      <c r="CB153" s="118"/>
      <c r="CC153" s="118"/>
      <c r="CD153" s="118"/>
      <c r="CE153" s="118"/>
      <c r="CF153" s="118"/>
      <c r="CG153" s="118"/>
      <c r="CH153" s="118"/>
      <c r="CI153" s="118"/>
      <c r="CJ153" s="118"/>
      <c r="CK153" s="118"/>
      <c r="CL153" s="118"/>
      <c r="CM153" s="118"/>
      <c r="CN153" s="118"/>
      <c r="CO153" s="118"/>
      <c r="CP153" s="118"/>
      <c r="CQ153" s="118"/>
      <c r="CR153" s="118"/>
      <c r="CS153" s="118"/>
      <c r="CT153" s="118"/>
      <c r="CU153" s="118"/>
      <c r="CV153" s="118"/>
      <c r="CW153" s="118"/>
      <c r="CX153" s="118"/>
      <c r="CY153" s="118"/>
      <c r="CZ153" s="118"/>
      <c r="DA153" s="118"/>
      <c r="DB153" s="118"/>
      <c r="DC153" s="118"/>
      <c r="DD153" s="118"/>
      <c r="DE153" s="118"/>
      <c r="DF153" s="118"/>
      <c r="DG153" s="118"/>
      <c r="DH153" s="118"/>
      <c r="DI153" s="118"/>
      <c r="DJ153" s="118"/>
      <c r="DK153" s="118"/>
      <c r="DL153" s="118"/>
      <c r="DM153" s="118"/>
      <c r="DN153" s="118"/>
      <c r="DO153" s="118"/>
      <c r="DP153" s="118"/>
      <c r="DQ153" s="118"/>
      <c r="DR153" s="118"/>
      <c r="DS153" s="118"/>
      <c r="DT153" s="118"/>
      <c r="DU153" s="118"/>
      <c r="DV153" s="118"/>
      <c r="DW153" s="118"/>
      <c r="DX153" s="118"/>
      <c r="DY153" s="118"/>
      <c r="DZ153" s="118"/>
      <c r="EA153" s="118"/>
      <c r="EB153" s="118"/>
      <c r="EC153" s="118"/>
      <c r="ED153" s="118"/>
      <c r="EE153" s="118"/>
      <c r="EF153" s="118"/>
      <c r="EG153" s="118"/>
      <c r="EH153" s="118"/>
      <c r="EI153" s="118"/>
      <c r="EJ153" s="118"/>
      <c r="EK153" s="118"/>
      <c r="EL153" s="118"/>
      <c r="EM153" s="118"/>
      <c r="EN153" s="118"/>
      <c r="EO153" s="118"/>
      <c r="EP153" s="118"/>
      <c r="EQ153" s="118"/>
      <c r="ER153" s="118"/>
      <c r="ES153" s="118"/>
      <c r="ET153" s="118"/>
      <c r="EU153" s="118"/>
      <c r="EV153" s="118"/>
      <c r="EW153" s="118"/>
      <c r="EX153" s="118"/>
      <c r="EY153" s="118"/>
      <c r="EZ153" s="118"/>
      <c r="FA153" s="118"/>
      <c r="FB153" s="118"/>
      <c r="FC153" s="118"/>
      <c r="FD153" s="118"/>
      <c r="FE153" s="118"/>
      <c r="FF153" s="118"/>
      <c r="FG153" s="118"/>
      <c r="FH153" s="118"/>
      <c r="FI153" s="118"/>
      <c r="FJ153" s="118"/>
      <c r="FK153" s="118"/>
      <c r="FL153" s="118"/>
      <c r="FM153" s="118"/>
      <c r="FN153" s="118"/>
      <c r="FO153" s="118"/>
      <c r="FP153" s="118"/>
      <c r="FQ153" s="118"/>
      <c r="FR153" s="118"/>
      <c r="FS153" s="118"/>
      <c r="FT153" s="118"/>
      <c r="FU153" s="118"/>
      <c r="FV153" s="118"/>
      <c r="FW153" s="118"/>
      <c r="FX153" s="118"/>
      <c r="FY153" s="118"/>
      <c r="FZ153" s="118"/>
      <c r="GA153" s="118"/>
      <c r="GB153" s="118"/>
      <c r="GC153" s="118"/>
      <c r="GD153" s="118"/>
      <c r="GE153" s="118"/>
      <c r="GF153" s="118"/>
      <c r="GG153" s="118"/>
      <c r="GH153" s="118"/>
      <c r="GI153" s="118"/>
      <c r="GJ153" s="118"/>
      <c r="GK153" s="118"/>
      <c r="GL153" s="118"/>
      <c r="GM153" s="118"/>
      <c r="GN153" s="118"/>
      <c r="GO153" s="118"/>
      <c r="GP153" s="118"/>
      <c r="GQ153" s="118"/>
      <c r="GR153" s="118"/>
      <c r="GS153" s="118"/>
      <c r="GT153" s="118"/>
      <c r="GU153" s="118"/>
      <c r="GV153" s="118"/>
      <c r="GW153" s="118"/>
      <c r="GX153" s="118"/>
      <c r="GY153" s="118"/>
      <c r="GZ153" s="118"/>
      <c r="HA153" s="118"/>
      <c r="HB153" s="118"/>
      <c r="HC153" s="118"/>
      <c r="HD153" s="118"/>
      <c r="HE153" s="118"/>
      <c r="HF153" s="118"/>
      <c r="HG153" s="118"/>
      <c r="HH153" s="118"/>
      <c r="HI153" s="118"/>
      <c r="HJ153" s="118"/>
      <c r="HK153" s="118"/>
      <c r="HL153" s="118"/>
      <c r="HM153" s="118"/>
      <c r="HN153" s="118"/>
      <c r="HO153" s="118"/>
      <c r="HP153" s="118"/>
      <c r="HQ153" s="118"/>
      <c r="HR153" s="118"/>
      <c r="HS153" s="118"/>
      <c r="HT153" s="118"/>
      <c r="HU153" s="118"/>
      <c r="HV153" s="118"/>
      <c r="HW153" s="118"/>
      <c r="HX153" s="118"/>
      <c r="HY153" s="118"/>
      <c r="HZ153" s="118"/>
    </row>
    <row r="154" spans="1:234" ht="31.5">
      <c r="A154" s="131" t="s">
        <v>630</v>
      </c>
      <c r="B154" s="128">
        <f t="shared" si="28"/>
        <v>1224</v>
      </c>
      <c r="C154" s="132">
        <f>SUM(C155:C156)</f>
        <v>0</v>
      </c>
      <c r="D154" s="132">
        <f>SUM(D155:D156)</f>
        <v>0</v>
      </c>
      <c r="E154" s="132">
        <f>SUM(E155:E156)</f>
        <v>1224</v>
      </c>
      <c r="F154" s="132">
        <f>SUM(F155:F156)</f>
        <v>0</v>
      </c>
      <c r="G154" s="132">
        <f>SUM(G155:G156)</f>
        <v>0</v>
      </c>
      <c r="H154" s="132">
        <f>SUM(H155:H156)</f>
        <v>0</v>
      </c>
      <c r="I154" s="132">
        <f>SUM(I155:I156)</f>
        <v>0</v>
      </c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  <c r="BH154" s="118"/>
      <c r="BI154" s="118"/>
      <c r="BJ154" s="118"/>
      <c r="BK154" s="118"/>
      <c r="BL154" s="118"/>
      <c r="BM154" s="118"/>
      <c r="BN154" s="118"/>
      <c r="BO154" s="118"/>
      <c r="BP154" s="118"/>
      <c r="BQ154" s="118"/>
      <c r="BR154" s="118"/>
      <c r="BS154" s="118"/>
      <c r="BT154" s="118"/>
      <c r="BU154" s="118"/>
      <c r="BV154" s="118"/>
      <c r="BW154" s="118"/>
      <c r="BX154" s="118"/>
      <c r="BY154" s="118"/>
      <c r="BZ154" s="118"/>
      <c r="CA154" s="118"/>
      <c r="CB154" s="118"/>
      <c r="CC154" s="118"/>
      <c r="CD154" s="118"/>
      <c r="CE154" s="118"/>
      <c r="CF154" s="118"/>
      <c r="CG154" s="118"/>
      <c r="CH154" s="118"/>
      <c r="CI154" s="118"/>
      <c r="CJ154" s="118"/>
      <c r="CK154" s="118"/>
      <c r="CL154" s="118"/>
      <c r="CM154" s="118"/>
      <c r="CN154" s="118"/>
      <c r="CO154" s="118"/>
      <c r="CP154" s="118"/>
      <c r="CQ154" s="118"/>
      <c r="CR154" s="118"/>
      <c r="CS154" s="118"/>
      <c r="CT154" s="118"/>
      <c r="CU154" s="118"/>
      <c r="CV154" s="118"/>
      <c r="CW154" s="118"/>
      <c r="CX154" s="118"/>
      <c r="CY154" s="118"/>
      <c r="CZ154" s="118"/>
      <c r="DA154" s="118"/>
      <c r="DB154" s="118"/>
      <c r="DC154" s="118"/>
      <c r="DD154" s="118"/>
      <c r="DE154" s="118"/>
      <c r="DF154" s="118"/>
      <c r="DG154" s="118"/>
      <c r="DH154" s="118"/>
      <c r="DI154" s="118"/>
      <c r="DJ154" s="118"/>
      <c r="DK154" s="118"/>
      <c r="DL154" s="118"/>
      <c r="DM154" s="118"/>
      <c r="DN154" s="118"/>
      <c r="DO154" s="118"/>
      <c r="DP154" s="118"/>
      <c r="DQ154" s="118"/>
      <c r="DR154" s="118"/>
      <c r="DS154" s="118"/>
      <c r="DT154" s="118"/>
      <c r="DU154" s="118"/>
      <c r="DV154" s="118"/>
      <c r="DW154" s="118"/>
      <c r="DX154" s="118"/>
      <c r="DY154" s="118"/>
      <c r="DZ154" s="118"/>
      <c r="EA154" s="118"/>
      <c r="EB154" s="118"/>
      <c r="EC154" s="118"/>
      <c r="ED154" s="118"/>
      <c r="EE154" s="118"/>
      <c r="EF154" s="118"/>
      <c r="EG154" s="118"/>
      <c r="EH154" s="118"/>
      <c r="EI154" s="118"/>
      <c r="EJ154" s="118"/>
      <c r="EK154" s="118"/>
      <c r="EL154" s="118"/>
      <c r="EM154" s="118"/>
      <c r="EN154" s="118"/>
      <c r="EO154" s="118"/>
      <c r="EP154" s="118"/>
      <c r="EQ154" s="118"/>
      <c r="ER154" s="118"/>
      <c r="ES154" s="118"/>
      <c r="ET154" s="118"/>
      <c r="EU154" s="118"/>
      <c r="EV154" s="118"/>
      <c r="EW154" s="118"/>
      <c r="EX154" s="118"/>
      <c r="EY154" s="118"/>
      <c r="EZ154" s="118"/>
      <c r="FA154" s="118"/>
      <c r="FB154" s="118"/>
      <c r="FC154" s="118"/>
      <c r="FD154" s="118"/>
      <c r="FE154" s="118"/>
      <c r="FF154" s="118"/>
      <c r="FG154" s="118"/>
      <c r="FH154" s="118"/>
      <c r="FI154" s="118"/>
      <c r="FJ154" s="118"/>
      <c r="FK154" s="118"/>
      <c r="FL154" s="118"/>
      <c r="FM154" s="118"/>
      <c r="FN154" s="118"/>
      <c r="FO154" s="118"/>
      <c r="FP154" s="118"/>
      <c r="FQ154" s="118"/>
      <c r="FR154" s="118"/>
      <c r="FS154" s="118"/>
      <c r="FT154" s="118"/>
      <c r="FU154" s="118"/>
      <c r="FV154" s="118"/>
      <c r="FW154" s="118"/>
      <c r="FX154" s="118"/>
      <c r="FY154" s="118"/>
      <c r="FZ154" s="118"/>
      <c r="GA154" s="118"/>
      <c r="GB154" s="118"/>
      <c r="GC154" s="118"/>
      <c r="GD154" s="118"/>
      <c r="GE154" s="118"/>
      <c r="GF154" s="118"/>
      <c r="GG154" s="118"/>
      <c r="GH154" s="118"/>
      <c r="GI154" s="118"/>
      <c r="GJ154" s="118"/>
      <c r="GK154" s="118"/>
      <c r="GL154" s="118"/>
      <c r="GM154" s="118"/>
      <c r="GN154" s="118"/>
      <c r="GO154" s="118"/>
      <c r="GP154" s="118"/>
      <c r="GQ154" s="118"/>
      <c r="GR154" s="118"/>
      <c r="GS154" s="118"/>
      <c r="GT154" s="118"/>
      <c r="GU154" s="118"/>
      <c r="GV154" s="118"/>
      <c r="GW154" s="118"/>
      <c r="GX154" s="118"/>
      <c r="GY154" s="118"/>
      <c r="GZ154" s="118"/>
      <c r="HA154" s="118"/>
      <c r="HB154" s="118"/>
      <c r="HC154" s="118"/>
      <c r="HD154" s="118"/>
      <c r="HE154" s="118"/>
      <c r="HF154" s="118"/>
      <c r="HG154" s="118"/>
      <c r="HH154" s="118"/>
      <c r="HI154" s="118"/>
      <c r="HJ154" s="118"/>
      <c r="HK154" s="118"/>
      <c r="HL154" s="118"/>
      <c r="HM154" s="118"/>
      <c r="HN154" s="118"/>
      <c r="HO154" s="118"/>
      <c r="HP154" s="118"/>
      <c r="HQ154" s="118"/>
      <c r="HR154" s="118"/>
      <c r="HS154" s="118"/>
      <c r="HT154" s="118"/>
      <c r="HU154" s="118"/>
      <c r="HV154" s="118"/>
      <c r="HW154" s="118"/>
      <c r="HX154" s="118"/>
      <c r="HY154" s="118"/>
      <c r="HZ154" s="118"/>
    </row>
    <row r="155" spans="1:234" ht="47.25">
      <c r="A155" s="137" t="s">
        <v>632</v>
      </c>
      <c r="B155" s="128">
        <f t="shared" si="28"/>
        <v>924</v>
      </c>
      <c r="C155" s="138">
        <v>0</v>
      </c>
      <c r="D155" s="138"/>
      <c r="E155" s="138">
        <v>924</v>
      </c>
      <c r="F155" s="138"/>
      <c r="G155" s="138"/>
      <c r="H155" s="138"/>
      <c r="I155" s="13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  <c r="BH155" s="118"/>
      <c r="BI155" s="118"/>
      <c r="BJ155" s="118"/>
      <c r="BK155" s="118"/>
      <c r="BL155" s="118"/>
      <c r="BM155" s="118"/>
      <c r="BN155" s="118"/>
      <c r="BO155" s="118"/>
      <c r="BP155" s="118"/>
      <c r="BQ155" s="118"/>
      <c r="BR155" s="118"/>
      <c r="BS155" s="118"/>
      <c r="BT155" s="118"/>
      <c r="BU155" s="118"/>
      <c r="BV155" s="118"/>
      <c r="BW155" s="118"/>
      <c r="BX155" s="118"/>
      <c r="BY155" s="118"/>
      <c r="BZ155" s="118"/>
      <c r="CA155" s="118"/>
      <c r="CB155" s="118"/>
      <c r="CC155" s="118"/>
      <c r="CD155" s="118"/>
      <c r="CE155" s="118"/>
      <c r="CF155" s="118"/>
      <c r="CG155" s="118"/>
      <c r="CH155" s="118"/>
      <c r="CI155" s="118"/>
      <c r="CJ155" s="118"/>
      <c r="CK155" s="118"/>
      <c r="CL155" s="118"/>
      <c r="CM155" s="118"/>
      <c r="CN155" s="118"/>
      <c r="CO155" s="118"/>
      <c r="CP155" s="118"/>
      <c r="CQ155" s="118"/>
      <c r="CR155" s="118"/>
      <c r="CS155" s="118"/>
      <c r="CT155" s="118"/>
      <c r="CU155" s="118"/>
      <c r="CV155" s="118"/>
      <c r="CW155" s="118"/>
      <c r="CX155" s="118"/>
      <c r="CY155" s="118"/>
      <c r="CZ155" s="118"/>
      <c r="DA155" s="118"/>
      <c r="DB155" s="118"/>
      <c r="DC155" s="118"/>
      <c r="DD155" s="118"/>
      <c r="DE155" s="118"/>
      <c r="DF155" s="118"/>
      <c r="DG155" s="118"/>
      <c r="DH155" s="118"/>
      <c r="DI155" s="118"/>
      <c r="DJ155" s="118"/>
      <c r="DK155" s="118"/>
      <c r="DL155" s="118"/>
      <c r="DM155" s="118"/>
      <c r="DN155" s="118"/>
      <c r="DO155" s="118"/>
      <c r="DP155" s="118"/>
      <c r="DQ155" s="118"/>
      <c r="DR155" s="118"/>
      <c r="DS155" s="118"/>
      <c r="DT155" s="118"/>
      <c r="DU155" s="118"/>
      <c r="DV155" s="118"/>
      <c r="DW155" s="118"/>
      <c r="DX155" s="118"/>
      <c r="DY155" s="118"/>
      <c r="DZ155" s="118"/>
      <c r="EA155" s="118"/>
      <c r="EB155" s="118"/>
      <c r="EC155" s="118"/>
      <c r="ED155" s="118"/>
      <c r="EE155" s="118"/>
      <c r="EF155" s="118"/>
      <c r="EG155" s="118"/>
      <c r="EH155" s="118"/>
      <c r="EI155" s="118"/>
      <c r="EJ155" s="118"/>
      <c r="EK155" s="118"/>
      <c r="EL155" s="118"/>
      <c r="EM155" s="118"/>
      <c r="EN155" s="118"/>
      <c r="EO155" s="118"/>
      <c r="EP155" s="118"/>
      <c r="EQ155" s="118"/>
      <c r="ER155" s="118"/>
      <c r="ES155" s="118"/>
      <c r="ET155" s="118"/>
      <c r="EU155" s="118"/>
      <c r="EV155" s="118"/>
      <c r="EW155" s="118"/>
      <c r="EX155" s="118"/>
      <c r="EY155" s="118"/>
      <c r="EZ155" s="118"/>
      <c r="FA155" s="118"/>
      <c r="FB155" s="118"/>
      <c r="FC155" s="118"/>
      <c r="FD155" s="118"/>
      <c r="FE155" s="118"/>
      <c r="FF155" s="118"/>
      <c r="FG155" s="118"/>
      <c r="FH155" s="118"/>
      <c r="FI155" s="118"/>
      <c r="FJ155" s="118"/>
      <c r="FK155" s="118"/>
      <c r="FL155" s="118"/>
      <c r="FM155" s="118"/>
      <c r="FN155" s="118"/>
      <c r="FO155" s="118"/>
      <c r="FP155" s="118"/>
      <c r="FQ155" s="118"/>
      <c r="FR155" s="118"/>
      <c r="FS155" s="118"/>
      <c r="FT155" s="118"/>
      <c r="FU155" s="118"/>
      <c r="FV155" s="118"/>
      <c r="FW155" s="118"/>
      <c r="FX155" s="118"/>
      <c r="FY155" s="118"/>
      <c r="FZ155" s="118"/>
      <c r="GA155" s="118"/>
      <c r="GB155" s="118"/>
      <c r="GC155" s="118"/>
      <c r="GD155" s="118"/>
      <c r="GE155" s="118"/>
      <c r="GF155" s="118"/>
      <c r="GG155" s="118"/>
      <c r="GH155" s="118"/>
      <c r="GI155" s="118"/>
      <c r="GJ155" s="118"/>
      <c r="GK155" s="118"/>
      <c r="GL155" s="118"/>
      <c r="GM155" s="118"/>
      <c r="GN155" s="118"/>
      <c r="GO155" s="118"/>
      <c r="GP155" s="118"/>
      <c r="GQ155" s="118"/>
      <c r="GR155" s="118"/>
      <c r="GS155" s="118"/>
      <c r="GT155" s="118"/>
      <c r="GU155" s="118"/>
      <c r="GV155" s="118"/>
      <c r="GW155" s="118"/>
      <c r="GX155" s="118"/>
      <c r="GY155" s="118"/>
      <c r="GZ155" s="118"/>
      <c r="HA155" s="118"/>
      <c r="HB155" s="118"/>
      <c r="HC155" s="118"/>
      <c r="HD155" s="118"/>
      <c r="HE155" s="118"/>
      <c r="HF155" s="118"/>
      <c r="HG155" s="118"/>
      <c r="HH155" s="118"/>
      <c r="HI155" s="118"/>
      <c r="HJ155" s="118"/>
      <c r="HK155" s="118"/>
      <c r="HL155" s="118"/>
      <c r="HM155" s="118"/>
      <c r="HN155" s="118"/>
      <c r="HO155" s="118"/>
      <c r="HP155" s="118"/>
      <c r="HQ155" s="118"/>
      <c r="HR155" s="118"/>
      <c r="HS155" s="118"/>
      <c r="HT155" s="118"/>
      <c r="HU155" s="118"/>
      <c r="HV155" s="118"/>
      <c r="HW155" s="118"/>
      <c r="HX155" s="118"/>
      <c r="HY155" s="118"/>
      <c r="HZ155" s="118"/>
    </row>
    <row r="156" spans="1:234" ht="31.5">
      <c r="A156" s="134" t="s">
        <v>633</v>
      </c>
      <c r="B156" s="128">
        <f t="shared" si="28"/>
        <v>300</v>
      </c>
      <c r="C156" s="138">
        <v>0</v>
      </c>
      <c r="D156" s="138">
        <v>0</v>
      </c>
      <c r="E156" s="138">
        <v>300</v>
      </c>
      <c r="F156" s="138">
        <v>0</v>
      </c>
      <c r="G156" s="138">
        <v>0</v>
      </c>
      <c r="H156" s="138">
        <v>0</v>
      </c>
      <c r="I156" s="138">
        <v>0</v>
      </c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8"/>
      <c r="BV156" s="118"/>
      <c r="BW156" s="118"/>
      <c r="BX156" s="118"/>
      <c r="BY156" s="118"/>
      <c r="BZ156" s="118"/>
      <c r="CA156" s="118"/>
      <c r="CB156" s="118"/>
      <c r="CC156" s="118"/>
      <c r="CD156" s="118"/>
      <c r="CE156" s="118"/>
      <c r="CF156" s="118"/>
      <c r="CG156" s="118"/>
      <c r="CH156" s="118"/>
      <c r="CI156" s="118"/>
      <c r="CJ156" s="118"/>
      <c r="CK156" s="118"/>
      <c r="CL156" s="118"/>
      <c r="CM156" s="118"/>
      <c r="CN156" s="118"/>
      <c r="CO156" s="118"/>
      <c r="CP156" s="118"/>
      <c r="CQ156" s="118"/>
      <c r="CR156" s="118"/>
      <c r="CS156" s="118"/>
      <c r="CT156" s="118"/>
      <c r="CU156" s="118"/>
      <c r="CV156" s="118"/>
      <c r="CW156" s="118"/>
      <c r="CX156" s="118"/>
      <c r="CY156" s="118"/>
      <c r="CZ156" s="118"/>
      <c r="DA156" s="118"/>
      <c r="DB156" s="118"/>
      <c r="DC156" s="118"/>
      <c r="DD156" s="118"/>
      <c r="DE156" s="118"/>
      <c r="DF156" s="118"/>
      <c r="DG156" s="118"/>
      <c r="DH156" s="118"/>
      <c r="DI156" s="118"/>
      <c r="DJ156" s="118"/>
      <c r="DK156" s="118"/>
      <c r="DL156" s="118"/>
      <c r="DM156" s="118"/>
      <c r="DN156" s="118"/>
      <c r="DO156" s="118"/>
      <c r="DP156" s="118"/>
      <c r="DQ156" s="118"/>
      <c r="DR156" s="118"/>
      <c r="DS156" s="118"/>
      <c r="DT156" s="118"/>
      <c r="DU156" s="118"/>
      <c r="DV156" s="118"/>
      <c r="DW156" s="118"/>
      <c r="DX156" s="118"/>
      <c r="DY156" s="118"/>
      <c r="DZ156" s="118"/>
      <c r="EA156" s="118"/>
      <c r="EB156" s="118"/>
      <c r="EC156" s="118"/>
      <c r="ED156" s="118"/>
      <c r="EE156" s="118"/>
      <c r="EF156" s="118"/>
      <c r="EG156" s="118"/>
      <c r="EH156" s="118"/>
      <c r="EI156" s="118"/>
      <c r="EJ156" s="118"/>
      <c r="EK156" s="118"/>
      <c r="EL156" s="118"/>
      <c r="EM156" s="118"/>
      <c r="EN156" s="118"/>
      <c r="EO156" s="118"/>
      <c r="EP156" s="118"/>
      <c r="EQ156" s="118"/>
      <c r="ER156" s="118"/>
      <c r="ES156" s="118"/>
      <c r="ET156" s="118"/>
      <c r="EU156" s="118"/>
      <c r="EV156" s="118"/>
      <c r="EW156" s="118"/>
      <c r="EX156" s="118"/>
      <c r="EY156" s="118"/>
      <c r="EZ156" s="118"/>
      <c r="FA156" s="118"/>
      <c r="FB156" s="118"/>
      <c r="FC156" s="118"/>
      <c r="FD156" s="118"/>
      <c r="FE156" s="118"/>
      <c r="FF156" s="118"/>
      <c r="FG156" s="118"/>
      <c r="FH156" s="118"/>
      <c r="FI156" s="118"/>
      <c r="FJ156" s="118"/>
      <c r="FK156" s="118"/>
      <c r="FL156" s="118"/>
      <c r="FM156" s="118"/>
      <c r="FN156" s="118"/>
      <c r="FO156" s="118"/>
      <c r="FP156" s="118"/>
      <c r="FQ156" s="118"/>
      <c r="FR156" s="118"/>
      <c r="FS156" s="118"/>
      <c r="FT156" s="118"/>
      <c r="FU156" s="118"/>
      <c r="FV156" s="118"/>
      <c r="FW156" s="118"/>
      <c r="FX156" s="118"/>
      <c r="FY156" s="118"/>
      <c r="FZ156" s="118"/>
      <c r="GA156" s="118"/>
      <c r="GB156" s="118"/>
      <c r="GC156" s="118"/>
      <c r="GD156" s="118"/>
      <c r="GE156" s="118"/>
      <c r="GF156" s="118"/>
      <c r="GG156" s="118"/>
      <c r="GH156" s="118"/>
      <c r="GI156" s="118"/>
      <c r="GJ156" s="118"/>
      <c r="GK156" s="118"/>
      <c r="GL156" s="118"/>
      <c r="GM156" s="118"/>
      <c r="GN156" s="118"/>
      <c r="GO156" s="118"/>
      <c r="GP156" s="118"/>
      <c r="GQ156" s="118"/>
      <c r="GR156" s="118"/>
      <c r="GS156" s="118"/>
      <c r="GT156" s="118"/>
      <c r="GU156" s="118"/>
      <c r="GV156" s="118"/>
      <c r="GW156" s="118"/>
      <c r="GX156" s="118"/>
      <c r="GY156" s="118"/>
      <c r="GZ156" s="118"/>
      <c r="HA156" s="118"/>
      <c r="HB156" s="118"/>
      <c r="HC156" s="118"/>
      <c r="HD156" s="118"/>
      <c r="HE156" s="118"/>
      <c r="HF156" s="118"/>
      <c r="HG156" s="118"/>
      <c r="HH156" s="118"/>
      <c r="HI156" s="118"/>
      <c r="HJ156" s="118"/>
      <c r="HK156" s="118"/>
      <c r="HL156" s="118"/>
      <c r="HM156" s="118"/>
      <c r="HN156" s="118"/>
      <c r="HO156" s="118"/>
      <c r="HP156" s="118"/>
      <c r="HQ156" s="118"/>
      <c r="HR156" s="118"/>
      <c r="HS156" s="118"/>
      <c r="HT156" s="118"/>
      <c r="HU156" s="118"/>
      <c r="HV156" s="118"/>
      <c r="HW156" s="118"/>
      <c r="HX156" s="118"/>
      <c r="HY156" s="118"/>
      <c r="HZ156" s="118"/>
    </row>
    <row r="157" spans="1:234" ht="31.5">
      <c r="A157" s="131" t="s">
        <v>542</v>
      </c>
      <c r="B157" s="128">
        <f t="shared" si="28"/>
        <v>8332</v>
      </c>
      <c r="C157" s="132">
        <f>SUM(C158,C160)</f>
        <v>0</v>
      </c>
      <c r="D157" s="132">
        <f>SUM(D158,D160)</f>
        <v>0</v>
      </c>
      <c r="E157" s="132">
        <f>SUM(E158,E160)</f>
        <v>8332</v>
      </c>
      <c r="F157" s="132">
        <f>SUM(F158,F160)</f>
        <v>0</v>
      </c>
      <c r="G157" s="132">
        <f>SUM(G158,G160)</f>
        <v>0</v>
      </c>
      <c r="H157" s="132">
        <f>SUM(H158,H160)</f>
        <v>0</v>
      </c>
      <c r="I157" s="132">
        <f>SUM(I158,I160)</f>
        <v>0</v>
      </c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  <c r="AX157" s="130"/>
      <c r="AY157" s="130"/>
      <c r="AZ157" s="130"/>
      <c r="BA157" s="130"/>
      <c r="BB157" s="130"/>
      <c r="BC157" s="130"/>
      <c r="BD157" s="130"/>
      <c r="BE157" s="130"/>
      <c r="BF157" s="130"/>
      <c r="BG157" s="130"/>
      <c r="BH157" s="130"/>
      <c r="BI157" s="130"/>
      <c r="BJ157" s="130"/>
      <c r="BK157" s="130"/>
      <c r="BL157" s="130"/>
      <c r="BM157" s="130"/>
      <c r="BN157" s="130"/>
      <c r="BO157" s="130"/>
      <c r="BP157" s="130"/>
      <c r="BQ157" s="130"/>
      <c r="BR157" s="130"/>
      <c r="BS157" s="130"/>
      <c r="BT157" s="130"/>
      <c r="BU157" s="130"/>
      <c r="BV157" s="130"/>
      <c r="BW157" s="130"/>
      <c r="BX157" s="130"/>
      <c r="BY157" s="130"/>
      <c r="BZ157" s="130"/>
      <c r="CA157" s="130"/>
      <c r="CB157" s="130"/>
      <c r="CC157" s="130"/>
      <c r="CD157" s="130"/>
      <c r="CE157" s="130"/>
      <c r="CF157" s="130"/>
      <c r="CG157" s="130"/>
      <c r="CH157" s="130"/>
      <c r="CI157" s="130"/>
      <c r="CJ157" s="130"/>
      <c r="CK157" s="130"/>
      <c r="CL157" s="130"/>
      <c r="CM157" s="130"/>
      <c r="CN157" s="130"/>
      <c r="CO157" s="130"/>
      <c r="CP157" s="130"/>
      <c r="CQ157" s="130"/>
      <c r="CR157" s="130"/>
      <c r="CS157" s="130"/>
      <c r="CT157" s="130"/>
      <c r="CU157" s="130"/>
      <c r="CV157" s="130"/>
      <c r="CW157" s="130"/>
      <c r="CX157" s="130"/>
      <c r="CY157" s="130"/>
      <c r="CZ157" s="130"/>
      <c r="DA157" s="130"/>
      <c r="DB157" s="130"/>
      <c r="DC157" s="130"/>
      <c r="DD157" s="130"/>
      <c r="DE157" s="130"/>
      <c r="DF157" s="130"/>
      <c r="DG157" s="130"/>
      <c r="DH157" s="130"/>
      <c r="DI157" s="130"/>
      <c r="DJ157" s="130"/>
      <c r="DK157" s="130"/>
      <c r="DL157" s="130"/>
      <c r="DM157" s="130"/>
      <c r="DN157" s="130"/>
      <c r="DO157" s="130"/>
      <c r="DP157" s="130"/>
      <c r="DQ157" s="130"/>
      <c r="DR157" s="130"/>
      <c r="DS157" s="130"/>
      <c r="DT157" s="130"/>
      <c r="DU157" s="130"/>
      <c r="DV157" s="130"/>
      <c r="DW157" s="130"/>
      <c r="DX157" s="130"/>
      <c r="DY157" s="130"/>
      <c r="DZ157" s="130"/>
      <c r="EA157" s="130"/>
      <c r="EB157" s="130"/>
      <c r="EC157" s="130"/>
      <c r="ED157" s="130"/>
      <c r="EE157" s="130"/>
      <c r="EF157" s="130"/>
      <c r="EG157" s="130"/>
      <c r="EH157" s="130"/>
      <c r="EI157" s="130"/>
      <c r="EJ157" s="130"/>
      <c r="EK157" s="130"/>
      <c r="EL157" s="130"/>
      <c r="EM157" s="130"/>
      <c r="EN157" s="130"/>
      <c r="EO157" s="130"/>
      <c r="EP157" s="130"/>
      <c r="EQ157" s="130"/>
      <c r="ER157" s="130"/>
      <c r="ES157" s="130"/>
      <c r="ET157" s="130"/>
      <c r="EU157" s="130"/>
      <c r="EV157" s="130"/>
      <c r="EW157" s="130"/>
      <c r="EX157" s="130"/>
      <c r="EY157" s="130"/>
      <c r="EZ157" s="130"/>
      <c r="FA157" s="130"/>
      <c r="FB157" s="130"/>
      <c r="FC157" s="130"/>
      <c r="FD157" s="130"/>
      <c r="FE157" s="130"/>
      <c r="FF157" s="130"/>
      <c r="FG157" s="130"/>
      <c r="FH157" s="130"/>
      <c r="FI157" s="130"/>
      <c r="FJ157" s="130"/>
      <c r="FK157" s="130"/>
      <c r="FL157" s="118"/>
      <c r="FM157" s="118"/>
      <c r="FN157" s="118"/>
      <c r="FO157" s="118"/>
      <c r="FP157" s="118"/>
      <c r="FQ157" s="118"/>
      <c r="FR157" s="118"/>
      <c r="FS157" s="118"/>
      <c r="FT157" s="118"/>
      <c r="FU157" s="118"/>
      <c r="FV157" s="118"/>
      <c r="FW157" s="118"/>
      <c r="FX157" s="118"/>
      <c r="FY157" s="118"/>
      <c r="FZ157" s="118"/>
      <c r="GA157" s="118"/>
      <c r="GB157" s="118"/>
      <c r="GC157" s="118"/>
      <c r="GD157" s="118"/>
      <c r="GE157" s="118"/>
      <c r="GF157" s="118"/>
      <c r="GG157" s="118"/>
      <c r="GH157" s="118"/>
      <c r="GI157" s="118"/>
      <c r="GJ157" s="118"/>
      <c r="GK157" s="118"/>
      <c r="GL157" s="118"/>
      <c r="GM157" s="118"/>
      <c r="GN157" s="118"/>
      <c r="GO157" s="118"/>
      <c r="GP157" s="118"/>
      <c r="GQ157" s="118"/>
      <c r="GR157" s="118"/>
      <c r="GS157" s="118"/>
      <c r="GT157" s="118"/>
      <c r="GU157" s="118"/>
      <c r="GV157" s="118"/>
      <c r="GW157" s="118"/>
      <c r="GX157" s="118"/>
      <c r="GY157" s="118"/>
      <c r="GZ157" s="118"/>
      <c r="HA157" s="118"/>
      <c r="HB157" s="118"/>
      <c r="HC157" s="118"/>
      <c r="HD157" s="118"/>
      <c r="HE157" s="118"/>
      <c r="HF157" s="118"/>
      <c r="HG157" s="118"/>
      <c r="HH157" s="118"/>
      <c r="HI157" s="118"/>
      <c r="HJ157" s="118"/>
      <c r="HK157" s="118"/>
      <c r="HL157" s="118"/>
      <c r="HM157" s="118"/>
      <c r="HN157" s="118"/>
      <c r="HO157" s="118"/>
      <c r="HP157" s="118"/>
      <c r="HQ157" s="118"/>
      <c r="HR157" s="118"/>
      <c r="HS157" s="118"/>
      <c r="HT157" s="118"/>
      <c r="HU157" s="118"/>
      <c r="HV157" s="118"/>
      <c r="HW157" s="118"/>
      <c r="HX157" s="118"/>
      <c r="HY157" s="118"/>
      <c r="HZ157" s="118"/>
    </row>
    <row r="158" spans="1:234" ht="31.5">
      <c r="A158" s="131" t="s">
        <v>630</v>
      </c>
      <c r="B158" s="128">
        <f t="shared" si="28"/>
        <v>1132</v>
      </c>
      <c r="C158" s="132">
        <f>SUM(C159:C159)</f>
        <v>0</v>
      </c>
      <c r="D158" s="132">
        <f>SUM(D159:D159)</f>
        <v>0</v>
      </c>
      <c r="E158" s="132">
        <f>SUM(E159:E159)</f>
        <v>1132</v>
      </c>
      <c r="F158" s="132">
        <f>SUM(F159:F159)</f>
        <v>0</v>
      </c>
      <c r="G158" s="132">
        <f>SUM(G159:G159)</f>
        <v>0</v>
      </c>
      <c r="H158" s="132">
        <f>SUM(H159:H159)</f>
        <v>0</v>
      </c>
      <c r="I158" s="132">
        <f>SUM(I159:I159)</f>
        <v>0</v>
      </c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  <c r="BV158" s="118"/>
      <c r="BW158" s="118"/>
      <c r="BX158" s="118"/>
      <c r="BY158" s="118"/>
      <c r="BZ158" s="118"/>
      <c r="CA158" s="118"/>
      <c r="CB158" s="118"/>
      <c r="CC158" s="118"/>
      <c r="CD158" s="118"/>
      <c r="CE158" s="118"/>
      <c r="CF158" s="118"/>
      <c r="CG158" s="118"/>
      <c r="CH158" s="118"/>
      <c r="CI158" s="118"/>
      <c r="CJ158" s="118"/>
      <c r="CK158" s="118"/>
      <c r="CL158" s="118"/>
      <c r="CM158" s="118"/>
      <c r="CN158" s="118"/>
      <c r="CO158" s="118"/>
      <c r="CP158" s="118"/>
      <c r="CQ158" s="118"/>
      <c r="CR158" s="118"/>
      <c r="CS158" s="118"/>
      <c r="CT158" s="118"/>
      <c r="CU158" s="118"/>
      <c r="CV158" s="118"/>
      <c r="CW158" s="118"/>
      <c r="CX158" s="118"/>
      <c r="CY158" s="118"/>
      <c r="CZ158" s="118"/>
      <c r="DA158" s="118"/>
      <c r="DB158" s="118"/>
      <c r="DC158" s="118"/>
      <c r="DD158" s="118"/>
      <c r="DE158" s="118"/>
      <c r="DF158" s="118"/>
      <c r="DG158" s="118"/>
      <c r="DH158" s="118"/>
      <c r="DI158" s="118"/>
      <c r="DJ158" s="118"/>
      <c r="DK158" s="118"/>
      <c r="DL158" s="118"/>
      <c r="DM158" s="118"/>
      <c r="DN158" s="118"/>
      <c r="DO158" s="118"/>
      <c r="DP158" s="118"/>
      <c r="DQ158" s="118"/>
      <c r="DR158" s="118"/>
      <c r="DS158" s="118"/>
      <c r="DT158" s="118"/>
      <c r="DU158" s="118"/>
      <c r="DV158" s="118"/>
      <c r="DW158" s="118"/>
      <c r="DX158" s="118"/>
      <c r="DY158" s="118"/>
      <c r="DZ158" s="118"/>
      <c r="EA158" s="118"/>
      <c r="EB158" s="118"/>
      <c r="EC158" s="118"/>
      <c r="ED158" s="118"/>
      <c r="EE158" s="118"/>
      <c r="EF158" s="118"/>
      <c r="EG158" s="118"/>
      <c r="EH158" s="118"/>
      <c r="EI158" s="118"/>
      <c r="EJ158" s="118"/>
      <c r="EK158" s="118"/>
      <c r="EL158" s="118"/>
      <c r="EM158" s="118"/>
      <c r="EN158" s="118"/>
      <c r="EO158" s="118"/>
      <c r="EP158" s="118"/>
      <c r="EQ158" s="118"/>
      <c r="ER158" s="118"/>
      <c r="ES158" s="118"/>
      <c r="ET158" s="118"/>
      <c r="EU158" s="118"/>
      <c r="EV158" s="118"/>
      <c r="EW158" s="118"/>
      <c r="EX158" s="118"/>
      <c r="EY158" s="118"/>
      <c r="EZ158" s="118"/>
      <c r="FA158" s="118"/>
      <c r="FB158" s="118"/>
      <c r="FC158" s="118"/>
      <c r="FD158" s="118"/>
      <c r="FE158" s="118"/>
      <c r="FF158" s="118"/>
      <c r="FG158" s="118"/>
      <c r="FH158" s="118"/>
      <c r="FI158" s="118"/>
      <c r="FJ158" s="118"/>
      <c r="FK158" s="118"/>
      <c r="FL158" s="118"/>
      <c r="FM158" s="118"/>
      <c r="FN158" s="118"/>
      <c r="FO158" s="118"/>
      <c r="FP158" s="118"/>
      <c r="FQ158" s="118"/>
      <c r="FR158" s="118"/>
      <c r="FS158" s="118"/>
      <c r="FT158" s="118"/>
      <c r="FU158" s="118"/>
      <c r="FV158" s="118"/>
      <c r="FW158" s="118"/>
      <c r="FX158" s="118"/>
      <c r="FY158" s="118"/>
      <c r="FZ158" s="118"/>
      <c r="GA158" s="118"/>
      <c r="GB158" s="118"/>
      <c r="GC158" s="118"/>
      <c r="GD158" s="118"/>
      <c r="GE158" s="118"/>
      <c r="GF158" s="118"/>
      <c r="GG158" s="118"/>
      <c r="GH158" s="118"/>
      <c r="GI158" s="118"/>
      <c r="GJ158" s="118"/>
      <c r="GK158" s="118"/>
      <c r="GL158" s="118"/>
      <c r="GM158" s="118"/>
      <c r="GN158" s="118"/>
      <c r="GO158" s="118"/>
      <c r="GP158" s="118"/>
      <c r="GQ158" s="118"/>
      <c r="GR158" s="118"/>
      <c r="GS158" s="118"/>
      <c r="GT158" s="118"/>
      <c r="GU158" s="118"/>
      <c r="GV158" s="118"/>
      <c r="GW158" s="118"/>
      <c r="GX158" s="118"/>
      <c r="GY158" s="118"/>
      <c r="GZ158" s="118"/>
      <c r="HA158" s="118"/>
      <c r="HB158" s="118"/>
      <c r="HC158" s="118"/>
      <c r="HD158" s="118"/>
      <c r="HE158" s="118"/>
      <c r="HF158" s="118"/>
      <c r="HG158" s="118"/>
      <c r="HH158" s="118"/>
      <c r="HI158" s="118"/>
      <c r="HJ158" s="118"/>
      <c r="HK158" s="118"/>
      <c r="HL158" s="118"/>
      <c r="HM158" s="118"/>
      <c r="HN158" s="118"/>
      <c r="HO158" s="118"/>
      <c r="HP158" s="118"/>
      <c r="HQ158" s="118"/>
      <c r="HR158" s="118"/>
      <c r="HS158" s="118"/>
      <c r="HT158" s="118"/>
      <c r="HU158" s="118"/>
      <c r="HV158" s="118"/>
      <c r="HW158" s="118"/>
      <c r="HX158" s="118"/>
      <c r="HY158" s="118"/>
      <c r="HZ158" s="118"/>
    </row>
    <row r="159" spans="1:234" ht="15.75">
      <c r="A159" s="134" t="s">
        <v>634</v>
      </c>
      <c r="B159" s="128">
        <f t="shared" si="28"/>
        <v>1132</v>
      </c>
      <c r="C159" s="138">
        <v>0</v>
      </c>
      <c r="D159" s="138">
        <v>0</v>
      </c>
      <c r="E159" s="138">
        <v>1132</v>
      </c>
      <c r="F159" s="138">
        <v>0</v>
      </c>
      <c r="G159" s="138">
        <v>0</v>
      </c>
      <c r="H159" s="138">
        <v>0</v>
      </c>
      <c r="I159" s="138">
        <v>0</v>
      </c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8"/>
      <c r="BT159" s="118"/>
      <c r="BU159" s="118"/>
      <c r="BV159" s="118"/>
      <c r="BW159" s="118"/>
      <c r="BX159" s="118"/>
      <c r="BY159" s="118"/>
      <c r="BZ159" s="118"/>
      <c r="CA159" s="118"/>
      <c r="CB159" s="118"/>
      <c r="CC159" s="118"/>
      <c r="CD159" s="118"/>
      <c r="CE159" s="118"/>
      <c r="CF159" s="118"/>
      <c r="CG159" s="118"/>
      <c r="CH159" s="118"/>
      <c r="CI159" s="118"/>
      <c r="CJ159" s="118"/>
      <c r="CK159" s="118"/>
      <c r="CL159" s="118"/>
      <c r="CM159" s="118"/>
      <c r="CN159" s="118"/>
      <c r="CO159" s="118"/>
      <c r="CP159" s="118"/>
      <c r="CQ159" s="118"/>
      <c r="CR159" s="118"/>
      <c r="CS159" s="118"/>
      <c r="CT159" s="118"/>
      <c r="CU159" s="118"/>
      <c r="CV159" s="118"/>
      <c r="CW159" s="118"/>
      <c r="CX159" s="118"/>
      <c r="CY159" s="118"/>
      <c r="CZ159" s="118"/>
      <c r="DA159" s="118"/>
      <c r="DB159" s="118"/>
      <c r="DC159" s="118"/>
      <c r="DD159" s="118"/>
      <c r="DE159" s="118"/>
      <c r="DF159" s="118"/>
      <c r="DG159" s="118"/>
      <c r="DH159" s="118"/>
      <c r="DI159" s="118"/>
      <c r="DJ159" s="118"/>
      <c r="DK159" s="118"/>
      <c r="DL159" s="118"/>
      <c r="DM159" s="118"/>
      <c r="DN159" s="118"/>
      <c r="DO159" s="118"/>
      <c r="DP159" s="118"/>
      <c r="DQ159" s="118"/>
      <c r="DR159" s="118"/>
      <c r="DS159" s="118"/>
      <c r="DT159" s="118"/>
      <c r="DU159" s="118"/>
      <c r="DV159" s="118"/>
      <c r="DW159" s="118"/>
      <c r="DX159" s="118"/>
      <c r="DY159" s="118"/>
      <c r="DZ159" s="118"/>
      <c r="EA159" s="118"/>
      <c r="EB159" s="118"/>
      <c r="EC159" s="118"/>
      <c r="ED159" s="118"/>
      <c r="EE159" s="118"/>
      <c r="EF159" s="118"/>
      <c r="EG159" s="118"/>
      <c r="EH159" s="118"/>
      <c r="EI159" s="118"/>
      <c r="EJ159" s="118"/>
      <c r="EK159" s="118"/>
      <c r="EL159" s="118"/>
      <c r="EM159" s="118"/>
      <c r="EN159" s="118"/>
      <c r="EO159" s="118"/>
      <c r="EP159" s="118"/>
      <c r="EQ159" s="118"/>
      <c r="ER159" s="118"/>
      <c r="ES159" s="118"/>
      <c r="ET159" s="118"/>
      <c r="EU159" s="118"/>
      <c r="EV159" s="118"/>
      <c r="EW159" s="118"/>
      <c r="EX159" s="118"/>
      <c r="EY159" s="118"/>
      <c r="EZ159" s="118"/>
      <c r="FA159" s="118"/>
      <c r="FB159" s="118"/>
      <c r="FC159" s="118"/>
      <c r="FD159" s="118"/>
      <c r="FE159" s="118"/>
      <c r="FF159" s="118"/>
      <c r="FG159" s="118"/>
      <c r="FH159" s="118"/>
      <c r="FI159" s="118"/>
      <c r="FJ159" s="118"/>
      <c r="FK159" s="118"/>
      <c r="FL159" s="118"/>
      <c r="FM159" s="118"/>
      <c r="FN159" s="118"/>
      <c r="FO159" s="118"/>
      <c r="FP159" s="118"/>
      <c r="FQ159" s="118"/>
      <c r="FR159" s="118"/>
      <c r="FS159" s="118"/>
      <c r="FT159" s="118"/>
      <c r="FU159" s="118"/>
      <c r="FV159" s="118"/>
      <c r="FW159" s="118"/>
      <c r="FX159" s="118"/>
      <c r="FY159" s="118"/>
      <c r="FZ159" s="118"/>
      <c r="GA159" s="118"/>
      <c r="GB159" s="118"/>
      <c r="GC159" s="118"/>
      <c r="GD159" s="118"/>
      <c r="GE159" s="118"/>
      <c r="GF159" s="118"/>
      <c r="GG159" s="118"/>
      <c r="GH159" s="118"/>
      <c r="GI159" s="118"/>
      <c r="GJ159" s="118"/>
      <c r="GK159" s="118"/>
      <c r="GL159" s="118"/>
      <c r="GM159" s="118"/>
      <c r="GN159" s="118"/>
      <c r="GO159" s="118"/>
      <c r="GP159" s="118"/>
      <c r="GQ159" s="118"/>
      <c r="GR159" s="118"/>
      <c r="GS159" s="118"/>
      <c r="GT159" s="118"/>
      <c r="GU159" s="118"/>
      <c r="GV159" s="118"/>
      <c r="GW159" s="118"/>
      <c r="GX159" s="118"/>
      <c r="GY159" s="118"/>
      <c r="GZ159" s="118"/>
      <c r="HA159" s="118"/>
      <c r="HB159" s="118"/>
      <c r="HC159" s="118"/>
      <c r="HD159" s="118"/>
      <c r="HE159" s="118"/>
      <c r="HF159" s="118"/>
      <c r="HG159" s="118"/>
      <c r="HH159" s="118"/>
      <c r="HI159" s="118"/>
      <c r="HJ159" s="118"/>
      <c r="HK159" s="118"/>
      <c r="HL159" s="118"/>
      <c r="HM159" s="118"/>
      <c r="HN159" s="118"/>
      <c r="HO159" s="118"/>
      <c r="HP159" s="118"/>
      <c r="HQ159" s="118"/>
      <c r="HR159" s="118"/>
      <c r="HS159" s="118"/>
      <c r="HT159" s="118"/>
      <c r="HU159" s="118"/>
      <c r="HV159" s="118"/>
      <c r="HW159" s="118"/>
      <c r="HX159" s="118"/>
      <c r="HY159" s="118"/>
      <c r="HZ159" s="118"/>
    </row>
    <row r="160" spans="1:234" ht="15.75">
      <c r="A160" s="131" t="s">
        <v>635</v>
      </c>
      <c r="B160" s="128">
        <f t="shared" si="28"/>
        <v>7200</v>
      </c>
      <c r="C160" s="132">
        <f aca="true" t="shared" si="34" ref="C160:I160">SUM(C161:C161)</f>
        <v>0</v>
      </c>
      <c r="D160" s="132">
        <f t="shared" si="34"/>
        <v>0</v>
      </c>
      <c r="E160" s="132">
        <f t="shared" si="34"/>
        <v>7200</v>
      </c>
      <c r="F160" s="132">
        <f t="shared" si="34"/>
        <v>0</v>
      </c>
      <c r="G160" s="132">
        <f t="shared" si="34"/>
        <v>0</v>
      </c>
      <c r="H160" s="132">
        <f t="shared" si="34"/>
        <v>0</v>
      </c>
      <c r="I160" s="132">
        <f t="shared" si="34"/>
        <v>0</v>
      </c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8"/>
      <c r="BL160" s="118"/>
      <c r="BM160" s="118"/>
      <c r="BN160" s="118"/>
      <c r="BO160" s="118"/>
      <c r="BP160" s="118"/>
      <c r="BQ160" s="118"/>
      <c r="BR160" s="118"/>
      <c r="BS160" s="118"/>
      <c r="BT160" s="118"/>
      <c r="BU160" s="118"/>
      <c r="BV160" s="118"/>
      <c r="BW160" s="118"/>
      <c r="BX160" s="118"/>
      <c r="BY160" s="118"/>
      <c r="BZ160" s="118"/>
      <c r="CA160" s="118"/>
      <c r="CB160" s="118"/>
      <c r="CC160" s="118"/>
      <c r="CD160" s="118"/>
      <c r="CE160" s="118"/>
      <c r="CF160" s="118"/>
      <c r="CG160" s="118"/>
      <c r="CH160" s="118"/>
      <c r="CI160" s="118"/>
      <c r="CJ160" s="118"/>
      <c r="CK160" s="118"/>
      <c r="CL160" s="118"/>
      <c r="CM160" s="118"/>
      <c r="CN160" s="118"/>
      <c r="CO160" s="118"/>
      <c r="CP160" s="118"/>
      <c r="CQ160" s="118"/>
      <c r="CR160" s="118"/>
      <c r="CS160" s="118"/>
      <c r="CT160" s="118"/>
      <c r="CU160" s="118"/>
      <c r="CV160" s="118"/>
      <c r="CW160" s="118"/>
      <c r="CX160" s="118"/>
      <c r="CY160" s="118"/>
      <c r="CZ160" s="118"/>
      <c r="DA160" s="118"/>
      <c r="DB160" s="118"/>
      <c r="DC160" s="118"/>
      <c r="DD160" s="118"/>
      <c r="DE160" s="118"/>
      <c r="DF160" s="118"/>
      <c r="DG160" s="118"/>
      <c r="DH160" s="118"/>
      <c r="DI160" s="118"/>
      <c r="DJ160" s="118"/>
      <c r="DK160" s="118"/>
      <c r="DL160" s="118"/>
      <c r="DM160" s="118"/>
      <c r="DN160" s="118"/>
      <c r="DO160" s="118"/>
      <c r="DP160" s="118"/>
      <c r="DQ160" s="118"/>
      <c r="DR160" s="118"/>
      <c r="DS160" s="118"/>
      <c r="DT160" s="118"/>
      <c r="DU160" s="118"/>
      <c r="DV160" s="118"/>
      <c r="DW160" s="118"/>
      <c r="DX160" s="118"/>
      <c r="DY160" s="118"/>
      <c r="DZ160" s="118"/>
      <c r="EA160" s="118"/>
      <c r="EB160" s="118"/>
      <c r="EC160" s="118"/>
      <c r="ED160" s="118"/>
      <c r="EE160" s="118"/>
      <c r="EF160" s="118"/>
      <c r="EG160" s="118"/>
      <c r="EH160" s="118"/>
      <c r="EI160" s="118"/>
      <c r="EJ160" s="118"/>
      <c r="EK160" s="118"/>
      <c r="EL160" s="118"/>
      <c r="EM160" s="118"/>
      <c r="EN160" s="118"/>
      <c r="EO160" s="118"/>
      <c r="EP160" s="118"/>
      <c r="EQ160" s="118"/>
      <c r="ER160" s="118"/>
      <c r="ES160" s="118"/>
      <c r="ET160" s="118"/>
      <c r="EU160" s="118"/>
      <c r="EV160" s="118"/>
      <c r="EW160" s="118"/>
      <c r="EX160" s="118"/>
      <c r="EY160" s="118"/>
      <c r="EZ160" s="118"/>
      <c r="FA160" s="118"/>
      <c r="FB160" s="118"/>
      <c r="FC160" s="118"/>
      <c r="FD160" s="118"/>
      <c r="FE160" s="118"/>
      <c r="FF160" s="118"/>
      <c r="FG160" s="118"/>
      <c r="FH160" s="118"/>
      <c r="FI160" s="118"/>
      <c r="FJ160" s="118"/>
      <c r="FK160" s="118"/>
      <c r="FL160" s="118"/>
      <c r="FM160" s="118"/>
      <c r="FN160" s="118"/>
      <c r="FO160" s="118"/>
      <c r="FP160" s="118"/>
      <c r="FQ160" s="118"/>
      <c r="FR160" s="118"/>
      <c r="FS160" s="118"/>
      <c r="FT160" s="118"/>
      <c r="FU160" s="118"/>
      <c r="FV160" s="118"/>
      <c r="FW160" s="118"/>
      <c r="FX160" s="118"/>
      <c r="FY160" s="118"/>
      <c r="FZ160" s="118"/>
      <c r="GA160" s="118"/>
      <c r="GB160" s="118"/>
      <c r="GC160" s="118"/>
      <c r="GD160" s="118"/>
      <c r="GE160" s="118"/>
      <c r="GF160" s="118"/>
      <c r="GG160" s="118"/>
      <c r="GH160" s="118"/>
      <c r="GI160" s="118"/>
      <c r="GJ160" s="118"/>
      <c r="GK160" s="118"/>
      <c r="GL160" s="118"/>
      <c r="GM160" s="118"/>
      <c r="GN160" s="118"/>
      <c r="GO160" s="118"/>
      <c r="GP160" s="118"/>
      <c r="GQ160" s="118"/>
      <c r="GR160" s="118"/>
      <c r="GS160" s="118"/>
      <c r="GT160" s="118"/>
      <c r="GU160" s="118"/>
      <c r="GV160" s="118"/>
      <c r="GW160" s="118"/>
      <c r="GX160" s="118"/>
      <c r="GY160" s="118"/>
      <c r="GZ160" s="118"/>
      <c r="HA160" s="118"/>
      <c r="HB160" s="118"/>
      <c r="HC160" s="118"/>
      <c r="HD160" s="118"/>
      <c r="HE160" s="118"/>
      <c r="HF160" s="118"/>
      <c r="HG160" s="118"/>
      <c r="HH160" s="118"/>
      <c r="HI160" s="118"/>
      <c r="HJ160" s="118"/>
      <c r="HK160" s="118"/>
      <c r="HL160" s="118"/>
      <c r="HM160" s="118"/>
      <c r="HN160" s="118"/>
      <c r="HO160" s="118"/>
      <c r="HP160" s="118"/>
      <c r="HQ160" s="118"/>
      <c r="HR160" s="118"/>
      <c r="HS160" s="118"/>
      <c r="HT160" s="118"/>
      <c r="HU160" s="118"/>
      <c r="HV160" s="118"/>
      <c r="HW160" s="118"/>
      <c r="HX160" s="118"/>
      <c r="HY160" s="118"/>
      <c r="HZ160" s="118"/>
    </row>
    <row r="161" spans="1:234" ht="31.5">
      <c r="A161" s="137" t="s">
        <v>636</v>
      </c>
      <c r="B161" s="128">
        <f t="shared" si="28"/>
        <v>7200</v>
      </c>
      <c r="C161" s="138">
        <v>0</v>
      </c>
      <c r="D161" s="138">
        <v>0</v>
      </c>
      <c r="E161" s="138">
        <v>7200</v>
      </c>
      <c r="F161" s="138">
        <v>0</v>
      </c>
      <c r="G161" s="138">
        <v>0</v>
      </c>
      <c r="H161" s="138">
        <v>0</v>
      </c>
      <c r="I161" s="138">
        <v>0</v>
      </c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8"/>
      <c r="BI161" s="118"/>
      <c r="BJ161" s="118"/>
      <c r="BK161" s="118"/>
      <c r="BL161" s="118"/>
      <c r="BM161" s="118"/>
      <c r="BN161" s="118"/>
      <c r="BO161" s="118"/>
      <c r="BP161" s="118"/>
      <c r="BQ161" s="118"/>
      <c r="BR161" s="118"/>
      <c r="BS161" s="118"/>
      <c r="BT161" s="118"/>
      <c r="BU161" s="118"/>
      <c r="BV161" s="118"/>
      <c r="BW161" s="118"/>
      <c r="BX161" s="118"/>
      <c r="BY161" s="118"/>
      <c r="BZ161" s="118"/>
      <c r="CA161" s="118"/>
      <c r="CB161" s="118"/>
      <c r="CC161" s="118"/>
      <c r="CD161" s="118"/>
      <c r="CE161" s="118"/>
      <c r="CF161" s="118"/>
      <c r="CG161" s="118"/>
      <c r="CH161" s="118"/>
      <c r="CI161" s="118"/>
      <c r="CJ161" s="118"/>
      <c r="CK161" s="118"/>
      <c r="CL161" s="118"/>
      <c r="CM161" s="118"/>
      <c r="CN161" s="118"/>
      <c r="CO161" s="118"/>
      <c r="CP161" s="118"/>
      <c r="CQ161" s="118"/>
      <c r="CR161" s="118"/>
      <c r="CS161" s="118"/>
      <c r="CT161" s="118"/>
      <c r="CU161" s="118"/>
      <c r="CV161" s="118"/>
      <c r="CW161" s="118"/>
      <c r="CX161" s="118"/>
      <c r="CY161" s="118"/>
      <c r="CZ161" s="118"/>
      <c r="DA161" s="118"/>
      <c r="DB161" s="118"/>
      <c r="DC161" s="118"/>
      <c r="DD161" s="118"/>
      <c r="DE161" s="118"/>
      <c r="DF161" s="118"/>
      <c r="DG161" s="118"/>
      <c r="DH161" s="118"/>
      <c r="DI161" s="118"/>
      <c r="DJ161" s="118"/>
      <c r="DK161" s="118"/>
      <c r="DL161" s="118"/>
      <c r="DM161" s="118"/>
      <c r="DN161" s="118"/>
      <c r="DO161" s="118"/>
      <c r="DP161" s="118"/>
      <c r="DQ161" s="118"/>
      <c r="DR161" s="118"/>
      <c r="DS161" s="118"/>
      <c r="DT161" s="118"/>
      <c r="DU161" s="118"/>
      <c r="DV161" s="118"/>
      <c r="DW161" s="118"/>
      <c r="DX161" s="118"/>
      <c r="DY161" s="118"/>
      <c r="DZ161" s="118"/>
      <c r="EA161" s="118"/>
      <c r="EB161" s="118"/>
      <c r="EC161" s="118"/>
      <c r="ED161" s="118"/>
      <c r="EE161" s="118"/>
      <c r="EF161" s="118"/>
      <c r="EG161" s="118"/>
      <c r="EH161" s="118"/>
      <c r="EI161" s="118"/>
      <c r="EJ161" s="118"/>
      <c r="EK161" s="118"/>
      <c r="EL161" s="118"/>
      <c r="EM161" s="118"/>
      <c r="EN161" s="118"/>
      <c r="EO161" s="118"/>
      <c r="EP161" s="118"/>
      <c r="EQ161" s="118"/>
      <c r="ER161" s="118"/>
      <c r="ES161" s="118"/>
      <c r="ET161" s="118"/>
      <c r="EU161" s="118"/>
      <c r="EV161" s="118"/>
      <c r="EW161" s="118"/>
      <c r="EX161" s="118"/>
      <c r="EY161" s="118"/>
      <c r="EZ161" s="118"/>
      <c r="FA161" s="118"/>
      <c r="FB161" s="118"/>
      <c r="FC161" s="118"/>
      <c r="FD161" s="118"/>
      <c r="FE161" s="118"/>
      <c r="FF161" s="118"/>
      <c r="FG161" s="118"/>
      <c r="FH161" s="118"/>
      <c r="FI161" s="118"/>
      <c r="FJ161" s="118"/>
      <c r="FK161" s="118"/>
      <c r="FL161" s="118"/>
      <c r="FM161" s="118"/>
      <c r="FN161" s="118"/>
      <c r="FO161" s="118"/>
      <c r="FP161" s="118"/>
      <c r="FQ161" s="118"/>
      <c r="FR161" s="118"/>
      <c r="FS161" s="118"/>
      <c r="FT161" s="118"/>
      <c r="FU161" s="118"/>
      <c r="FV161" s="118"/>
      <c r="FW161" s="118"/>
      <c r="FX161" s="118"/>
      <c r="FY161" s="118"/>
      <c r="FZ161" s="118"/>
      <c r="GA161" s="118"/>
      <c r="GB161" s="118"/>
      <c r="GC161" s="118"/>
      <c r="GD161" s="118"/>
      <c r="GE161" s="118"/>
      <c r="GF161" s="118"/>
      <c r="GG161" s="118"/>
      <c r="GH161" s="118"/>
      <c r="GI161" s="118"/>
      <c r="GJ161" s="118"/>
      <c r="GK161" s="118"/>
      <c r="GL161" s="118"/>
      <c r="GM161" s="118"/>
      <c r="GN161" s="118"/>
      <c r="GO161" s="118"/>
      <c r="GP161" s="118"/>
      <c r="GQ161" s="118"/>
      <c r="GR161" s="118"/>
      <c r="GS161" s="118"/>
      <c r="GT161" s="118"/>
      <c r="GU161" s="118"/>
      <c r="GV161" s="118"/>
      <c r="GW161" s="118"/>
      <c r="GX161" s="118"/>
      <c r="GY161" s="118"/>
      <c r="GZ161" s="118"/>
      <c r="HA161" s="118"/>
      <c r="HB161" s="118"/>
      <c r="HC161" s="118"/>
      <c r="HD161" s="118"/>
      <c r="HE161" s="118"/>
      <c r="HF161" s="118"/>
      <c r="HG161" s="118"/>
      <c r="HH161" s="118"/>
      <c r="HI161" s="118"/>
      <c r="HJ161" s="118"/>
      <c r="HK161" s="118"/>
      <c r="HL161" s="118"/>
      <c r="HM161" s="118"/>
      <c r="HN161" s="118"/>
      <c r="HO161" s="118"/>
      <c r="HP161" s="118"/>
      <c r="HQ161" s="118"/>
      <c r="HR161" s="118"/>
      <c r="HS161" s="118"/>
      <c r="HT161" s="118"/>
      <c r="HU161" s="118"/>
      <c r="HV161" s="118"/>
      <c r="HW161" s="118"/>
      <c r="HX161" s="118"/>
      <c r="HY161" s="118"/>
      <c r="HZ161" s="118"/>
    </row>
    <row r="162" ht="15.75"/>
    <row r="163" ht="15.75"/>
    <row r="164" ht="15.75"/>
    <row r="165" spans="1:234" ht="15.75">
      <c r="A165" s="146" t="s">
        <v>186</v>
      </c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6"/>
      <c r="BN165" s="146"/>
      <c r="BO165" s="146"/>
      <c r="BP165" s="146"/>
      <c r="BQ165" s="146"/>
      <c r="BR165" s="146"/>
      <c r="BS165" s="146"/>
      <c r="BT165" s="146"/>
      <c r="BU165" s="146"/>
      <c r="BV165" s="146"/>
      <c r="BW165" s="146"/>
      <c r="BX165" s="146"/>
      <c r="BY165" s="146"/>
      <c r="BZ165" s="146"/>
      <c r="CA165" s="146"/>
      <c r="CB165" s="146"/>
      <c r="CC165" s="146"/>
      <c r="CD165" s="146"/>
      <c r="CE165" s="146"/>
      <c r="CF165" s="146"/>
      <c r="CG165" s="146"/>
      <c r="CH165" s="146"/>
      <c r="CI165" s="146"/>
      <c r="CJ165" s="146"/>
      <c r="CK165" s="146"/>
      <c r="CL165" s="146"/>
      <c r="CM165" s="146"/>
      <c r="CN165" s="146"/>
      <c r="CO165" s="146"/>
      <c r="CP165" s="146"/>
      <c r="CQ165" s="146"/>
      <c r="CR165" s="146"/>
      <c r="CS165" s="146"/>
      <c r="CT165" s="146"/>
      <c r="CU165" s="146"/>
      <c r="CV165" s="146"/>
      <c r="CW165" s="146"/>
      <c r="CX165" s="146"/>
      <c r="CY165" s="146"/>
      <c r="CZ165" s="146"/>
      <c r="DA165" s="146"/>
      <c r="DB165" s="146"/>
      <c r="DC165" s="146"/>
      <c r="DD165" s="146"/>
      <c r="DE165" s="146"/>
      <c r="DF165" s="146"/>
      <c r="DG165" s="146"/>
      <c r="DH165" s="146"/>
      <c r="DI165" s="146"/>
      <c r="DJ165" s="146"/>
      <c r="DK165" s="146"/>
      <c r="DL165" s="146"/>
      <c r="DM165" s="146"/>
      <c r="DN165" s="146"/>
      <c r="DO165" s="146"/>
      <c r="DP165" s="146"/>
      <c r="DQ165" s="146"/>
      <c r="DR165" s="146"/>
      <c r="DS165" s="146"/>
      <c r="DT165" s="146"/>
      <c r="DU165" s="146"/>
      <c r="DV165" s="146"/>
      <c r="DW165" s="146"/>
      <c r="DX165" s="146"/>
      <c r="DY165" s="146"/>
      <c r="DZ165" s="146"/>
      <c r="EA165" s="146"/>
      <c r="EB165" s="146"/>
      <c r="EC165" s="146"/>
      <c r="ED165" s="146"/>
      <c r="EE165" s="146"/>
      <c r="EF165" s="146"/>
      <c r="EG165" s="146"/>
      <c r="EH165" s="146"/>
      <c r="EI165" s="146"/>
      <c r="EJ165" s="146"/>
      <c r="EK165" s="146"/>
      <c r="EL165" s="146"/>
      <c r="EM165" s="146"/>
      <c r="EN165" s="146"/>
      <c r="EO165" s="146"/>
      <c r="EP165" s="146"/>
      <c r="EQ165" s="146"/>
      <c r="ER165" s="146"/>
      <c r="ES165" s="146"/>
      <c r="ET165" s="146"/>
      <c r="EU165" s="146"/>
      <c r="EV165" s="146"/>
      <c r="EW165" s="146"/>
      <c r="EX165" s="146"/>
      <c r="EY165" s="146"/>
      <c r="EZ165" s="146"/>
      <c r="FA165" s="146"/>
      <c r="FB165" s="146"/>
      <c r="FC165" s="146"/>
      <c r="FD165" s="146"/>
      <c r="FE165" s="146"/>
      <c r="FF165" s="146"/>
      <c r="FG165" s="146"/>
      <c r="FH165" s="146"/>
      <c r="FI165" s="146"/>
      <c r="FJ165" s="146"/>
      <c r="FK165" s="146"/>
      <c r="FL165" s="146"/>
      <c r="FM165" s="146"/>
      <c r="FN165" s="146"/>
      <c r="FO165" s="146"/>
      <c r="FP165" s="146"/>
      <c r="FQ165" s="146"/>
      <c r="FR165" s="146"/>
      <c r="FS165" s="146"/>
      <c r="FT165" s="146"/>
      <c r="FU165" s="146"/>
      <c r="FV165" s="146"/>
      <c r="FW165" s="146"/>
      <c r="FX165" s="146"/>
      <c r="FY165" s="146"/>
      <c r="FZ165" s="146"/>
      <c r="GA165" s="146"/>
      <c r="GB165" s="146"/>
      <c r="GC165" s="146"/>
      <c r="GD165" s="146"/>
      <c r="GE165" s="146"/>
      <c r="GF165" s="146"/>
      <c r="GG165" s="146"/>
      <c r="GH165" s="146"/>
      <c r="GI165" s="146"/>
      <c r="GJ165" s="146"/>
      <c r="GK165" s="146"/>
      <c r="GL165" s="146"/>
      <c r="GM165" s="146"/>
      <c r="GN165" s="146"/>
      <c r="GO165" s="146"/>
      <c r="GP165" s="146"/>
      <c r="GQ165" s="146"/>
      <c r="GR165" s="146"/>
      <c r="GS165" s="146"/>
      <c r="GT165" s="146"/>
      <c r="GU165" s="146"/>
      <c r="GV165" s="146"/>
      <c r="GW165" s="146"/>
      <c r="GX165" s="146"/>
      <c r="GY165" s="146"/>
      <c r="GZ165" s="146"/>
      <c r="HA165" s="146"/>
      <c r="HB165" s="146"/>
      <c r="HC165" s="146"/>
      <c r="HD165" s="146"/>
      <c r="HE165" s="146"/>
      <c r="HF165" s="146"/>
      <c r="HG165" s="146"/>
      <c r="HH165" s="146"/>
      <c r="HI165" s="146"/>
      <c r="HJ165" s="146"/>
      <c r="HK165" s="146"/>
      <c r="HL165" s="146"/>
      <c r="HM165" s="146"/>
      <c r="HN165" s="146"/>
      <c r="HO165" s="146"/>
      <c r="HP165" s="146"/>
      <c r="HQ165" s="146"/>
      <c r="HR165" s="146"/>
      <c r="HS165" s="146"/>
      <c r="HT165" s="146"/>
      <c r="HU165" s="146"/>
      <c r="HV165" s="146"/>
      <c r="HW165" s="146"/>
      <c r="HX165" s="146"/>
      <c r="HY165" s="146"/>
      <c r="HZ165" s="146"/>
    </row>
    <row r="166" spans="1:234" ht="15.75">
      <c r="A166" s="147" t="s">
        <v>187</v>
      </c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  <c r="BI166" s="147"/>
      <c r="BJ166" s="147"/>
      <c r="BK166" s="147"/>
      <c r="BL166" s="147"/>
      <c r="BM166" s="147"/>
      <c r="BN166" s="147"/>
      <c r="BO166" s="147"/>
      <c r="BP166" s="147"/>
      <c r="BQ166" s="147"/>
      <c r="BR166" s="147"/>
      <c r="BS166" s="147"/>
      <c r="BT166" s="147"/>
      <c r="BU166" s="147"/>
      <c r="BV166" s="147"/>
      <c r="BW166" s="147"/>
      <c r="BX166" s="147"/>
      <c r="BY166" s="147"/>
      <c r="BZ166" s="147"/>
      <c r="CA166" s="147"/>
      <c r="CB166" s="147"/>
      <c r="CC166" s="147"/>
      <c r="CD166" s="147"/>
      <c r="CE166" s="147"/>
      <c r="CF166" s="147"/>
      <c r="CG166" s="147"/>
      <c r="CH166" s="147"/>
      <c r="CI166" s="147"/>
      <c r="CJ166" s="147"/>
      <c r="CK166" s="147"/>
      <c r="CL166" s="147"/>
      <c r="CM166" s="147"/>
      <c r="CN166" s="147"/>
      <c r="CO166" s="147"/>
      <c r="CP166" s="147"/>
      <c r="CQ166" s="147"/>
      <c r="CR166" s="147"/>
      <c r="CS166" s="147"/>
      <c r="CT166" s="147"/>
      <c r="CU166" s="147"/>
      <c r="CV166" s="147"/>
      <c r="CW166" s="147"/>
      <c r="CX166" s="147"/>
      <c r="CY166" s="147"/>
      <c r="CZ166" s="147"/>
      <c r="DA166" s="147"/>
      <c r="DB166" s="147"/>
      <c r="DC166" s="147"/>
      <c r="DD166" s="147"/>
      <c r="DE166" s="147"/>
      <c r="DF166" s="147"/>
      <c r="DG166" s="147"/>
      <c r="DH166" s="147"/>
      <c r="DI166" s="147"/>
      <c r="DJ166" s="147"/>
      <c r="DK166" s="147"/>
      <c r="DL166" s="147"/>
      <c r="DM166" s="147"/>
      <c r="DN166" s="147"/>
      <c r="DO166" s="147"/>
      <c r="DP166" s="147"/>
      <c r="DQ166" s="147"/>
      <c r="DR166" s="147"/>
      <c r="DS166" s="147"/>
      <c r="DT166" s="147"/>
      <c r="DU166" s="147"/>
      <c r="DV166" s="147"/>
      <c r="DW166" s="147"/>
      <c r="DX166" s="147"/>
      <c r="DY166" s="147"/>
      <c r="DZ166" s="147"/>
      <c r="EA166" s="147"/>
      <c r="EB166" s="147"/>
      <c r="EC166" s="147"/>
      <c r="ED166" s="147"/>
      <c r="EE166" s="147"/>
      <c r="EF166" s="147"/>
      <c r="EG166" s="147"/>
      <c r="EH166" s="147"/>
      <c r="EI166" s="147"/>
      <c r="EJ166" s="147"/>
      <c r="EK166" s="147"/>
      <c r="EL166" s="147"/>
      <c r="EM166" s="147"/>
      <c r="EN166" s="147"/>
      <c r="EO166" s="147"/>
      <c r="EP166" s="147"/>
      <c r="EQ166" s="147"/>
      <c r="ER166" s="147"/>
      <c r="ES166" s="147"/>
      <c r="ET166" s="147"/>
      <c r="EU166" s="147"/>
      <c r="EV166" s="147"/>
      <c r="EW166" s="147"/>
      <c r="EX166" s="147"/>
      <c r="EY166" s="147"/>
      <c r="EZ166" s="147"/>
      <c r="FA166" s="147"/>
      <c r="FB166" s="147"/>
      <c r="FC166" s="147"/>
      <c r="FD166" s="147"/>
      <c r="FE166" s="147"/>
      <c r="FF166" s="147"/>
      <c r="FG166" s="147"/>
      <c r="FH166" s="147"/>
      <c r="FI166" s="147"/>
      <c r="FJ166" s="147"/>
      <c r="FK166" s="147"/>
      <c r="FL166" s="147"/>
      <c r="FM166" s="147"/>
      <c r="FN166" s="147"/>
      <c r="FO166" s="147"/>
      <c r="FP166" s="147"/>
      <c r="FQ166" s="147"/>
      <c r="FR166" s="147"/>
      <c r="FS166" s="147"/>
      <c r="FT166" s="147"/>
      <c r="FU166" s="147"/>
      <c r="FV166" s="147"/>
      <c r="FW166" s="147"/>
      <c r="FX166" s="147"/>
      <c r="FY166" s="147"/>
      <c r="FZ166" s="147"/>
      <c r="GA166" s="147"/>
      <c r="GB166" s="147"/>
      <c r="GC166" s="147"/>
      <c r="GD166" s="147"/>
      <c r="GE166" s="147"/>
      <c r="GF166" s="147"/>
      <c r="GG166" s="147"/>
      <c r="GH166" s="147"/>
      <c r="GI166" s="147"/>
      <c r="GJ166" s="147"/>
      <c r="GK166" s="147"/>
      <c r="GL166" s="147"/>
      <c r="GM166" s="147"/>
      <c r="GN166" s="147"/>
      <c r="GO166" s="147"/>
      <c r="GP166" s="147"/>
      <c r="GQ166" s="147"/>
      <c r="GR166" s="147"/>
      <c r="GS166" s="147"/>
      <c r="GT166" s="147"/>
      <c r="GU166" s="147"/>
      <c r="GV166" s="147"/>
      <c r="GW166" s="147"/>
      <c r="GX166" s="147"/>
      <c r="GY166" s="147"/>
      <c r="GZ166" s="147"/>
      <c r="HA166" s="147"/>
      <c r="HB166" s="147"/>
      <c r="HC166" s="147"/>
      <c r="HD166" s="147"/>
      <c r="HE166" s="147"/>
      <c r="HF166" s="147"/>
      <c r="HG166" s="147"/>
      <c r="HH166" s="147"/>
      <c r="HI166" s="147"/>
      <c r="HJ166" s="147"/>
      <c r="HK166" s="147"/>
      <c r="HL166" s="147"/>
      <c r="HM166" s="147"/>
      <c r="HN166" s="147"/>
      <c r="HO166" s="147"/>
      <c r="HP166" s="147"/>
      <c r="HQ166" s="147"/>
      <c r="HR166" s="147"/>
      <c r="HS166" s="147"/>
      <c r="HT166" s="147"/>
      <c r="HU166" s="147"/>
      <c r="HV166" s="147"/>
      <c r="HW166" s="147"/>
      <c r="HX166" s="147"/>
      <c r="HY166" s="147"/>
      <c r="HZ166" s="147"/>
    </row>
    <row r="167" spans="1:234" ht="15.75">
      <c r="A167" s="148"/>
      <c r="FL167" s="149"/>
      <c r="FM167" s="149"/>
      <c r="FN167" s="149"/>
      <c r="FO167" s="149"/>
      <c r="FP167" s="149"/>
      <c r="FQ167" s="149"/>
      <c r="FR167" s="149"/>
      <c r="FS167" s="149"/>
      <c r="FT167" s="149"/>
      <c r="FU167" s="149"/>
      <c r="FV167" s="149"/>
      <c r="FW167" s="149"/>
      <c r="FX167" s="149"/>
      <c r="FY167" s="149"/>
      <c r="FZ167" s="149"/>
      <c r="GA167" s="149"/>
      <c r="GB167" s="149"/>
      <c r="GC167" s="149"/>
      <c r="GD167" s="149"/>
      <c r="GE167" s="149"/>
      <c r="GF167" s="149"/>
      <c r="GG167" s="149"/>
      <c r="GH167" s="149"/>
      <c r="GI167" s="149"/>
      <c r="GJ167" s="149"/>
      <c r="GK167" s="149"/>
      <c r="GL167" s="149"/>
      <c r="GM167" s="149"/>
      <c r="GN167" s="149"/>
      <c r="GO167" s="149"/>
      <c r="GP167" s="149"/>
      <c r="GQ167" s="149"/>
      <c r="GR167" s="149"/>
      <c r="GS167" s="149"/>
      <c r="GT167" s="149"/>
      <c r="GU167" s="149"/>
      <c r="GV167" s="149"/>
      <c r="GW167" s="149"/>
      <c r="GX167" s="149"/>
      <c r="GY167" s="149"/>
      <c r="GZ167" s="149"/>
      <c r="HA167" s="149"/>
      <c r="HB167" s="149"/>
      <c r="HC167" s="149"/>
      <c r="HD167" s="149"/>
      <c r="HE167" s="149"/>
      <c r="HF167" s="149"/>
      <c r="HG167" s="149"/>
      <c r="HH167" s="149"/>
      <c r="HI167" s="149"/>
      <c r="HJ167" s="149"/>
      <c r="HK167" s="149"/>
      <c r="HL167" s="149"/>
      <c r="HM167" s="149"/>
      <c r="HN167" s="149"/>
      <c r="HO167" s="149"/>
      <c r="HP167" s="149"/>
      <c r="HQ167" s="149"/>
      <c r="HR167" s="149"/>
      <c r="HS167" s="149"/>
      <c r="HT167" s="149"/>
      <c r="HU167" s="149"/>
      <c r="HV167" s="149"/>
      <c r="HW167" s="149"/>
      <c r="HX167" s="149"/>
      <c r="HY167" s="149"/>
      <c r="HZ167" s="149"/>
    </row>
    <row r="168" ht="15.75">
      <c r="A168" s="149" t="s">
        <v>188</v>
      </c>
    </row>
    <row r="169" ht="15.75">
      <c r="A169" s="150" t="s">
        <v>637</v>
      </c>
    </row>
    <row r="170" ht="15.75">
      <c r="A170" s="151" t="s">
        <v>638</v>
      </c>
    </row>
    <row r="171" spans="1:234" ht="15.75">
      <c r="A171" s="149"/>
      <c r="FL171" s="115"/>
      <c r="FM171" s="115"/>
      <c r="FN171" s="115"/>
      <c r="FO171" s="115"/>
      <c r="FP171" s="115"/>
      <c r="FQ171" s="115"/>
      <c r="FR171" s="115"/>
      <c r="FS171" s="115"/>
      <c r="FT171" s="115"/>
      <c r="FU171" s="115"/>
      <c r="FV171" s="115"/>
      <c r="FW171" s="115"/>
      <c r="FX171" s="115"/>
      <c r="FY171" s="115"/>
      <c r="FZ171" s="115"/>
      <c r="GA171" s="115"/>
      <c r="GB171" s="115"/>
      <c r="GC171" s="115"/>
      <c r="GD171" s="115"/>
      <c r="GE171" s="115"/>
      <c r="GF171" s="115"/>
      <c r="GG171" s="115"/>
      <c r="GH171" s="115"/>
      <c r="GI171" s="115"/>
      <c r="GJ171" s="115"/>
      <c r="GK171" s="115"/>
      <c r="GL171" s="115"/>
      <c r="GM171" s="115"/>
      <c r="GN171" s="115"/>
      <c r="GO171" s="115"/>
      <c r="GP171" s="115"/>
      <c r="GQ171" s="115"/>
      <c r="GR171" s="115"/>
      <c r="GS171" s="115"/>
      <c r="GT171" s="115"/>
      <c r="GU171" s="115"/>
      <c r="GV171" s="115"/>
      <c r="GW171" s="115"/>
      <c r="GX171" s="115"/>
      <c r="GY171" s="115"/>
      <c r="GZ171" s="115"/>
      <c r="HA171" s="115"/>
      <c r="HB171" s="115"/>
      <c r="HC171" s="115"/>
      <c r="HD171" s="115"/>
      <c r="HE171" s="115"/>
      <c r="HF171" s="115"/>
      <c r="HG171" s="115"/>
      <c r="HH171" s="115"/>
      <c r="HI171" s="115"/>
      <c r="HJ171" s="115"/>
      <c r="HK171" s="115"/>
      <c r="HL171" s="115"/>
      <c r="HM171" s="115"/>
      <c r="HN171" s="115"/>
      <c r="HO171" s="115"/>
      <c r="HP171" s="115"/>
      <c r="HQ171" s="115"/>
      <c r="HR171" s="115"/>
      <c r="HS171" s="115"/>
      <c r="HT171" s="115"/>
      <c r="HU171" s="115"/>
      <c r="HV171" s="115"/>
      <c r="HW171" s="115"/>
      <c r="HX171" s="115"/>
      <c r="HY171" s="115"/>
      <c r="HZ171" s="115"/>
    </row>
    <row r="172" spans="1:234" ht="15.75">
      <c r="A172" s="152" t="s">
        <v>639</v>
      </c>
      <c r="FL172" s="115"/>
      <c r="FM172" s="115"/>
      <c r="FN172" s="115"/>
      <c r="FO172" s="115"/>
      <c r="FP172" s="115"/>
      <c r="FQ172" s="115"/>
      <c r="FR172" s="115"/>
      <c r="FS172" s="115"/>
      <c r="FT172" s="115"/>
      <c r="FU172" s="115"/>
      <c r="FV172" s="115"/>
      <c r="FW172" s="115"/>
      <c r="FX172" s="115"/>
      <c r="FY172" s="115"/>
      <c r="FZ172" s="115"/>
      <c r="GA172" s="115"/>
      <c r="GB172" s="115"/>
      <c r="GC172" s="115"/>
      <c r="GD172" s="115"/>
      <c r="GE172" s="115"/>
      <c r="GF172" s="115"/>
      <c r="GG172" s="115"/>
      <c r="GH172" s="115"/>
      <c r="GI172" s="115"/>
      <c r="GJ172" s="115"/>
      <c r="GK172" s="115"/>
      <c r="GL172" s="115"/>
      <c r="GM172" s="115"/>
      <c r="GN172" s="115"/>
      <c r="GO172" s="115"/>
      <c r="GP172" s="115"/>
      <c r="GQ172" s="115"/>
      <c r="GR172" s="115"/>
      <c r="GS172" s="115"/>
      <c r="GT172" s="115"/>
      <c r="GU172" s="115"/>
      <c r="GV172" s="115"/>
      <c r="GW172" s="115"/>
      <c r="GX172" s="115"/>
      <c r="GY172" s="115"/>
      <c r="GZ172" s="115"/>
      <c r="HA172" s="115"/>
      <c r="HB172" s="115"/>
      <c r="HC172" s="115"/>
      <c r="HD172" s="115"/>
      <c r="HE172" s="115"/>
      <c r="HF172" s="115"/>
      <c r="HG172" s="115"/>
      <c r="HH172" s="115"/>
      <c r="HI172" s="115"/>
      <c r="HJ172" s="115"/>
      <c r="HK172" s="115"/>
      <c r="HL172" s="115"/>
      <c r="HM172" s="115"/>
      <c r="HN172" s="115"/>
      <c r="HO172" s="115"/>
      <c r="HP172" s="115"/>
      <c r="HQ172" s="115"/>
      <c r="HR172" s="115"/>
      <c r="HS172" s="115"/>
      <c r="HT172" s="115"/>
      <c r="HU172" s="115"/>
      <c r="HV172" s="115"/>
      <c r="HW172" s="115"/>
      <c r="HX172" s="115"/>
      <c r="HY172" s="115"/>
      <c r="HZ172" s="115"/>
    </row>
    <row r="173" spans="1:234" ht="15.75">
      <c r="A173" s="153" t="s">
        <v>640</v>
      </c>
      <c r="FL173" s="115"/>
      <c r="FM173" s="115"/>
      <c r="FN173" s="115"/>
      <c r="FO173" s="115"/>
      <c r="FP173" s="115"/>
      <c r="FQ173" s="115"/>
      <c r="FR173" s="115"/>
      <c r="FS173" s="115"/>
      <c r="FT173" s="115"/>
      <c r="FU173" s="115"/>
      <c r="FV173" s="115"/>
      <c r="FW173" s="115"/>
      <c r="FX173" s="115"/>
      <c r="FY173" s="115"/>
      <c r="FZ173" s="115"/>
      <c r="GA173" s="115"/>
      <c r="GB173" s="115"/>
      <c r="GC173" s="115"/>
      <c r="GD173" s="115"/>
      <c r="GE173" s="115"/>
      <c r="GF173" s="115"/>
      <c r="GG173" s="115"/>
      <c r="GH173" s="115"/>
      <c r="GI173" s="115"/>
      <c r="GJ173" s="115"/>
      <c r="GK173" s="115"/>
      <c r="GL173" s="115"/>
      <c r="GM173" s="115"/>
      <c r="GN173" s="115"/>
      <c r="GO173" s="115"/>
      <c r="GP173" s="115"/>
      <c r="GQ173" s="115"/>
      <c r="GR173" s="115"/>
      <c r="GS173" s="115"/>
      <c r="GT173" s="115"/>
      <c r="GU173" s="115"/>
      <c r="GV173" s="115"/>
      <c r="GW173" s="115"/>
      <c r="GX173" s="115"/>
      <c r="GY173" s="115"/>
      <c r="GZ173" s="115"/>
      <c r="HA173" s="115"/>
      <c r="HB173" s="115"/>
      <c r="HC173" s="115"/>
      <c r="HD173" s="115"/>
      <c r="HE173" s="115"/>
      <c r="HF173" s="115"/>
      <c r="HG173" s="115"/>
      <c r="HH173" s="115"/>
      <c r="HI173" s="115"/>
      <c r="HJ173" s="115"/>
      <c r="HK173" s="115"/>
      <c r="HL173" s="115"/>
      <c r="HM173" s="115"/>
      <c r="HN173" s="115"/>
      <c r="HO173" s="115"/>
      <c r="HP173" s="115"/>
      <c r="HQ173" s="115"/>
      <c r="HR173" s="115"/>
      <c r="HS173" s="115"/>
      <c r="HT173" s="115"/>
      <c r="HU173" s="115"/>
      <c r="HV173" s="115"/>
      <c r="HW173" s="115"/>
      <c r="HX173" s="115"/>
      <c r="HY173" s="115"/>
      <c r="HZ173" s="115"/>
    </row>
    <row r="174" spans="1:234" ht="15.75">
      <c r="A174" s="114"/>
      <c r="FL174" s="115"/>
      <c r="FM174" s="115"/>
      <c r="FN174" s="115"/>
      <c r="FO174" s="115"/>
      <c r="FP174" s="115"/>
      <c r="FQ174" s="115"/>
      <c r="FR174" s="115"/>
      <c r="FS174" s="115"/>
      <c r="FT174" s="115"/>
      <c r="FU174" s="115"/>
      <c r="FV174" s="115"/>
      <c r="FW174" s="115"/>
      <c r="FX174" s="115"/>
      <c r="FY174" s="115"/>
      <c r="FZ174" s="115"/>
      <c r="GA174" s="115"/>
      <c r="GB174" s="115"/>
      <c r="GC174" s="115"/>
      <c r="GD174" s="115"/>
      <c r="GE174" s="115"/>
      <c r="GF174" s="115"/>
      <c r="GG174" s="115"/>
      <c r="GH174" s="115"/>
      <c r="GI174" s="115"/>
      <c r="GJ174" s="115"/>
      <c r="GK174" s="115"/>
      <c r="GL174" s="115"/>
      <c r="GM174" s="115"/>
      <c r="GN174" s="115"/>
      <c r="GO174" s="115"/>
      <c r="GP174" s="115"/>
      <c r="GQ174" s="115"/>
      <c r="GR174" s="115"/>
      <c r="GS174" s="115"/>
      <c r="GT174" s="115"/>
      <c r="GU174" s="115"/>
      <c r="GV174" s="115"/>
      <c r="GW174" s="115"/>
      <c r="GX174" s="115"/>
      <c r="GY174" s="115"/>
      <c r="GZ174" s="115"/>
      <c r="HA174" s="115"/>
      <c r="HB174" s="115"/>
      <c r="HC174" s="115"/>
      <c r="HD174" s="115"/>
      <c r="HE174" s="115"/>
      <c r="HF174" s="115"/>
      <c r="HG174" s="115"/>
      <c r="HH174" s="115"/>
      <c r="HI174" s="115"/>
      <c r="HJ174" s="115"/>
      <c r="HK174" s="115"/>
      <c r="HL174" s="115"/>
      <c r="HM174" s="115"/>
      <c r="HN174" s="115"/>
      <c r="HO174" s="115"/>
      <c r="HP174" s="115"/>
      <c r="HQ174" s="115"/>
      <c r="HR174" s="115"/>
      <c r="HS174" s="115"/>
      <c r="HT174" s="115"/>
      <c r="HU174" s="115"/>
      <c r="HV174" s="115"/>
      <c r="HW174" s="115"/>
      <c r="HX174" s="115"/>
      <c r="HY174" s="115"/>
      <c r="HZ174" s="115"/>
    </row>
    <row r="175" spans="1:234" ht="15.75">
      <c r="A175" s="149" t="s">
        <v>195</v>
      </c>
      <c r="FL175" s="115"/>
      <c r="FM175" s="115"/>
      <c r="FN175" s="115"/>
      <c r="FO175" s="115"/>
      <c r="FP175" s="115"/>
      <c r="FQ175" s="115"/>
      <c r="FR175" s="115"/>
      <c r="FS175" s="115"/>
      <c r="FT175" s="115"/>
      <c r="FU175" s="115"/>
      <c r="FV175" s="115"/>
      <c r="FW175" s="115"/>
      <c r="FX175" s="115"/>
      <c r="FY175" s="115"/>
      <c r="FZ175" s="115"/>
      <c r="GA175" s="115"/>
      <c r="GB175" s="115"/>
      <c r="GC175" s="115"/>
      <c r="GD175" s="115"/>
      <c r="GE175" s="115"/>
      <c r="GF175" s="115"/>
      <c r="GG175" s="115"/>
      <c r="GH175" s="115"/>
      <c r="GI175" s="115"/>
      <c r="GJ175" s="115"/>
      <c r="GK175" s="115"/>
      <c r="GL175" s="115"/>
      <c r="GM175" s="115"/>
      <c r="GN175" s="115"/>
      <c r="GO175" s="115"/>
      <c r="GP175" s="115"/>
      <c r="GQ175" s="115"/>
      <c r="GR175" s="115"/>
      <c r="GS175" s="115"/>
      <c r="GT175" s="115"/>
      <c r="GU175" s="115"/>
      <c r="GV175" s="115"/>
      <c r="GW175" s="115"/>
      <c r="GX175" s="115"/>
      <c r="GY175" s="115"/>
      <c r="GZ175" s="115"/>
      <c r="HA175" s="115"/>
      <c r="HB175" s="115"/>
      <c r="HC175" s="115"/>
      <c r="HD175" s="115"/>
      <c r="HE175" s="115"/>
      <c r="HF175" s="115"/>
      <c r="HG175" s="115"/>
      <c r="HH175" s="115"/>
      <c r="HI175" s="115"/>
      <c r="HJ175" s="115"/>
      <c r="HK175" s="115"/>
      <c r="HL175" s="115"/>
      <c r="HM175" s="115"/>
      <c r="HN175" s="115"/>
      <c r="HO175" s="115"/>
      <c r="HP175" s="115"/>
      <c r="HQ175" s="115"/>
      <c r="HR175" s="115"/>
      <c r="HS175" s="115"/>
      <c r="HT175" s="115"/>
      <c r="HU175" s="115"/>
      <c r="HV175" s="115"/>
      <c r="HW175" s="115"/>
      <c r="HX175" s="115"/>
      <c r="HY175" s="115"/>
      <c r="HZ175" s="115"/>
    </row>
    <row r="176" spans="1:234" ht="15.75">
      <c r="A176" s="149" t="s">
        <v>641</v>
      </c>
      <c r="FL176" s="115"/>
      <c r="FM176" s="115"/>
      <c r="FN176" s="115"/>
      <c r="FO176" s="115"/>
      <c r="FP176" s="115"/>
      <c r="FQ176" s="115"/>
      <c r="FR176" s="115"/>
      <c r="FS176" s="115"/>
      <c r="FT176" s="115"/>
      <c r="FU176" s="115"/>
      <c r="FV176" s="115"/>
      <c r="FW176" s="115"/>
      <c r="FX176" s="115"/>
      <c r="FY176" s="115"/>
      <c r="FZ176" s="115"/>
      <c r="GA176" s="115"/>
      <c r="GB176" s="115"/>
      <c r="GC176" s="115"/>
      <c r="GD176" s="115"/>
      <c r="GE176" s="115"/>
      <c r="GF176" s="115"/>
      <c r="GG176" s="115"/>
      <c r="GH176" s="115"/>
      <c r="GI176" s="115"/>
      <c r="GJ176" s="115"/>
      <c r="GK176" s="115"/>
      <c r="GL176" s="115"/>
      <c r="GM176" s="115"/>
      <c r="GN176" s="115"/>
      <c r="GO176" s="115"/>
      <c r="GP176" s="115"/>
      <c r="GQ176" s="115"/>
      <c r="GR176" s="115"/>
      <c r="GS176" s="115"/>
      <c r="GT176" s="115"/>
      <c r="GU176" s="115"/>
      <c r="GV176" s="115"/>
      <c r="GW176" s="115"/>
      <c r="GX176" s="115"/>
      <c r="GY176" s="115"/>
      <c r="GZ176" s="115"/>
      <c r="HA176" s="115"/>
      <c r="HB176" s="115"/>
      <c r="HC176" s="115"/>
      <c r="HD176" s="115"/>
      <c r="HE176" s="115"/>
      <c r="HF176" s="115"/>
      <c r="HG176" s="115"/>
      <c r="HH176" s="115"/>
      <c r="HI176" s="115"/>
      <c r="HJ176" s="115"/>
      <c r="HK176" s="115"/>
      <c r="HL176" s="115"/>
      <c r="HM176" s="115"/>
      <c r="HN176" s="115"/>
      <c r="HO176" s="115"/>
      <c r="HP176" s="115"/>
      <c r="HQ176" s="115"/>
      <c r="HR176" s="115"/>
      <c r="HS176" s="115"/>
      <c r="HT176" s="115"/>
      <c r="HU176" s="115"/>
      <c r="HV176" s="115"/>
      <c r="HW176" s="115"/>
      <c r="HX176" s="115"/>
      <c r="HY176" s="115"/>
      <c r="HZ176" s="115"/>
    </row>
    <row r="177" spans="1:234" ht="15.75">
      <c r="A177" s="149" t="s">
        <v>642</v>
      </c>
      <c r="FL177" s="115"/>
      <c r="FM177" s="115"/>
      <c r="FN177" s="115"/>
      <c r="FO177" s="115"/>
      <c r="FP177" s="115"/>
      <c r="FQ177" s="115"/>
      <c r="FR177" s="115"/>
      <c r="FS177" s="115"/>
      <c r="FT177" s="115"/>
      <c r="FU177" s="115"/>
      <c r="FV177" s="115"/>
      <c r="FW177" s="115"/>
      <c r="FX177" s="115"/>
      <c r="FY177" s="115"/>
      <c r="FZ177" s="115"/>
      <c r="GA177" s="115"/>
      <c r="GB177" s="115"/>
      <c r="GC177" s="115"/>
      <c r="GD177" s="115"/>
      <c r="GE177" s="115"/>
      <c r="GF177" s="115"/>
      <c r="GG177" s="115"/>
      <c r="GH177" s="115"/>
      <c r="GI177" s="115"/>
      <c r="GJ177" s="115"/>
      <c r="GK177" s="115"/>
      <c r="GL177" s="115"/>
      <c r="GM177" s="115"/>
      <c r="GN177" s="115"/>
      <c r="GO177" s="115"/>
      <c r="GP177" s="115"/>
      <c r="GQ177" s="115"/>
      <c r="GR177" s="115"/>
      <c r="GS177" s="115"/>
      <c r="GT177" s="115"/>
      <c r="GU177" s="115"/>
      <c r="GV177" s="115"/>
      <c r="GW177" s="115"/>
      <c r="GX177" s="115"/>
      <c r="GY177" s="115"/>
      <c r="GZ177" s="115"/>
      <c r="HA177" s="115"/>
      <c r="HB177" s="115"/>
      <c r="HC177" s="115"/>
      <c r="HD177" s="115"/>
      <c r="HE177" s="115"/>
      <c r="HF177" s="115"/>
      <c r="HG177" s="115"/>
      <c r="HH177" s="115"/>
      <c r="HI177" s="115"/>
      <c r="HJ177" s="115"/>
      <c r="HK177" s="115"/>
      <c r="HL177" s="115"/>
      <c r="HM177" s="115"/>
      <c r="HN177" s="115"/>
      <c r="HO177" s="115"/>
      <c r="HP177" s="115"/>
      <c r="HQ177" s="115"/>
      <c r="HR177" s="115"/>
      <c r="HS177" s="115"/>
      <c r="HT177" s="115"/>
      <c r="HU177" s="115"/>
      <c r="HV177" s="115"/>
      <c r="HW177" s="115"/>
      <c r="HX177" s="115"/>
      <c r="HY177" s="115"/>
      <c r="HZ177" s="115"/>
    </row>
    <row r="209" ht="15.75"/>
    <row r="210" ht="15.75"/>
    <row r="211" ht="15.75"/>
    <row r="212" ht="15.75"/>
  </sheetData>
  <sheetProtection/>
  <autoFilter ref="A1:IV177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3"/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Мартина Стоилова</dc:creator>
  <cp:keywords/>
  <dc:description/>
  <cp:lastModifiedBy>Diana Gavrailova</cp:lastModifiedBy>
  <cp:lastPrinted>2023-07-21T07:09:23Z</cp:lastPrinted>
  <dcterms:created xsi:type="dcterms:W3CDTF">2016-01-26T08:35:43Z</dcterms:created>
  <dcterms:modified xsi:type="dcterms:W3CDTF">2023-07-21T07:11:30Z</dcterms:modified>
  <cp:category/>
  <cp:version/>
  <cp:contentType/>
  <cp:contentStatus/>
</cp:coreProperties>
</file>