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690" tabRatio="334" activeTab="5"/>
  </bookViews>
  <sheets>
    <sheet name="Pril1" sheetId="1" r:id="rId1"/>
    <sheet name="Pril2" sheetId="2" r:id="rId2"/>
    <sheet name="Pril3" sheetId="3" r:id="rId3"/>
    <sheet name="Pril4" sheetId="4" r:id="rId4"/>
    <sheet name="Kum Pril4" sheetId="5" r:id="rId5"/>
    <sheet name="Pril5" sheetId="6" r:id="rId6"/>
  </sheets>
  <definedNames>
    <definedName name="_xlnm.Print_Titles" localSheetId="0">'Pril1'!$6:$6</definedName>
    <definedName name="_xlnm.Print_Titles" localSheetId="1">'Pril2'!$8:$8</definedName>
    <definedName name="_xlnm.Print_Titles" localSheetId="2">'Pril3'!$8:$9</definedName>
    <definedName name="_xlnm.Print_Titles" localSheetId="3">'Pril4'!$6:$7</definedName>
    <definedName name="_xlnm.Print_Titles" localSheetId="5">'Pril5'!$7:$7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C35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AC39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N89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2000 в бюджета на Група кметства Килифарево</t>
        </r>
      </text>
    </comment>
    <comment ref="AC189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800000 осигурено финансиране, 460029 недостиг</t>
        </r>
      </text>
    </comment>
    <comment ref="AC190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W261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35 782 от ЦСКР, 3503649 други целеви разходи</t>
        </r>
      </text>
    </comment>
  </commentList>
</comments>
</file>

<file path=xl/sharedStrings.xml><?xml version="1.0" encoding="utf-8"?>
<sst xmlns="http://schemas.openxmlformats.org/spreadsheetml/2006/main" count="4356" uniqueCount="1059">
  <si>
    <t>I.Имуществени данъци и неданъчни приходи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</si>
  <si>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</si>
  <si>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</si>
  <si>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</si>
  <si>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</si>
  <si>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</si>
  <si>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</si>
  <si>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</si>
  <si>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</si>
  <si>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</si>
  <si>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</si>
  <si>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</si>
  <si>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</si>
  <si>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</si>
  <si>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/>
  </si>
  <si>
    <t>2400</t>
  </si>
  <si>
    <t>Приходи и доходи от собственост</t>
  </si>
  <si>
    <t>2406</t>
  </si>
  <si>
    <t>приходи от наеми на земя</t>
  </si>
  <si>
    <t>2408</t>
  </si>
  <si>
    <t>приходи от лихви по текущи банкови сметки</t>
  </si>
  <si>
    <t>2700</t>
  </si>
  <si>
    <t>Общински такси</t>
  </si>
  <si>
    <t>2708</t>
  </si>
  <si>
    <t>за ползване на общежития и други по образованието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</si>
  <si>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</si>
  <si>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</si>
  <si>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</si>
  <si>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</si>
  <si>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</si>
  <si>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</si>
  <si>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</si>
  <si>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</si>
  <si>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</si>
  <si>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</si>
  <si>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</si>
  <si>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</si>
  <si>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</si>
  <si>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</si>
  <si>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</si>
  <si>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</si>
  <si>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</si>
  <si>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</si>
  <si>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</si>
  <si>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</si>
  <si>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</si>
  <si>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</si>
  <si>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</si>
  <si>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</si>
  <si>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</si>
  <si>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трансфери за други целеви разходи от ЦБ чрез  кодовете в СЕБРА 488 001 ххх-х</t>
  </si>
  <si>
    <t>3120</t>
  </si>
  <si>
    <t>възстановени трансфери за ЦБ (-)</t>
  </si>
  <si>
    <t>3128</t>
  </si>
  <si>
    <t>получени от общини трансфери за други целеви разходи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</si>
  <si>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</si>
  <si>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</si>
  <si>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</si>
  <si>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</si>
  <si>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</si>
  <si>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</si>
  <si>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</si>
  <si>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</si>
  <si>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</si>
  <si>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</si>
  <si>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</si>
  <si>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</si>
  <si>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</si>
  <si>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</si>
  <si>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</si>
  <si>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</si>
  <si>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</si>
  <si>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</si>
  <si>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</si>
  <si>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</si>
  <si>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</si>
  <si>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</si>
  <si>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</si>
  <si>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</si>
  <si>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</si>
  <si>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</si>
  <si>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</si>
  <si>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</si>
  <si>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 xml:space="preserve">Общо  приходи от Държавни Дейности </t>
  </si>
  <si>
    <t>Уточнен  план към 31.03.2021 г.</t>
  </si>
  <si>
    <t>ПРИХОДИ ЗА ДЕЛЕГИРАНИ ДЪРЖАВНИ ДЕЙНОСТИ</t>
  </si>
  <si>
    <t xml:space="preserve"> 1. Имуществени и др. данъци</t>
  </si>
  <si>
    <t>МЕСТНИ ПРИХОДИ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</si>
  <si>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</si>
  <si>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</si>
  <si>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</si>
  <si>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</si>
  <si>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</si>
  <si>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</si>
  <si>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</si>
  <si>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</si>
  <si>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</si>
  <si>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</si>
  <si>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</si>
  <si>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</si>
  <si>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</si>
  <si>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</si>
  <si>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</si>
  <si>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</si>
  <si>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2000</t>
  </si>
  <si>
    <t>Други данъци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</si>
  <si>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</si>
  <si>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</si>
  <si>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</si>
  <si>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</si>
  <si>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2407</t>
  </si>
  <si>
    <t>приходи от дивиденти</t>
  </si>
  <si>
    <t>2409</t>
  </si>
  <si>
    <t>приходи от лихви по срочни депозити</t>
  </si>
  <si>
    <t>2701</t>
  </si>
  <si>
    <t>за ползване на детски градини</t>
  </si>
  <si>
    <t>2702</t>
  </si>
  <si>
    <t>за ползване на детски ясли и други по здравеопазването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</si>
  <si>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</si>
  <si>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</si>
  <si>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</si>
  <si>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</si>
  <si>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</si>
  <si>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</si>
  <si>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</si>
  <si>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</si>
  <si>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</si>
  <si>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</si>
  <si>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</si>
  <si>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</si>
  <si>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</si>
  <si>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</si>
  <si>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2809</t>
  </si>
  <si>
    <t>наказателни лихви за данъци, мита и осигурителни вноски</t>
  </si>
  <si>
    <t>3701</t>
  </si>
  <si>
    <t>внесен ДДС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</si>
  <si>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</si>
  <si>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</si>
  <si>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</si>
  <si>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</si>
  <si>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</si>
  <si>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</si>
  <si>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</si>
  <si>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</si>
  <si>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</si>
  <si>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</si>
  <si>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</si>
  <si>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</si>
  <si>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</si>
  <si>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</si>
  <si>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7200</t>
  </si>
  <si>
    <t>Предоставена възмездна финансова помощ (нето)</t>
  </si>
  <si>
    <t>7201</t>
  </si>
  <si>
    <t>предоставени средства по възмездна финансова помощ (-)</t>
  </si>
  <si>
    <t>8300</t>
  </si>
  <si>
    <t>Заеми от банки и други лица в страната - нето (+/-)</t>
  </si>
  <si>
    <t>8311</t>
  </si>
  <si>
    <t>получени краткосрочни заеми от банки в страната (+)</t>
  </si>
  <si>
    <t>8321</t>
  </si>
  <si>
    <t>погашения по краткосрочни заеми от банки в страната (-)</t>
  </si>
  <si>
    <t>8372</t>
  </si>
  <si>
    <t>получени дългосрочни заеми от други лица в страната (+)</t>
  </si>
  <si>
    <t>8377</t>
  </si>
  <si>
    <t>- В Т.Ч. ФОНД - "ФЛАГ" ЕАД (+)</t>
  </si>
  <si>
    <t>8382</t>
  </si>
  <si>
    <t>погашения по дългосрочни заеми от други лица в страната (-)</t>
  </si>
  <si>
    <t>8387</t>
  </si>
  <si>
    <t xml:space="preserve">- В Т.Ч. ФОНД-"ФЛАГ" ЕАД (-)
</t>
  </si>
  <si>
    <t>9503</t>
  </si>
  <si>
    <t>остатък в левове по депозити от предходния период (+)</t>
  </si>
  <si>
    <t>9505</t>
  </si>
  <si>
    <t>остатък в касата в  левове от предходния период (+)</t>
  </si>
  <si>
    <t>9509</t>
  </si>
  <si>
    <t>наличност в левове по депозити в края на периода (-)</t>
  </si>
  <si>
    <t>9511</t>
  </si>
  <si>
    <t>наличност в касата в левове в края на периода (-)</t>
  </si>
  <si>
    <t xml:space="preserve">Общо  приходи от Местни Дейности </t>
  </si>
  <si>
    <t>ОБЩО ПРИХОДИ ПО БЮДЖЕТА:</t>
  </si>
  <si>
    <t>инж. Д. Панов</t>
  </si>
  <si>
    <t>Кмет на Община Велико Търново</t>
  </si>
  <si>
    <t>Съгласувал,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</si>
  <si>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</si>
  <si>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</si>
  <si>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</si>
  <si>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</si>
  <si>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</si>
  <si>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</si>
  <si>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Изготвил,</t>
  </si>
  <si>
    <t>Приложение 1</t>
  </si>
  <si>
    <t xml:space="preserve">Отчет на приходите по бюджета на Община Велико Търново </t>
  </si>
  <si>
    <t>Отчет към 31.03.2021 г.</t>
  </si>
  <si>
    <t>към 31.03.2021 година</t>
  </si>
  <si>
    <t>Кр. Маринова , експерт Дирекция БФ</t>
  </si>
  <si>
    <t>Приложение 2</t>
  </si>
  <si>
    <t xml:space="preserve">Отчет на разходите по бюджета на Община Велико Търново </t>
  </si>
  <si>
    <t>Име на параграф</t>
  </si>
  <si>
    <t>Код на параграф</t>
  </si>
  <si>
    <t>РАЗХОДИ ЗА 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</si>
  <si>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</si>
  <si>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</si>
  <si>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</si>
  <si>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</si>
  <si>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Уточнен годишен план 31.03.2021 г.</t>
  </si>
  <si>
    <t>Тримесечен отчет 31.03.2021 г.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</si>
  <si>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</si>
  <si>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</si>
  <si>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</si>
  <si>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</si>
  <si>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</si>
  <si>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</si>
  <si>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</si>
  <si>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</si>
  <si>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</si>
  <si>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</si>
  <si>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</si>
  <si>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</si>
  <si>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</si>
  <si>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</si>
  <si>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</si>
  <si>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</si>
  <si>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</si>
  <si>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</si>
  <si>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</si>
  <si>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</si>
  <si>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</si>
  <si>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</si>
  <si>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</si>
  <si>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</si>
  <si>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</si>
  <si>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</si>
  <si>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</si>
  <si>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</si>
  <si>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</si>
  <si>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</si>
  <si>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</si>
  <si>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</si>
  <si>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</si>
  <si>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</si>
  <si>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</si>
  <si>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</si>
  <si>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</si>
  <si>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</si>
  <si>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</si>
  <si>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</si>
  <si>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</si>
  <si>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</si>
  <si>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вода, горива и енергия</t>
  </si>
  <si>
    <t>1016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</si>
  <si>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</si>
  <si>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</si>
  <si>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</si>
  <si>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</si>
  <si>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</si>
  <si>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</si>
  <si>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</si>
  <si>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</si>
  <si>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</si>
  <si>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</si>
  <si>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</si>
  <si>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</si>
  <si>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</si>
  <si>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</si>
  <si>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</si>
  <si>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</si>
  <si>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</si>
  <si>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</si>
  <si>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</si>
  <si>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</si>
  <si>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</si>
  <si>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</si>
  <si>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</si>
  <si>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</si>
  <si>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</si>
  <si>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</si>
  <si>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</si>
  <si>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</si>
  <si>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</si>
  <si>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</si>
  <si>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</si>
  <si>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</si>
  <si>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</si>
  <si>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</si>
  <si>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</si>
  <si>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</si>
  <si>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</si>
  <si>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Всичко - 311 Детски градини:</t>
  </si>
  <si>
    <t>318 Подготвителна група в училище</t>
  </si>
  <si>
    <t>други разходи за СБКО (тук се отчитат разходите за СБКО, неотчетени по други позиции на ЕБК)</t>
  </si>
  <si>
    <t>1091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</si>
  <si>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</si>
  <si>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</si>
  <si>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</si>
  <si>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</si>
  <si>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</si>
  <si>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</si>
  <si>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финансови услуги</t>
  </si>
  <si>
    <t>1069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</si>
  <si>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</si>
  <si>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</si>
  <si>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</si>
  <si>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</si>
  <si>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</si>
  <si>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</si>
  <si>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</si>
  <si>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</si>
  <si>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Стипендии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</si>
  <si>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</si>
  <si>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</si>
  <si>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</si>
  <si>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</si>
  <si>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</si>
  <si>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</si>
  <si>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</si>
  <si>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</si>
  <si>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</si>
  <si>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</si>
  <si>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</si>
  <si>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</si>
  <si>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стопански инвентар</t>
  </si>
  <si>
    <t>5205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</si>
  <si>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</si>
  <si>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</si>
  <si>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</si>
  <si>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</si>
  <si>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</si>
  <si>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</si>
  <si>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</si>
  <si>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</si>
  <si>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</si>
  <si>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</si>
  <si>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</si>
  <si>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</si>
  <si>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</si>
  <si>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</si>
  <si>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</si>
  <si>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</si>
  <si>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</si>
  <si>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</si>
  <si>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</si>
  <si>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</si>
  <si>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</si>
  <si>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транспортни средства</t>
  </si>
  <si>
    <t>5204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</si>
  <si>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</si>
  <si>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</si>
  <si>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</si>
  <si>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</si>
  <si>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</si>
  <si>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</si>
  <si>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</si>
  <si>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</si>
  <si>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</si>
  <si>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</si>
  <si>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</si>
  <si>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</si>
  <si>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</si>
  <si>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</si>
  <si>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</si>
  <si>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</si>
  <si>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</si>
  <si>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</si>
  <si>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</si>
  <si>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</si>
  <si>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</si>
  <si>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</si>
  <si>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</si>
  <si>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</si>
  <si>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</si>
  <si>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</si>
  <si>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възрастни хора с увреждания</t>
  </si>
  <si>
    <t>Всичко - 541 Домове за възрастни хора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</si>
  <si>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</si>
  <si>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</si>
  <si>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</si>
  <si>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</si>
  <si>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</si>
  <si>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</si>
  <si>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</si>
  <si>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</si>
  <si>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Социални услуги в домашна среда</t>
  </si>
  <si>
    <t>Всичко - 561 Социални услуги в домашна среда: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</si>
  <si>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</si>
  <si>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</si>
  <si>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</si>
  <si>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</si>
  <si>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</si>
  <si>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</si>
  <si>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</si>
  <si>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</si>
  <si>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</si>
  <si>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</si>
  <si>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</si>
  <si>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</si>
  <si>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</si>
  <si>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</si>
  <si>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</si>
  <si>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</si>
  <si>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</si>
  <si>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</si>
  <si>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</si>
  <si>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</si>
  <si>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</si>
  <si>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</si>
  <si>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</si>
  <si>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</si>
  <si>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</si>
  <si>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</si>
  <si>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</si>
  <si>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</si>
  <si>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</si>
  <si>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</si>
  <si>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</si>
  <si>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</si>
  <si>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</si>
  <si>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</si>
  <si>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РАЗХОДИ ЗА МЕСТНИ ДЕЙНОСТИ</t>
  </si>
  <si>
    <t>Разходи за членски внос и участие в нетърговски организации и дейности</t>
  </si>
  <si>
    <t>4600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</si>
  <si>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</si>
  <si>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</si>
  <si>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</si>
  <si>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</si>
  <si>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Резерв</t>
  </si>
  <si>
    <t>Резерв за непредвидени и неотложни разходи</t>
  </si>
  <si>
    <t>0098</t>
  </si>
  <si>
    <t>Всичко - Резерв:</t>
  </si>
  <si>
    <t>придобиване на сгради</t>
  </si>
  <si>
    <t>5202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</si>
  <si>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</si>
  <si>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</si>
  <si>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</si>
  <si>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</si>
  <si>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обезщетения и помощи по решение на общинския съвет</t>
  </si>
  <si>
    <t>4214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</si>
  <si>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</si>
  <si>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</si>
  <si>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</si>
  <si>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</si>
  <si>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</si>
  <si>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</si>
  <si>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</si>
  <si>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</si>
  <si>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</si>
  <si>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</si>
  <si>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</si>
  <si>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</si>
  <si>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</si>
  <si>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</si>
  <si>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</si>
  <si>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придобиване на други ДМА</t>
  </si>
  <si>
    <t>5219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</si>
  <si>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</si>
  <si>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</si>
  <si>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</si>
  <si>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</si>
  <si>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</si>
  <si>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</si>
  <si>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</si>
  <si>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</si>
  <si>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</si>
  <si>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</si>
  <si>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</si>
  <si>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</si>
  <si>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</si>
  <si>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</si>
  <si>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</si>
  <si>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</si>
  <si>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</si>
  <si>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</si>
  <si>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</si>
  <si>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</si>
  <si>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</si>
  <si>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</si>
  <si>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</si>
  <si>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</si>
  <si>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</si>
  <si>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</si>
  <si>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</si>
  <si>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такса ангажимент по заеми</t>
  </si>
  <si>
    <t>1063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</si>
  <si>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</si>
  <si>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</si>
  <si>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</si>
  <si>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</si>
  <si>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</si>
  <si>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</si>
  <si>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</si>
  <si>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</si>
  <si>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</si>
  <si>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</si>
  <si>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</si>
  <si>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</si>
  <si>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</si>
  <si>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</si>
  <si>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</si>
  <si>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</si>
  <si>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</si>
  <si>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</si>
  <si>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</si>
  <si>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</si>
  <si>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</si>
  <si>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</si>
  <si>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</si>
  <si>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</si>
  <si>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</si>
  <si>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</si>
  <si>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ВСИЧКО РАЗХОДИ ЗА МЕСТНИ ДЕЙНОСТИ:</t>
  </si>
  <si>
    <t>РАЗХОДИ ЗА ДОФИНАНСИРАНЕ НА ДЪРЖАВНИ ДЕЙНОСТИ</t>
  </si>
  <si>
    <t>547 Център за временно настаняване</t>
  </si>
  <si>
    <t>Всичко - 547 Център за временно настаняване:</t>
  </si>
  <si>
    <t>ВСИЧКО РАЗХОДИ ЗА ДОФИНАНСИРАНЕ НА ДЪРЖАВНИ ДЕЙНОСТИ:</t>
  </si>
  <si>
    <t>ОБЩО РАЗХОДИ ПО БЮДЖЕТА:</t>
  </si>
  <si>
    <t>Към Приложение 4</t>
  </si>
  <si>
    <t>ОП Зелени системи</t>
  </si>
  <si>
    <t>ОП Спортни имоти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</si>
  <si>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</si>
  <si>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</si>
  <si>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</si>
  <si>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</si>
  <si>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</si>
  <si>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Наименование на параграф</t>
  </si>
  <si>
    <t>уточнен годишен план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</si>
  <si>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</si>
  <si>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</si>
  <si>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</si>
  <si>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</si>
  <si>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</si>
  <si>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</si>
  <si>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</si>
  <si>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</si>
  <si>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</si>
  <si>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</si>
  <si>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</si>
  <si>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</si>
  <si>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</si>
  <si>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</si>
  <si>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</si>
  <si>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</si>
  <si>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</si>
  <si>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</si>
  <si>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</si>
  <si>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</si>
  <si>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</si>
  <si>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</si>
  <si>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</si>
  <si>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</si>
  <si>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</si>
  <si>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</si>
  <si>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Всичко разходи</t>
  </si>
  <si>
    <t>Рекапитулация по разходни параграфи на общински предприятия и мероприятия към 31.03.2021 година</t>
  </si>
  <si>
    <t xml:space="preserve"> отчет 31.03.21</t>
  </si>
  <si>
    <t>ПРИЛОЖЕНИЕ 4</t>
  </si>
  <si>
    <t>АКТУАЛИЗИРАН  БЮДЖЕТ КЪМ 31.03.2021 Г.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</si>
  <si>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</si>
  <si>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</si>
  <si>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</si>
  <si>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</si>
  <si>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</si>
  <si>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</si>
  <si>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>НАЧАЛЕН ПЛАН 2021 Г.</t>
  </si>
  <si>
    <t>УТОЧНЕН ПЛАН КЪМ 31.03.2021 Г.</t>
  </si>
  <si>
    <t>ОТЧЕТ КЪМ 31.03.2021 Г.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</si>
  <si>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</si>
  <si>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</si>
  <si>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</si>
  <si>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</si>
  <si>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</si>
  <si>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</si>
  <si>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</si>
  <si>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</si>
  <si>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</si>
  <si>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</si>
  <si>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</si>
  <si>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</si>
  <si>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</si>
  <si>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</si>
  <si>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</si>
  <si>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</si>
  <si>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</si>
  <si>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</si>
  <si>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</si>
  <si>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</si>
  <si>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</si>
  <si>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</si>
  <si>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</si>
  <si>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</si>
  <si>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</si>
  <si>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</si>
  <si>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</si>
  <si>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</si>
  <si>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</si>
  <si>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</si>
  <si>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</si>
  <si>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</si>
  <si>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</si>
  <si>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</si>
  <si>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</si>
  <si>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</si>
  <si>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</si>
  <si>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</si>
  <si>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</si>
  <si>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</si>
  <si>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</si>
  <si>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</si>
  <si>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</si>
  <si>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</si>
  <si>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Даниела Данчева</t>
  </si>
  <si>
    <t>Р. Колева, гл. експерт Дирекция БФ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</si>
  <si>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</si>
  <si>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</si>
  <si>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</si>
  <si>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</si>
  <si>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</si>
  <si>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</si>
  <si>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</si>
  <si>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</si>
  <si>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</si>
  <si>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</si>
  <si>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</si>
  <si>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</si>
  <si>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разлика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</si>
  <si>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</si>
  <si>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</si>
  <si>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</si>
  <si>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</si>
  <si>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</si>
  <si>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</si>
  <si>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</si>
  <si>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</si>
  <si>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</si>
  <si>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</si>
  <si>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</si>
  <si>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</si>
  <si>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</si>
  <si>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</si>
  <si>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</si>
  <si>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</si>
  <si>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</si>
  <si>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</si>
  <si>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</si>
  <si>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 1/2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</si>
  <si>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</si>
  <si>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</si>
  <si>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</si>
  <si>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</si>
  <si>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</si>
  <si>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</si>
  <si>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</si>
  <si>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</si>
  <si>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</si>
  <si>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</si>
  <si>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</si>
  <si>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</si>
  <si>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</si>
  <si>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</si>
  <si>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</si>
  <si>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</si>
  <si>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</si>
  <si>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</si>
  <si>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</si>
  <si>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</si>
  <si>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</si>
  <si>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</si>
  <si>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</si>
  <si>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</si>
  <si>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</si>
  <si>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</si>
  <si>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</si>
  <si>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</si>
  <si>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</si>
  <si>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</si>
  <si>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</si>
  <si>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</si>
  <si>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</si>
  <si>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</si>
  <si>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</si>
  <si>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</si>
  <si>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</si>
  <si>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</si>
  <si>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</si>
  <si>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</si>
  <si>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</si>
  <si>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</si>
  <si>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</si>
  <si>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</si>
  <si>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</si>
  <si>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</si>
  <si>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</si>
  <si>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</si>
  <si>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</si>
  <si>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</si>
  <si>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</si>
  <si>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</si>
  <si>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</si>
  <si>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</si>
  <si>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</si>
  <si>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</si>
  <si>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</si>
  <si>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</si>
  <si>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</si>
  <si>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</si>
  <si>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</si>
  <si>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</si>
  <si>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</si>
  <si>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</si>
  <si>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</si>
  <si>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</si>
  <si>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</si>
  <si>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</si>
  <si>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</si>
  <si>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</si>
  <si>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</si>
  <si>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</si>
  <si>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</si>
  <si>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</si>
  <si>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</si>
  <si>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</si>
  <si>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</si>
  <si>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</si>
  <si>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</si>
  <si>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</si>
  <si>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</si>
  <si>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</si>
  <si>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</si>
  <si>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</si>
  <si>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</si>
  <si>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</si>
  <si>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</si>
  <si>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</si>
  <si>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</si>
  <si>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</si>
  <si>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</si>
  <si>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</si>
  <si>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</si>
  <si>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</si>
  <si>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</si>
  <si>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</si>
  <si>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</si>
  <si>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</si>
  <si>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</si>
  <si>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</si>
  <si>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</si>
  <si>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</si>
  <si>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</si>
  <si>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</si>
  <si>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</si>
  <si>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</si>
  <si>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</si>
  <si>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</si>
  <si>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</si>
  <si>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</si>
  <si>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</si>
  <si>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</si>
  <si>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</si>
  <si>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</si>
  <si>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</si>
  <si>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</si>
  <si>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</si>
  <si>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</si>
  <si>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</si>
  <si>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</si>
  <si>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</si>
  <si>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</si>
  <si>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</si>
  <si>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</si>
  <si>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</si>
  <si>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</si>
  <si>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</si>
  <si>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</si>
  <si>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</si>
  <si>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</si>
  <si>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</si>
  <si>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</si>
  <si>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</si>
  <si>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</si>
  <si>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</si>
  <si>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</si>
  <si>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</si>
  <si>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</si>
  <si>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</si>
  <si>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</si>
  <si>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</si>
  <si>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</si>
  <si>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</si>
  <si>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</si>
  <si>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</si>
  <si>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</si>
  <si>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</si>
  <si>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</si>
  <si>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</si>
  <si>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</si>
  <si>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</si>
  <si>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</si>
  <si>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</si>
  <si>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</si>
  <si>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</si>
  <si>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</si>
  <si>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</si>
  <si>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</si>
  <si>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</si>
  <si>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</si>
  <si>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</si>
  <si>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</si>
  <si>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</si>
  <si>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</si>
  <si>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</si>
  <si>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</si>
  <si>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</si>
  <si>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</si>
  <si>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</si>
  <si>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</si>
  <si>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</si>
  <si>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</si>
  <si>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</si>
  <si>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</si>
  <si>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</si>
  <si>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</si>
  <si>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</si>
  <si>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</si>
  <si>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</si>
  <si>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</si>
  <si>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</si>
  <si>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</si>
  <si>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</si>
  <si>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</si>
  <si>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</si>
  <si>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</si>
  <si>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</si>
  <si>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</si>
  <si>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</si>
  <si>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</si>
  <si>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</si>
  <si>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</si>
  <si>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</si>
  <si>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</si>
  <si>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Видеосистеми за видеонаблюдение</t>
  </si>
  <si>
    <t>Тракторна косачка за нуждите на РИМ В. Търново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</si>
  <si>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</si>
  <si>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</si>
  <si>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</si>
  <si>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</si>
  <si>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</si>
  <si>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</si>
  <si>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</si>
  <si>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</si>
  <si>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</si>
  <si>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</si>
  <si>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</si>
  <si>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</si>
  <si>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</si>
  <si>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</si>
  <si>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</si>
  <si>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</si>
  <si>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</si>
  <si>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</si>
  <si>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</si>
  <si>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</si>
  <si>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</si>
  <si>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</si>
  <si>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</si>
  <si>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</si>
  <si>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</si>
  <si>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</si>
  <si>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</si>
  <si>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</si>
  <si>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</si>
  <si>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</si>
  <si>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</si>
  <si>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00-98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</si>
  <si>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</si>
  <si>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</si>
  <si>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</si>
  <si>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</si>
  <si>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инж. Даниел Панов</t>
  </si>
  <si>
    <t>инж. Динко Кечев</t>
  </si>
  <si>
    <t>Директор дирекция СУТ</t>
  </si>
  <si>
    <t>П. Христов</t>
  </si>
  <si>
    <t>Началник отдел ИТО</t>
  </si>
  <si>
    <t>ОТЧЕТ</t>
  </si>
  <si>
    <t xml:space="preserve">НА  ПРИХОДИТЕ И РАЗХОДИТЕ НА СМЕТКИТЕ ЗА СРЕДСТВАТА ОТ ЕВРОПЕЙСКИЯ СЪЮЗ </t>
  </si>
  <si>
    <t xml:space="preserve"> И ДРУГИ МЕЖДУНАРОДНИ ПРОГРАМИ И ПРОЕКТИ НА ОБЩИНА ВЕЛИКО ТЪРНОВО КЪМ 31.03.2021 ГОДИНА </t>
  </si>
  <si>
    <t>НАИМЕНОВАНИЕ НА ПАРАГРАФА ПО ЕБК 2021</t>
  </si>
  <si>
    <t>§§</t>
  </si>
  <si>
    <t>НАЧАЛЕН ПЛАН 2021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</si>
  <si>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</si>
  <si>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</si>
  <si>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</si>
  <si>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</si>
  <si>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>УТОЧНЕН ПЛАН 31.03. 2021</t>
  </si>
  <si>
    <t>ОТЧЕТ КЪМ 31.03.2021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</si>
  <si>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</si>
  <si>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</si>
  <si>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</si>
  <si>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</si>
  <si>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</si>
  <si>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</si>
  <si>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</si>
  <si>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27-00</t>
  </si>
  <si>
    <t xml:space="preserve"> - за ползване на домашен социален патронаж и други общински социални услуги</t>
  </si>
  <si>
    <t>27-04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</si>
  <si>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</si>
  <si>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</si>
  <si>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</si>
  <si>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</si>
  <si>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</si>
  <si>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</si>
  <si>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</si>
  <si>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</si>
  <si>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</si>
  <si>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</si>
  <si>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</si>
  <si>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</si>
  <si>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</si>
  <si>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</si>
  <si>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</si>
  <si>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</si>
  <si>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</si>
  <si>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</si>
  <si>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</si>
  <si>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</si>
  <si>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</si>
  <si>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</si>
  <si>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</si>
  <si>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</si>
  <si>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</si>
  <si>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</si>
  <si>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</si>
  <si>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</si>
  <si>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</si>
  <si>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</si>
  <si>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</si>
  <si>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</si>
  <si>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</si>
  <si>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</si>
  <si>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</si>
  <si>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</si>
  <si>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</si>
  <si>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</si>
  <si>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</si>
  <si>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</si>
  <si>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</si>
  <si>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</si>
  <si>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</si>
  <si>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</si>
  <si>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</si>
  <si>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</si>
  <si>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</si>
  <si>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</si>
  <si>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</si>
  <si>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</si>
  <si>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</si>
  <si>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</si>
  <si>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</si>
  <si>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</si>
  <si>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</si>
  <si>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</si>
  <si>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</si>
  <si>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</si>
  <si>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</si>
  <si>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</si>
  <si>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</si>
  <si>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</si>
  <si>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</si>
  <si>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</si>
  <si>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</si>
  <si>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</si>
  <si>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</si>
  <si>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</si>
  <si>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</si>
  <si>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</si>
  <si>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</si>
  <si>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</si>
  <si>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</si>
  <si>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</si>
  <si>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</si>
  <si>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</si>
  <si>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</si>
  <si>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</si>
  <si>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</si>
  <si>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</si>
  <si>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</si>
  <si>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</si>
  <si>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</si>
  <si>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</si>
  <si>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</si>
  <si>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</si>
  <si>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</si>
  <si>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</si>
  <si>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</si>
  <si>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</si>
  <si>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</si>
  <si>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</si>
  <si>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</si>
  <si>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</si>
  <si>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</si>
  <si>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</si>
  <si>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</si>
  <si>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</si>
  <si>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</si>
  <si>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</si>
  <si>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</si>
  <si>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</si>
  <si>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</si>
  <si>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</si>
  <si>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</si>
  <si>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</si>
  <si>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</si>
  <si>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</si>
  <si>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</si>
  <si>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</si>
  <si>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</si>
  <si>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</si>
  <si>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 xml:space="preserve"> - помощи за домакинства</t>
  </si>
  <si>
    <t>42-19</t>
  </si>
  <si>
    <t>45-00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</si>
  <si>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</si>
  <si>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</si>
  <si>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</si>
  <si>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</si>
  <si>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</si>
  <si>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</si>
  <si>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</si>
  <si>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</si>
  <si>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</si>
  <si>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</si>
  <si>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</si>
  <si>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</si>
  <si>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</si>
  <si>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</si>
  <si>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</si>
  <si>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</si>
  <si>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</si>
  <si>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</si>
  <si>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</si>
  <si>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</si>
  <si>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</si>
  <si>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</si>
  <si>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</si>
  <si>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</si>
  <si>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</si>
  <si>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</si>
  <si>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</si>
  <si>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</si>
  <si>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</si>
  <si>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</si>
  <si>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</si>
  <si>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</si>
  <si>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</si>
  <si>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</si>
  <si>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</si>
  <si>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</si>
  <si>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Р. Колева, експерт Дирекция БФ</t>
  </si>
  <si>
    <t>Д. Гавраилова, експерт Дирекция БФ</t>
  </si>
  <si>
    <t>ПРИЛОЖЕНИЕ 3</t>
  </si>
  <si>
    <t>ПРИЛОЖЕНИЕ 5</t>
  </si>
  <si>
    <t>инж. Цанко Бояджиев</t>
  </si>
  <si>
    <t>Началник отдел ТИ</t>
  </si>
  <si>
    <t>НА ИНВЕСТИЦИОННА ПРОГРАМА</t>
  </si>
  <si>
    <t>КЪМ 31.03.2021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</si>
</sst>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#0"/>
    <numFmt numFmtId="174" formatCode="#,##0.0"/>
    <numFmt numFmtId="175" formatCode="#,##0.000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0.0"/>
    <numFmt numFmtId="181" formatCode="dd\.m\.yyyy\ &quot;г.&quot;;@"/>
    <numFmt numFmtId="182" formatCode="000"/>
    <numFmt numFmtId="183" formatCode="0#&quot;-&quot;0#"/>
    <numFmt numFmtId="184" formatCode="0000"/>
    <numFmt numFmtId="185" formatCode="00&quot;-&quot;0#"/>
    <numFmt numFmtId="186" formatCode="0&quot; &quot;#&quot; &quot;#"/>
    <numFmt numFmtId="187" formatCode="0&quot; &quot;0&quot; &quot;0&quot; &quot;0"/>
    <numFmt numFmtId="188" formatCode="000&quot; &quot;000&quot; &quot;000"/>
    <numFmt numFmtId="189" formatCode="&quot;x&quot;"/>
    <numFmt numFmtId="190" formatCode="#,##0;[Red]\(#,##0\)"/>
    <numFmt numFmtId="191" formatCode="#,##0;\(#,##0\)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&quot;II. ОБЩО РАЗХОДИ ЗА ДЕЙНОСТ &quot;0&quot;&quot;0&quot;&quot;0&quot;&quot;0"/>
    <numFmt numFmtId="198" formatCode="0000&quot; &quot;0000"/>
    <numFmt numFmtId="199" formatCode="0000&quot; &quot;0000&quot; &quot;0000"/>
    <numFmt numFmtId="200" formatCode="0000&quot; &quot;0000&quot; &quot;0000&quot; &quot;0000"/>
    <numFmt numFmtId="201" formatCode="&quot;Да&quot;;&quot;Да&quot;;&quot;Не&quot;"/>
    <numFmt numFmtId="202" formatCode="&quot;Истина&quot;;&quot; Истина &quot;;&quot; Неистина &quot;"/>
    <numFmt numFmtId="203" formatCode="&quot;Вкл.&quot;;&quot; Вкл. &quot;;&quot; Изкл.&quot;"/>
    <numFmt numFmtId="204" formatCode="[$¥€-2]\ #,##0.00_);[Red]\([$¥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name val="Hebar"/>
      <family val="0"/>
    </font>
    <font>
      <sz val="10"/>
      <name val="MS Sans Serif"/>
      <family val="2"/>
    </font>
    <font>
      <b/>
      <sz val="9"/>
      <name val="Segoe UI"/>
      <family val="2"/>
    </font>
    <font>
      <sz val="9"/>
      <name val="Segoe U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Heba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ashed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10" xfId="34" applyFont="1" applyBorder="1" applyAlignment="1">
      <alignment horizontal="left"/>
      <protection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4" fillId="0" borderId="12" xfId="34" applyFont="1" applyBorder="1" applyAlignment="1">
      <alignment horizontal="left"/>
      <protection/>
    </xf>
    <xf numFmtId="0" fontId="2" fillId="0" borderId="13" xfId="34" applyFont="1" applyBorder="1" applyAlignment="1">
      <alignment horizontal="left"/>
      <protection/>
    </xf>
    <xf numFmtId="3" fontId="3" fillId="0" borderId="10" xfId="0" applyNumberFormat="1" applyFont="1" applyBorder="1" applyAlignment="1">
      <alignment horizontal="right"/>
    </xf>
    <xf numFmtId="49" fontId="69" fillId="0" borderId="11" xfId="69" applyNumberFormat="1" applyFont="1" applyBorder="1" applyAlignment="1">
      <alignment horizontal="center" vertical="center" wrapText="1"/>
      <protection/>
    </xf>
    <xf numFmtId="3" fontId="69" fillId="0" borderId="11" xfId="69" applyNumberFormat="1" applyFont="1" applyBorder="1" applyAlignment="1">
      <alignment horizontal="center" vertical="center" wrapText="1"/>
      <protection/>
    </xf>
    <xf numFmtId="0" fontId="69" fillId="0" borderId="11" xfId="69" applyFont="1" applyBorder="1" applyAlignment="1">
      <alignment horizontal="center" vertical="center" wrapText="1"/>
      <protection/>
    </xf>
    <xf numFmtId="0" fontId="70" fillId="0" borderId="11" xfId="69" applyFont="1" applyBorder="1" applyAlignment="1">
      <alignment vertical="center"/>
      <protection/>
    </xf>
    <xf numFmtId="0" fontId="70" fillId="0" borderId="11" xfId="69" applyFont="1" applyBorder="1" applyAlignment="1">
      <alignment/>
      <protection/>
    </xf>
    <xf numFmtId="0" fontId="70" fillId="0" borderId="11" xfId="69" applyFont="1" applyBorder="1" applyAlignment="1">
      <alignment wrapText="1"/>
      <protection/>
    </xf>
    <xf numFmtId="3" fontId="70" fillId="0" borderId="11" xfId="69" applyNumberFormat="1" applyFont="1" applyBorder="1" applyAlignment="1">
      <alignment/>
      <protection/>
    </xf>
    <xf numFmtId="0" fontId="70" fillId="0" borderId="11" xfId="69" applyFont="1" applyBorder="1">
      <alignment/>
      <protection/>
    </xf>
    <xf numFmtId="3" fontId="70" fillId="0" borderId="11" xfId="69" applyNumberFormat="1" applyFont="1" applyBorder="1">
      <alignment/>
      <protection/>
    </xf>
    <xf numFmtId="0" fontId="6" fillId="0" borderId="11" xfId="34" applyFont="1" applyBorder="1" applyAlignment="1">
      <alignment horizontal="left"/>
      <protection/>
    </xf>
    <xf numFmtId="0" fontId="6" fillId="0" borderId="11" xfId="34" applyFont="1" applyBorder="1" applyAlignment="1">
      <alignment horizontal="left" wrapText="1"/>
      <protection/>
    </xf>
    <xf numFmtId="3" fontId="6" fillId="0" borderId="11" xfId="34" applyNumberFormat="1" applyFont="1" applyBorder="1" applyAlignment="1">
      <alignment horizontal="right"/>
      <protection/>
    </xf>
    <xf numFmtId="3" fontId="5" fillId="0" borderId="11" xfId="34" applyNumberFormat="1" applyFont="1" applyBorder="1" applyAlignment="1">
      <alignment horizontal="right"/>
      <protection/>
    </xf>
    <xf numFmtId="3" fontId="71" fillId="0" borderId="11" xfId="69" applyNumberFormat="1" applyFont="1" applyBorder="1">
      <alignment/>
      <protection/>
    </xf>
    <xf numFmtId="3" fontId="72" fillId="0" borderId="11" xfId="34" applyNumberFormat="1" applyFont="1" applyBorder="1" applyAlignment="1">
      <alignment horizontal="right"/>
      <protection/>
    </xf>
    <xf numFmtId="3" fontId="71" fillId="0" borderId="11" xfId="34" applyNumberFormat="1" applyFont="1" applyBorder="1" applyAlignment="1">
      <alignment horizontal="right"/>
      <protection/>
    </xf>
    <xf numFmtId="49" fontId="69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13" xfId="0" applyFont="1" applyBorder="1" applyAlignment="1">
      <alignment/>
    </xf>
    <xf numFmtId="0" fontId="6" fillId="0" borderId="10" xfId="34" applyFont="1" applyBorder="1" applyAlignment="1">
      <alignment horizontal="left"/>
      <protection/>
    </xf>
    <xf numFmtId="0" fontId="5" fillId="0" borderId="12" xfId="34" applyFont="1" applyBorder="1" applyAlignment="1">
      <alignment horizontal="left"/>
      <protection/>
    </xf>
    <xf numFmtId="3" fontId="5" fillId="0" borderId="10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0" fontId="6" fillId="0" borderId="13" xfId="34" applyFont="1" applyBorder="1" applyAlignment="1">
      <alignment horizontal="left"/>
      <protection/>
    </xf>
    <xf numFmtId="3" fontId="5" fillId="0" borderId="11" xfId="69" applyNumberFormat="1" applyFont="1" applyBorder="1" applyAlignment="1">
      <alignment horizontal="right"/>
      <protection/>
    </xf>
    <xf numFmtId="0" fontId="69" fillId="0" borderId="0" xfId="69" applyFont="1">
      <alignment/>
      <protection/>
    </xf>
    <xf numFmtId="0" fontId="69" fillId="0" borderId="0" xfId="69" applyFont="1" applyAlignment="1">
      <alignment wrapText="1"/>
      <protection/>
    </xf>
    <xf numFmtId="3" fontId="69" fillId="0" borderId="0" xfId="69" applyNumberFormat="1" applyFont="1">
      <alignment/>
      <protection/>
    </xf>
    <xf numFmtId="0" fontId="7" fillId="0" borderId="0" xfId="73" applyFont="1" applyFill="1" applyAlignment="1">
      <alignment/>
      <protection/>
    </xf>
    <xf numFmtId="0" fontId="12" fillId="0" borderId="0" xfId="73" applyFont="1" applyFill="1" applyAlignment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70" fillId="0" borderId="0" xfId="69" applyNumberFormat="1" applyFont="1" applyAlignment="1">
      <alignment horizontal="right"/>
      <protection/>
    </xf>
    <xf numFmtId="0" fontId="70" fillId="0" borderId="0" xfId="69" applyFont="1" applyAlignment="1">
      <alignment horizontal="centerContinuous"/>
      <protection/>
    </xf>
    <xf numFmtId="0" fontId="70" fillId="0" borderId="0" xfId="69" applyFont="1" applyAlignment="1">
      <alignment horizontal="centerContinuous" wrapText="1"/>
      <protection/>
    </xf>
    <xf numFmtId="3" fontId="70" fillId="0" borderId="0" xfId="69" applyNumberFormat="1" applyFont="1" applyAlignment="1">
      <alignment horizontal="centerContinuous"/>
      <protection/>
    </xf>
    <xf numFmtId="0" fontId="4" fillId="0" borderId="0" xfId="34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right"/>
    </xf>
    <xf numFmtId="0" fontId="70" fillId="0" borderId="0" xfId="69" applyFont="1" applyFill="1" applyAlignment="1">
      <alignment horizontal="centerContinuous" wrapText="1"/>
      <protection/>
    </xf>
    <xf numFmtId="3" fontId="70" fillId="0" borderId="0" xfId="69" applyNumberFormat="1" applyFont="1" applyFill="1" applyAlignment="1">
      <alignment horizontal="centerContinuous"/>
      <protection/>
    </xf>
    <xf numFmtId="3" fontId="5" fillId="0" borderId="11" xfId="71" applyNumberFormat="1" applyFont="1" applyFill="1" applyBorder="1" applyAlignment="1">
      <alignment horizontal="center" vertical="center" wrapText="1"/>
      <protection/>
    </xf>
    <xf numFmtId="3" fontId="5" fillId="0" borderId="11" xfId="71" applyNumberFormat="1" applyFont="1" applyFill="1" applyBorder="1" applyAlignment="1">
      <alignment vertical="center" wrapText="1"/>
      <protection/>
    </xf>
    <xf numFmtId="3" fontId="6" fillId="0" borderId="11" xfId="71" applyNumberFormat="1" applyFont="1" applyFill="1" applyBorder="1" applyAlignment="1">
      <alignment horizontal="right" vertical="center" wrapText="1"/>
      <protection/>
    </xf>
    <xf numFmtId="3" fontId="5" fillId="0" borderId="11" xfId="71" applyNumberFormat="1" applyFont="1" applyFill="1" applyBorder="1" applyAlignment="1">
      <alignment horizontal="left" vertical="center" wrapText="1"/>
      <protection/>
    </xf>
    <xf numFmtId="49" fontId="69" fillId="0" borderId="0" xfId="69" applyNumberFormat="1" applyFont="1" applyFill="1" applyAlignment="1">
      <alignment wrapText="1"/>
      <protection/>
    </xf>
    <xf numFmtId="49" fontId="5" fillId="0" borderId="11" xfId="71" applyNumberFormat="1" applyFont="1" applyFill="1" applyBorder="1" applyAlignment="1">
      <alignment horizontal="center" vertical="center" wrapText="1"/>
      <protection/>
    </xf>
    <xf numFmtId="49" fontId="5" fillId="0" borderId="11" xfId="71" applyNumberFormat="1" applyFont="1" applyFill="1" applyBorder="1" applyAlignment="1">
      <alignment horizontal="left" vertical="center" wrapText="1"/>
      <protection/>
    </xf>
    <xf numFmtId="49" fontId="69" fillId="0" borderId="0" xfId="0" applyNumberFormat="1" applyFont="1" applyAlignment="1">
      <alignment horizontal="left" wrapText="1"/>
    </xf>
    <xf numFmtId="49" fontId="9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3" fontId="5" fillId="0" borderId="11" xfId="71" applyNumberFormat="1" applyFont="1" applyFill="1" applyBorder="1" applyAlignment="1">
      <alignment vertical="center" wrapText="1"/>
      <protection/>
    </xf>
    <xf numFmtId="3" fontId="5" fillId="0" borderId="11" xfId="71" applyNumberFormat="1" applyFont="1" applyFill="1" applyBorder="1" applyAlignment="1">
      <alignment horizontal="left" vertical="center" wrapText="1"/>
      <protection/>
    </xf>
    <xf numFmtId="49" fontId="69" fillId="0" borderId="11" xfId="69" applyNumberFormat="1" applyFont="1" applyFill="1" applyBorder="1" applyAlignment="1">
      <alignment wrapText="1"/>
      <protection/>
    </xf>
    <xf numFmtId="49" fontId="5" fillId="0" borderId="11" xfId="71" applyNumberFormat="1" applyFont="1" applyFill="1" applyBorder="1" applyAlignment="1">
      <alignment vertical="center" wrapText="1"/>
      <protection/>
    </xf>
    <xf numFmtId="49" fontId="5" fillId="0" borderId="11" xfId="71" applyNumberFormat="1" applyFont="1" applyFill="1" applyBorder="1" applyAlignment="1">
      <alignment vertical="center" wrapText="1"/>
      <protection/>
    </xf>
    <xf numFmtId="49" fontId="5" fillId="0" borderId="11" xfId="71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right" vertical="center" wrapText="1"/>
    </xf>
    <xf numFmtId="3" fontId="5" fillId="0" borderId="11" xfId="71" applyNumberFormat="1" applyFont="1" applyFill="1" applyBorder="1" applyAlignment="1">
      <alignment horizontal="center" wrapText="1"/>
      <protection/>
    </xf>
    <xf numFmtId="0" fontId="69" fillId="0" borderId="0" xfId="69" applyFont="1" applyFill="1" applyAlignment="1">
      <alignment horizontal="center" wrapText="1"/>
      <protection/>
    </xf>
    <xf numFmtId="0" fontId="70" fillId="0" borderId="0" xfId="69" applyFont="1" applyFill="1" applyAlignment="1">
      <alignment horizontal="center" wrapText="1"/>
      <protection/>
    </xf>
    <xf numFmtId="0" fontId="69" fillId="0" borderId="11" xfId="69" applyFont="1" applyFill="1" applyBorder="1" applyAlignment="1">
      <alignment horizontal="center" wrapText="1"/>
      <protection/>
    </xf>
    <xf numFmtId="3" fontId="5" fillId="0" borderId="11" xfId="71" applyNumberFormat="1" applyFont="1" applyFill="1" applyBorder="1" applyAlignment="1">
      <alignment horizontal="center" wrapText="1"/>
      <protection/>
    </xf>
    <xf numFmtId="3" fontId="5" fillId="0" borderId="11" xfId="71" applyNumberFormat="1" applyFont="1" applyFill="1" applyBorder="1" applyAlignment="1">
      <alignment horizontal="right" vertical="center" wrapText="1"/>
      <protection/>
    </xf>
    <xf numFmtId="0" fontId="70" fillId="0" borderId="0" xfId="69" applyFont="1" applyFill="1" applyAlignment="1">
      <alignment horizontal="centerContinuous"/>
      <protection/>
    </xf>
    <xf numFmtId="49" fontId="70" fillId="0" borderId="0" xfId="69" applyNumberFormat="1" applyFont="1" applyFill="1" applyAlignment="1">
      <alignment horizontal="center" wrapText="1"/>
      <protection/>
    </xf>
    <xf numFmtId="3" fontId="69" fillId="0" borderId="0" xfId="69" applyNumberFormat="1" applyFont="1" applyFill="1" applyAlignment="1">
      <alignment wrapText="1"/>
      <protection/>
    </xf>
    <xf numFmtId="3" fontId="70" fillId="0" borderId="0" xfId="69" applyNumberFormat="1" applyFont="1" applyFill="1" applyAlignment="1">
      <alignment horizontal="right" wrapText="1"/>
      <protection/>
    </xf>
    <xf numFmtId="3" fontId="70" fillId="0" borderId="0" xfId="69" applyNumberFormat="1" applyFont="1" applyFill="1" applyAlignment="1">
      <alignment horizontal="center" wrapText="1"/>
      <protection/>
    </xf>
    <xf numFmtId="3" fontId="69" fillId="0" borderId="11" xfId="69" applyNumberFormat="1" applyFont="1" applyFill="1" applyBorder="1" applyAlignment="1">
      <alignment wrapText="1"/>
      <protection/>
    </xf>
    <xf numFmtId="0" fontId="9" fillId="0" borderId="11" xfId="0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wrapText="1"/>
    </xf>
    <xf numFmtId="3" fontId="69" fillId="0" borderId="0" xfId="0" applyNumberFormat="1" applyFont="1" applyFill="1" applyAlignment="1">
      <alignment wrapText="1"/>
    </xf>
    <xf numFmtId="0" fontId="73" fillId="0" borderId="0" xfId="72" applyFont="1">
      <alignment/>
      <protection/>
    </xf>
    <xf numFmtId="0" fontId="73" fillId="0" borderId="0" xfId="72" applyFont="1" applyFill="1">
      <alignment/>
      <protection/>
    </xf>
    <xf numFmtId="0" fontId="74" fillId="0" borderId="0" xfId="72" applyFont="1" applyAlignment="1">
      <alignment horizontal="right"/>
      <protection/>
    </xf>
    <xf numFmtId="0" fontId="5" fillId="0" borderId="0" xfId="72" applyFont="1" applyAlignment="1">
      <alignment horizontal="centerContinuous"/>
      <protection/>
    </xf>
    <xf numFmtId="0" fontId="5" fillId="0" borderId="0" xfId="72" applyFont="1" applyFill="1" applyAlignment="1">
      <alignment horizontal="centerContinuous"/>
      <protection/>
    </xf>
    <xf numFmtId="0" fontId="5" fillId="0" borderId="0" xfId="72" applyFont="1" applyAlignment="1">
      <alignment horizontal="center"/>
      <protection/>
    </xf>
    <xf numFmtId="0" fontId="73" fillId="0" borderId="0" xfId="72" applyFont="1" applyFill="1" applyAlignment="1">
      <alignment horizontal="center"/>
      <protection/>
    </xf>
    <xf numFmtId="0" fontId="73" fillId="0" borderId="0" xfId="72" applyFont="1" applyAlignment="1">
      <alignment horizontal="center"/>
      <protection/>
    </xf>
    <xf numFmtId="0" fontId="5" fillId="0" borderId="14" xfId="72" applyFont="1" applyBorder="1" applyAlignment="1">
      <alignment horizontal="center"/>
      <protection/>
    </xf>
    <xf numFmtId="49" fontId="73" fillId="0" borderId="15" xfId="72" applyNumberFormat="1" applyFont="1" applyBorder="1" applyAlignment="1">
      <alignment horizontal="center" vertical="center" wrapText="1"/>
      <protection/>
    </xf>
    <xf numFmtId="3" fontId="73" fillId="0" borderId="16" xfId="72" applyNumberFormat="1" applyFont="1" applyFill="1" applyBorder="1" applyAlignment="1">
      <alignment horizontal="center" vertical="center" wrapText="1"/>
      <protection/>
    </xf>
    <xf numFmtId="3" fontId="73" fillId="0" borderId="17" xfId="72" applyNumberFormat="1" applyFont="1" applyFill="1" applyBorder="1" applyAlignment="1">
      <alignment horizontal="center" vertical="center" wrapText="1"/>
      <protection/>
    </xf>
    <xf numFmtId="3" fontId="73" fillId="0" borderId="17" xfId="72" applyNumberFormat="1" applyFont="1" applyBorder="1" applyAlignment="1">
      <alignment horizontal="center" vertical="center" wrapText="1"/>
      <protection/>
    </xf>
    <xf numFmtId="0" fontId="13" fillId="0" borderId="13" xfId="35" applyFont="1" applyBorder="1" applyAlignment="1">
      <alignment horizontal="left"/>
      <protection/>
    </xf>
    <xf numFmtId="0" fontId="13" fillId="0" borderId="13" xfId="35" applyFont="1" applyBorder="1" applyAlignment="1">
      <alignment horizontal="left" wrapText="1"/>
      <protection/>
    </xf>
    <xf numFmtId="3" fontId="14" fillId="0" borderId="10" xfId="35" applyNumberFormat="1" applyFont="1" applyFill="1" applyBorder="1" applyAlignment="1">
      <alignment horizontal="right"/>
      <protection/>
    </xf>
    <xf numFmtId="3" fontId="14" fillId="0" borderId="10" xfId="35" applyNumberFormat="1" applyFont="1" applyBorder="1" applyAlignment="1">
      <alignment horizontal="right"/>
      <protection/>
    </xf>
    <xf numFmtId="0" fontId="15" fillId="0" borderId="10" xfId="35" applyFont="1" applyBorder="1" applyAlignment="1">
      <alignment horizontal="left"/>
      <protection/>
    </xf>
    <xf numFmtId="0" fontId="15" fillId="0" borderId="10" xfId="35" applyFont="1" applyBorder="1" applyAlignment="1">
      <alignment horizontal="left" wrapText="1"/>
      <protection/>
    </xf>
    <xf numFmtId="3" fontId="16" fillId="0" borderId="10" xfId="35" applyNumberFormat="1" applyFont="1" applyFill="1" applyBorder="1" applyAlignment="1">
      <alignment horizontal="right"/>
      <protection/>
    </xf>
    <xf numFmtId="3" fontId="16" fillId="0" borderId="10" xfId="35" applyNumberFormat="1" applyFont="1" applyBorder="1" applyAlignment="1">
      <alignment horizontal="right"/>
      <protection/>
    </xf>
    <xf numFmtId="0" fontId="13" fillId="0" borderId="10" xfId="35" applyFont="1" applyBorder="1" applyAlignment="1">
      <alignment horizontal="left"/>
      <protection/>
    </xf>
    <xf numFmtId="49" fontId="13" fillId="0" borderId="10" xfId="35" applyNumberFormat="1" applyFont="1" applyBorder="1" applyAlignment="1">
      <alignment horizontal="left" wrapText="1"/>
      <protection/>
    </xf>
    <xf numFmtId="0" fontId="13" fillId="0" borderId="10" xfId="35" applyFont="1" applyBorder="1" applyAlignment="1">
      <alignment horizontal="left" wrapText="1"/>
      <protection/>
    </xf>
    <xf numFmtId="0" fontId="74" fillId="0" borderId="11" xfId="72" applyFont="1" applyBorder="1" applyAlignment="1">
      <alignment/>
      <protection/>
    </xf>
    <xf numFmtId="0" fontId="74" fillId="0" borderId="10" xfId="72" applyFont="1" applyFill="1" applyBorder="1">
      <alignment/>
      <protection/>
    </xf>
    <xf numFmtId="3" fontId="14" fillId="0" borderId="10" xfId="72" applyNumberFormat="1" applyFont="1" applyFill="1" applyBorder="1">
      <alignment/>
      <protection/>
    </xf>
    <xf numFmtId="3" fontId="75" fillId="0" borderId="10" xfId="72" applyNumberFormat="1" applyFont="1" applyFill="1" applyBorder="1">
      <alignment/>
      <protection/>
    </xf>
    <xf numFmtId="3" fontId="14" fillId="0" borderId="11" xfId="72" applyNumberFormat="1" applyFont="1" applyFill="1" applyBorder="1" applyAlignment="1">
      <alignment/>
      <protection/>
    </xf>
    <xf numFmtId="3" fontId="14" fillId="0" borderId="11" xfId="72" applyNumberFormat="1" applyFont="1" applyBorder="1" applyAlignment="1">
      <alignment/>
      <protection/>
    </xf>
    <xf numFmtId="9" fontId="74" fillId="0" borderId="11" xfId="80" applyFont="1" applyBorder="1" applyAlignment="1">
      <alignment/>
    </xf>
    <xf numFmtId="3" fontId="14" fillId="0" borderId="10" xfId="72" applyNumberFormat="1" applyFont="1" applyFill="1" applyBorder="1" applyAlignment="1">
      <alignment horizontal="right"/>
      <protection/>
    </xf>
    <xf numFmtId="3" fontId="14" fillId="0" borderId="10" xfId="72" applyNumberFormat="1" applyFont="1" applyBorder="1" applyAlignment="1">
      <alignment horizontal="right"/>
      <protection/>
    </xf>
    <xf numFmtId="3" fontId="17" fillId="32" borderId="18" xfId="34" applyNumberFormat="1" applyFont="1" applyFill="1" applyBorder="1" applyAlignment="1" applyProtection="1">
      <alignment horizontal="right" vertical="center"/>
      <protection/>
    </xf>
    <xf numFmtId="3" fontId="17" fillId="32" borderId="19" xfId="34" applyNumberFormat="1" applyFont="1" applyFill="1" applyBorder="1" applyAlignment="1" applyProtection="1">
      <alignment horizontal="right" vertical="center"/>
      <protection/>
    </xf>
    <xf numFmtId="3" fontId="17" fillId="32" borderId="20" xfId="34" applyNumberFormat="1" applyFont="1" applyFill="1" applyBorder="1" applyAlignment="1" applyProtection="1">
      <alignment horizontal="right" vertical="center"/>
      <protection/>
    </xf>
    <xf numFmtId="3" fontId="17" fillId="32" borderId="21" xfId="34" applyNumberFormat="1" applyFont="1" applyFill="1" applyBorder="1" applyAlignment="1" applyProtection="1">
      <alignment horizontal="right" vertical="center"/>
      <protection/>
    </xf>
    <xf numFmtId="3" fontId="17" fillId="32" borderId="22" xfId="34" applyNumberFormat="1" applyFont="1" applyFill="1" applyBorder="1" applyAlignment="1" applyProtection="1">
      <alignment horizontal="right" vertical="center"/>
      <protection/>
    </xf>
    <xf numFmtId="3" fontId="17" fillId="32" borderId="23" xfId="34" applyNumberFormat="1" applyFont="1" applyFill="1" applyBorder="1" applyAlignment="1" applyProtection="1">
      <alignment horizontal="right" vertical="center"/>
      <protection/>
    </xf>
    <xf numFmtId="3" fontId="17" fillId="32" borderId="18" xfId="36" applyNumberFormat="1" applyFont="1" applyFill="1" applyBorder="1" applyAlignment="1" applyProtection="1">
      <alignment horizontal="right" vertical="center"/>
      <protection/>
    </xf>
    <xf numFmtId="3" fontId="17" fillId="32" borderId="19" xfId="36" applyNumberFormat="1" applyFont="1" applyFill="1" applyBorder="1" applyAlignment="1" applyProtection="1">
      <alignment horizontal="right" vertical="center"/>
      <protection/>
    </xf>
    <xf numFmtId="3" fontId="6" fillId="0" borderId="10" xfId="34" applyNumberFormat="1" applyFont="1" applyBorder="1" applyAlignment="1">
      <alignment horizontal="right"/>
      <protection/>
    </xf>
    <xf numFmtId="3" fontId="5" fillId="0" borderId="10" xfId="34" applyNumberFormat="1" applyFont="1" applyBorder="1" applyAlignment="1">
      <alignment horizontal="right"/>
      <protection/>
    </xf>
    <xf numFmtId="3" fontId="70" fillId="0" borderId="11" xfId="0" applyNumberFormat="1" applyFont="1" applyBorder="1" applyAlignment="1">
      <alignment/>
    </xf>
    <xf numFmtId="3" fontId="2" fillId="0" borderId="10" xfId="34" applyNumberFormat="1" applyFont="1" applyBorder="1" applyAlignment="1">
      <alignment horizontal="right"/>
      <protection/>
    </xf>
    <xf numFmtId="3" fontId="4" fillId="0" borderId="10" xfId="34" applyNumberFormat="1" applyFont="1" applyBorder="1" applyAlignment="1">
      <alignment horizontal="right"/>
      <protection/>
    </xf>
    <xf numFmtId="3" fontId="67" fillId="0" borderId="10" xfId="0" applyNumberFormat="1" applyFont="1" applyBorder="1" applyAlignment="1">
      <alignment/>
    </xf>
    <xf numFmtId="3" fontId="67" fillId="0" borderId="11" xfId="0" applyNumberFormat="1" applyFont="1" applyBorder="1" applyAlignment="1">
      <alignment/>
    </xf>
    <xf numFmtId="0" fontId="7" fillId="0" borderId="0" xfId="71" applyFont="1" applyFill="1" applyAlignment="1">
      <alignment wrapText="1"/>
      <protection/>
    </xf>
    <xf numFmtId="3" fontId="7" fillId="0" borderId="0" xfId="41" applyNumberFormat="1" applyFont="1" applyFill="1" applyAlignment="1">
      <alignment wrapText="1"/>
      <protection/>
    </xf>
    <xf numFmtId="0" fontId="7" fillId="0" borderId="0" xfId="75" applyFont="1" applyFill="1" applyAlignment="1">
      <alignment horizontal="right"/>
      <protection/>
    </xf>
    <xf numFmtId="0" fontId="45" fillId="0" borderId="0" xfId="71" applyFont="1" applyFill="1">
      <alignment/>
      <protection/>
    </xf>
    <xf numFmtId="0" fontId="7" fillId="0" borderId="0" xfId="71" applyFont="1" applyFill="1" applyAlignment="1">
      <alignment horizontal="centerContinuous"/>
      <protection/>
    </xf>
    <xf numFmtId="3" fontId="7" fillId="0" borderId="0" xfId="41" applyNumberFormat="1" applyFont="1" applyFill="1" applyAlignment="1">
      <alignment horizontal="centerContinuous"/>
      <protection/>
    </xf>
    <xf numFmtId="0" fontId="7" fillId="0" borderId="14" xfId="71" applyFont="1" applyFill="1" applyBorder="1" applyAlignment="1">
      <alignment horizontal="centerContinuous" wrapText="1"/>
      <protection/>
    </xf>
    <xf numFmtId="3" fontId="7" fillId="0" borderId="14" xfId="41" applyNumberFormat="1" applyFont="1" applyFill="1" applyBorder="1" applyAlignment="1">
      <alignment horizontal="centerContinuous" wrapText="1"/>
      <protection/>
    </xf>
    <xf numFmtId="0" fontId="7" fillId="0" borderId="15" xfId="71" applyFont="1" applyFill="1" applyBorder="1" applyAlignment="1">
      <alignment horizontal="centerContinuous" wrapText="1"/>
      <protection/>
    </xf>
    <xf numFmtId="3" fontId="7" fillId="0" borderId="15" xfId="41" applyNumberFormat="1" applyFont="1" applyFill="1" applyBorder="1" applyAlignment="1">
      <alignment horizontal="centerContinuous" wrapText="1"/>
      <protection/>
    </xf>
    <xf numFmtId="0" fontId="7" fillId="0" borderId="11" xfId="71" applyFont="1" applyFill="1" applyBorder="1" applyAlignment="1">
      <alignment horizontal="center" wrapText="1"/>
      <protection/>
    </xf>
    <xf numFmtId="0" fontId="7" fillId="0" borderId="11" xfId="71" applyFont="1" applyFill="1" applyBorder="1" applyAlignment="1">
      <alignment wrapText="1"/>
      <protection/>
    </xf>
    <xf numFmtId="3" fontId="8" fillId="0" borderId="11" xfId="41" applyNumberFormat="1" applyFont="1" applyFill="1" applyBorder="1" applyAlignment="1">
      <alignment wrapText="1"/>
      <protection/>
    </xf>
    <xf numFmtId="3" fontId="8" fillId="0" borderId="11" xfId="71" applyNumberFormat="1" applyFont="1" applyFill="1" applyBorder="1" applyAlignment="1">
      <alignment wrapText="1"/>
      <protection/>
    </xf>
    <xf numFmtId="3" fontId="8" fillId="0" borderId="10" xfId="74" applyNumberFormat="1" applyFont="1" applyFill="1" applyBorder="1" applyAlignment="1">
      <alignment horizontal="right"/>
      <protection/>
    </xf>
    <xf numFmtId="3" fontId="7" fillId="0" borderId="11" xfId="71" applyNumberFormat="1" applyFont="1" applyFill="1" applyBorder="1" applyAlignment="1">
      <alignment wrapText="1"/>
      <protection/>
    </xf>
    <xf numFmtId="3" fontId="45" fillId="0" borderId="0" xfId="71" applyNumberFormat="1" applyFont="1" applyFill="1">
      <alignment/>
      <protection/>
    </xf>
    <xf numFmtId="3" fontId="76" fillId="0" borderId="11" xfId="71" applyNumberFormat="1" applyFont="1" applyFill="1" applyBorder="1" applyAlignment="1">
      <alignment wrapText="1"/>
      <protection/>
    </xf>
    <xf numFmtId="0" fontId="8" fillId="0" borderId="11" xfId="43" applyFont="1" applyFill="1" applyBorder="1" applyAlignment="1">
      <alignment wrapText="1"/>
      <protection/>
    </xf>
    <xf numFmtId="3" fontId="7" fillId="0" borderId="11" xfId="41" applyNumberFormat="1" applyFont="1" applyFill="1" applyBorder="1" applyAlignment="1">
      <alignment wrapText="1"/>
      <protection/>
    </xf>
    <xf numFmtId="0" fontId="7" fillId="0" borderId="0" xfId="71" applyFont="1" applyFill="1" applyBorder="1" applyAlignment="1">
      <alignment wrapText="1"/>
      <protection/>
    </xf>
    <xf numFmtId="3" fontId="7" fillId="0" borderId="0" xfId="41" applyNumberFormat="1" applyFont="1" applyFill="1" applyBorder="1" applyAlignment="1">
      <alignment wrapText="1"/>
      <protection/>
    </xf>
    <xf numFmtId="3" fontId="7" fillId="0" borderId="0" xfId="71" applyNumberFormat="1" applyFont="1" applyFill="1" applyBorder="1" applyAlignment="1">
      <alignment wrapText="1"/>
      <protection/>
    </xf>
    <xf numFmtId="0" fontId="7" fillId="0" borderId="0" xfId="71" applyFont="1" applyFill="1">
      <alignment/>
      <protection/>
    </xf>
    <xf numFmtId="0" fontId="8" fillId="0" borderId="0" xfId="71" applyFont="1" applyFill="1">
      <alignment/>
      <protection/>
    </xf>
    <xf numFmtId="3" fontId="8" fillId="0" borderId="0" xfId="71" applyNumberFormat="1" applyFont="1" applyFill="1">
      <alignment/>
      <protection/>
    </xf>
    <xf numFmtId="3" fontId="8" fillId="0" borderId="0" xfId="41" applyNumberFormat="1" applyFont="1" applyFill="1" applyAlignment="1">
      <alignment/>
      <protection/>
    </xf>
    <xf numFmtId="0" fontId="8" fillId="0" borderId="0" xfId="71" applyFont="1" applyFill="1" applyAlignment="1">
      <alignment wrapText="1"/>
      <protection/>
    </xf>
    <xf numFmtId="0" fontId="7" fillId="0" borderId="0" xfId="73" applyFont="1" applyFill="1" applyBorder="1" applyAlignment="1">
      <alignment/>
      <protection/>
    </xf>
    <xf numFmtId="0" fontId="12" fillId="0" borderId="0" xfId="75" applyFont="1" applyFill="1" applyAlignment="1">
      <alignment/>
      <protection/>
    </xf>
    <xf numFmtId="0" fontId="8" fillId="0" borderId="0" xfId="71" applyFont="1" applyFill="1" applyAlignment="1">
      <alignment/>
      <protection/>
    </xf>
    <xf numFmtId="0" fontId="12" fillId="0" borderId="0" xfId="71" applyFont="1" applyFill="1" applyAlignment="1">
      <alignment/>
      <protection/>
    </xf>
    <xf numFmtId="0" fontId="8" fillId="0" borderId="0" xfId="75" applyFont="1" applyFill="1" applyAlignment="1">
      <alignment wrapText="1"/>
      <protection/>
    </xf>
    <xf numFmtId="0" fontId="8" fillId="0" borderId="0" xfId="75" applyFont="1" applyFill="1">
      <alignment/>
      <protection/>
    </xf>
    <xf numFmtId="0" fontId="16" fillId="0" borderId="0" xfId="75" applyFont="1" applyFill="1">
      <alignment/>
      <protection/>
    </xf>
    <xf numFmtId="0" fontId="14" fillId="0" borderId="0" xfId="75" applyFont="1" applyFill="1" applyAlignment="1">
      <alignment horizontal="right"/>
      <protection/>
    </xf>
    <xf numFmtId="0" fontId="7" fillId="0" borderId="0" xfId="75" applyFont="1" applyFill="1">
      <alignment/>
      <protection/>
    </xf>
    <xf numFmtId="0" fontId="7" fillId="0" borderId="0" xfId="75" applyFont="1" applyFill="1" applyAlignment="1">
      <alignment horizontal="centerContinuous"/>
      <protection/>
    </xf>
    <xf numFmtId="0" fontId="7" fillId="0" borderId="0" xfId="75" applyNumberFormat="1" applyFont="1" applyFill="1" applyAlignment="1">
      <alignment horizontal="centerContinuous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/>
      <protection/>
    </xf>
    <xf numFmtId="0" fontId="7" fillId="0" borderId="11" xfId="75" applyFont="1" applyFill="1" applyBorder="1" applyAlignment="1">
      <alignment horizontal="center" wrapText="1"/>
      <protection/>
    </xf>
    <xf numFmtId="3" fontId="7" fillId="0" borderId="11" xfId="75" applyNumberFormat="1" applyFont="1" applyFill="1" applyBorder="1" applyAlignment="1">
      <alignment horizontal="center" wrapText="1"/>
      <protection/>
    </xf>
    <xf numFmtId="0" fontId="8" fillId="0" borderId="0" xfId="75" applyFont="1" applyFill="1" applyBorder="1" applyAlignment="1">
      <alignment wrapText="1"/>
      <protection/>
    </xf>
    <xf numFmtId="0" fontId="7" fillId="0" borderId="15" xfId="68" applyFont="1" applyFill="1" applyBorder="1" applyAlignment="1">
      <alignment horizontal="center" vertical="center"/>
      <protection/>
    </xf>
    <xf numFmtId="0" fontId="7" fillId="0" borderId="15" xfId="68" applyFont="1" applyFill="1" applyBorder="1" applyAlignment="1">
      <alignment horizontal="center"/>
      <protection/>
    </xf>
    <xf numFmtId="0" fontId="7" fillId="0" borderId="15" xfId="75" applyFont="1" applyFill="1" applyBorder="1" applyAlignment="1">
      <alignment horizontal="center" wrapText="1"/>
      <protection/>
    </xf>
    <xf numFmtId="3" fontId="7" fillId="0" borderId="15" xfId="76" applyNumberFormat="1" applyFont="1" applyFill="1" applyBorder="1" applyAlignment="1">
      <alignment horizontal="center" wrapText="1"/>
      <protection/>
    </xf>
    <xf numFmtId="3" fontId="7" fillId="0" borderId="15" xfId="76" applyNumberFormat="1" applyFont="1" applyFill="1" applyBorder="1">
      <alignment/>
      <protection/>
    </xf>
    <xf numFmtId="0" fontId="7" fillId="0" borderId="0" xfId="75" applyFont="1" applyFill="1" applyBorder="1">
      <alignment/>
      <protection/>
    </xf>
    <xf numFmtId="0" fontId="7" fillId="0" borderId="11" xfId="76" applyFont="1" applyFill="1" applyBorder="1" applyAlignment="1">
      <alignment wrapText="1"/>
      <protection/>
    </xf>
    <xf numFmtId="3" fontId="7" fillId="0" borderId="11" xfId="76" applyNumberFormat="1" applyFont="1" applyFill="1" applyBorder="1">
      <alignment/>
      <protection/>
    </xf>
    <xf numFmtId="0" fontId="8" fillId="0" borderId="0" xfId="75" applyFont="1" applyFill="1" applyBorder="1">
      <alignment/>
      <protection/>
    </xf>
    <xf numFmtId="3" fontId="7" fillId="0" borderId="11" xfId="76" applyNumberFormat="1" applyFont="1" applyFill="1" applyBorder="1" applyAlignment="1">
      <alignment/>
      <protection/>
    </xf>
    <xf numFmtId="0" fontId="8" fillId="0" borderId="11" xfId="75" applyFont="1" applyFill="1" applyBorder="1" applyAlignment="1">
      <alignment wrapText="1"/>
      <protection/>
    </xf>
    <xf numFmtId="0" fontId="8" fillId="0" borderId="11" xfId="75" applyNumberFormat="1" applyFont="1" applyFill="1" applyBorder="1" applyAlignment="1">
      <alignment horizontal="right" wrapText="1"/>
      <protection/>
    </xf>
    <xf numFmtId="3" fontId="8" fillId="0" borderId="11" xfId="76" applyNumberFormat="1" applyFont="1" applyFill="1" applyBorder="1" applyAlignment="1">
      <alignment/>
      <protection/>
    </xf>
    <xf numFmtId="0" fontId="7" fillId="0" borderId="11" xfId="75" applyFont="1" applyFill="1" applyBorder="1" applyAlignment="1">
      <alignment wrapText="1"/>
      <protection/>
    </xf>
    <xf numFmtId="0" fontId="7" fillId="0" borderId="11" xfId="75" applyNumberFormat="1" applyFont="1" applyFill="1" applyBorder="1" applyAlignment="1">
      <alignment horizontal="right" wrapText="1"/>
      <protection/>
    </xf>
    <xf numFmtId="0" fontId="7" fillId="0" borderId="11" xfId="76" applyNumberFormat="1" applyFont="1" applyFill="1" applyBorder="1" applyAlignment="1">
      <alignment horizontal="right" wrapText="1"/>
      <protection/>
    </xf>
    <xf numFmtId="0" fontId="8" fillId="0" borderId="11" xfId="76" applyFont="1" applyFill="1" applyBorder="1" applyAlignment="1">
      <alignment wrapText="1"/>
      <protection/>
    </xf>
    <xf numFmtId="0" fontId="8" fillId="0" borderId="11" xfId="76" applyNumberFormat="1" applyFont="1" applyFill="1" applyBorder="1" applyAlignment="1">
      <alignment horizontal="right" wrapText="1"/>
      <protection/>
    </xf>
    <xf numFmtId="0" fontId="8" fillId="0" borderId="11" xfId="43" applyNumberFormat="1" applyFont="1" applyFill="1" applyBorder="1" applyAlignment="1">
      <alignment horizontal="right" wrapText="1"/>
      <protection/>
    </xf>
    <xf numFmtId="3" fontId="8" fillId="0" borderId="11" xfId="76" applyNumberFormat="1" applyFont="1" applyFill="1" applyBorder="1">
      <alignment/>
      <protection/>
    </xf>
    <xf numFmtId="0" fontId="8" fillId="0" borderId="11" xfId="68" applyFont="1" applyFill="1" applyBorder="1" applyAlignment="1">
      <alignment horizontal="left" wrapText="1"/>
      <protection/>
    </xf>
    <xf numFmtId="0" fontId="8" fillId="0" borderId="11" xfId="68" applyNumberFormat="1" applyFont="1" applyFill="1" applyBorder="1" applyAlignment="1">
      <alignment horizontal="right" wrapText="1"/>
      <protection/>
    </xf>
    <xf numFmtId="0" fontId="8" fillId="0" borderId="11" xfId="68" applyFont="1" applyFill="1" applyBorder="1" applyAlignment="1">
      <alignment wrapText="1"/>
      <protection/>
    </xf>
    <xf numFmtId="3" fontId="8" fillId="0" borderId="11" xfId="76" applyNumberFormat="1" applyFont="1" applyFill="1" applyBorder="1" applyAlignment="1">
      <alignment horizontal="right"/>
      <protection/>
    </xf>
    <xf numFmtId="0" fontId="8" fillId="0" borderId="11" xfId="43" applyFont="1" applyFill="1" applyBorder="1" applyAlignment="1">
      <alignment vertical="center" wrapText="1"/>
      <protection/>
    </xf>
    <xf numFmtId="0" fontId="8" fillId="0" borderId="24" xfId="43" applyFont="1" applyFill="1" applyBorder="1" applyAlignment="1">
      <alignment vertical="center" wrapText="1"/>
      <protection/>
    </xf>
    <xf numFmtId="0" fontId="7" fillId="0" borderId="11" xfId="76" applyFont="1" applyFill="1" applyBorder="1" applyAlignment="1">
      <alignment horizontal="left" wrapText="1"/>
      <protection/>
    </xf>
    <xf numFmtId="0" fontId="8" fillId="0" borderId="11" xfId="76" applyFont="1" applyFill="1" applyBorder="1" applyAlignment="1">
      <alignment horizontal="left" wrapText="1"/>
      <protection/>
    </xf>
    <xf numFmtId="0" fontId="8" fillId="0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/>
    </xf>
    <xf numFmtId="0" fontId="7" fillId="0" borderId="11" xfId="68" applyFont="1" applyFill="1" applyBorder="1" applyAlignment="1">
      <alignment wrapText="1"/>
      <protection/>
    </xf>
    <xf numFmtId="0" fontId="7" fillId="0" borderId="11" xfId="68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0" fontId="8" fillId="0" borderId="0" xfId="42" applyFont="1" applyFill="1" applyAlignment="1">
      <alignment/>
      <protection/>
    </xf>
    <xf numFmtId="0" fontId="12" fillId="0" borderId="0" xfId="0" applyFont="1" applyFill="1" applyAlignment="1">
      <alignment/>
    </xf>
    <xf numFmtId="0" fontId="8" fillId="0" borderId="0" xfId="43" applyFont="1" applyFill="1" applyBorder="1" applyAlignment="1">
      <alignment vertical="center" wrapText="1"/>
      <protection/>
    </xf>
    <xf numFmtId="0" fontId="8" fillId="0" borderId="0" xfId="70" applyFont="1" applyFill="1" applyAlignment="1">
      <alignment/>
      <protection/>
    </xf>
    <xf numFmtId="0" fontId="7" fillId="0" borderId="0" xfId="70" applyFont="1" applyFill="1" applyAlignment="1">
      <alignment/>
      <protection/>
    </xf>
    <xf numFmtId="0" fontId="12" fillId="0" borderId="0" xfId="70" applyFont="1" applyFill="1" applyAlignment="1">
      <alignment/>
      <protection/>
    </xf>
    <xf numFmtId="0" fontId="7" fillId="0" borderId="0" xfId="70" applyFont="1" applyFill="1" applyBorder="1" applyAlignment="1">
      <alignment/>
      <protection/>
    </xf>
    <xf numFmtId="0" fontId="8" fillId="0" borderId="0" xfId="75" applyFont="1" applyFill="1" applyAlignment="1">
      <alignment/>
      <protection/>
    </xf>
    <xf numFmtId="0" fontId="14" fillId="0" borderId="0" xfId="73" applyFont="1" applyFill="1" applyAlignment="1">
      <alignment horizontal="left"/>
      <protection/>
    </xf>
    <xf numFmtId="0" fontId="14" fillId="0" borderId="0" xfId="73" applyFont="1" applyFill="1">
      <alignment/>
      <protection/>
    </xf>
    <xf numFmtId="3" fontId="14" fillId="0" borderId="0" xfId="73" applyNumberFormat="1" applyFont="1" applyFill="1">
      <alignment/>
      <protection/>
    </xf>
    <xf numFmtId="0" fontId="14" fillId="0" borderId="0" xfId="73" applyFont="1" applyFill="1" applyAlignment="1">
      <alignment horizontal="right"/>
      <protection/>
    </xf>
    <xf numFmtId="0" fontId="75" fillId="0" borderId="0" xfId="73" applyFont="1" applyFill="1">
      <alignment/>
      <protection/>
    </xf>
    <xf numFmtId="0" fontId="14" fillId="0" borderId="0" xfId="68" applyFont="1" applyFill="1" applyAlignment="1">
      <alignment horizontal="centerContinuous" wrapText="1"/>
      <protection/>
    </xf>
    <xf numFmtId="0" fontId="16" fillId="0" borderId="0" xfId="68" applyFont="1" applyFill="1" applyBorder="1" applyAlignment="1">
      <alignment horizontal="centerContinuous"/>
      <protection/>
    </xf>
    <xf numFmtId="0" fontId="77" fillId="0" borderId="0" xfId="68" applyFont="1" applyFill="1" applyBorder="1" applyAlignment="1">
      <alignment horizontal="centerContinuous"/>
      <protection/>
    </xf>
    <xf numFmtId="0" fontId="16" fillId="0" borderId="0" xfId="68" applyFont="1" applyFill="1" applyBorder="1">
      <alignment/>
      <protection/>
    </xf>
    <xf numFmtId="0" fontId="14" fillId="0" borderId="0" xfId="68" applyFont="1" applyFill="1" applyBorder="1" applyAlignment="1">
      <alignment horizontal="left" wrapText="1"/>
      <protection/>
    </xf>
    <xf numFmtId="0" fontId="14" fillId="0" borderId="0" xfId="68" applyFont="1" applyFill="1" applyBorder="1" applyAlignment="1">
      <alignment horizontal="centerContinuous" wrapText="1"/>
      <protection/>
    </xf>
    <xf numFmtId="0" fontId="75" fillId="0" borderId="0" xfId="68" applyFont="1" applyFill="1" applyAlignment="1">
      <alignment horizontal="centerContinuous" wrapText="1"/>
      <protection/>
    </xf>
    <xf numFmtId="0" fontId="16" fillId="0" borderId="0" xfId="68" applyFont="1" applyFill="1" applyBorder="1" applyAlignment="1">
      <alignment wrapText="1"/>
      <protection/>
    </xf>
    <xf numFmtId="3" fontId="14" fillId="0" borderId="11" xfId="68" applyNumberFormat="1" applyFont="1" applyFill="1" applyBorder="1" applyAlignment="1">
      <alignment horizontal="center" wrapText="1"/>
      <protection/>
    </xf>
    <xf numFmtId="3" fontId="14" fillId="33" borderId="11" xfId="68" applyNumberFormat="1" applyFont="1" applyFill="1" applyBorder="1" applyAlignment="1">
      <alignment horizontal="center" wrapText="1"/>
      <protection/>
    </xf>
    <xf numFmtId="3" fontId="14" fillId="0" borderId="11" xfId="68" applyNumberFormat="1" applyFont="1" applyFill="1" applyBorder="1" applyAlignment="1">
      <alignment horizontal="left" wrapText="1"/>
      <protection/>
    </xf>
    <xf numFmtId="3" fontId="14" fillId="0" borderId="11" xfId="68" applyNumberFormat="1" applyFont="1" applyFill="1" applyBorder="1" applyAlignment="1">
      <alignment horizontal="right" wrapText="1"/>
      <protection/>
    </xf>
    <xf numFmtId="3" fontId="14" fillId="33" borderId="11" xfId="68" applyNumberFormat="1" applyFont="1" applyFill="1" applyBorder="1" applyAlignment="1">
      <alignment horizontal="right" wrapText="1"/>
      <protection/>
    </xf>
    <xf numFmtId="3" fontId="75" fillId="0" borderId="11" xfId="68" applyNumberFormat="1" applyFont="1" applyFill="1" applyBorder="1" applyAlignment="1">
      <alignment horizontal="right" wrapText="1"/>
      <protection/>
    </xf>
    <xf numFmtId="3" fontId="16" fillId="0" borderId="11" xfId="68" applyNumberFormat="1" applyFont="1" applyFill="1" applyBorder="1" applyAlignment="1">
      <alignment horizontal="left" wrapText="1"/>
      <protection/>
    </xf>
    <xf numFmtId="3" fontId="16" fillId="0" borderId="11" xfId="68" applyNumberFormat="1" applyFont="1" applyFill="1" applyBorder="1" applyAlignment="1">
      <alignment horizontal="right" wrapText="1"/>
      <protection/>
    </xf>
    <xf numFmtId="3" fontId="16" fillId="33" borderId="11" xfId="68" applyNumberFormat="1" applyFont="1" applyFill="1" applyBorder="1" applyAlignment="1">
      <alignment horizontal="right" wrapText="1"/>
      <protection/>
    </xf>
    <xf numFmtId="0" fontId="16" fillId="0" borderId="0" xfId="68" applyFont="1" applyFill="1" applyAlignment="1">
      <alignment horizontal="left" wrapText="1"/>
      <protection/>
    </xf>
    <xf numFmtId="0" fontId="16" fillId="0" borderId="0" xfId="68" applyFont="1" applyFill="1" applyAlignment="1">
      <alignment/>
      <protection/>
    </xf>
    <xf numFmtId="0" fontId="77" fillId="0" borderId="0" xfId="68" applyFont="1" applyFill="1" applyAlignment="1">
      <alignment/>
      <protection/>
    </xf>
    <xf numFmtId="0" fontId="16" fillId="0" borderId="0" xfId="42" applyFont="1" applyFill="1" applyBorder="1" applyAlignment="1">
      <alignment/>
      <protection/>
    </xf>
    <xf numFmtId="0" fontId="16" fillId="0" borderId="0" xfId="42" applyFont="1" applyFill="1" applyAlignment="1">
      <alignment/>
      <protection/>
    </xf>
    <xf numFmtId="0" fontId="77" fillId="0" borderId="0" xfId="42" applyFont="1" applyFill="1" applyAlignment="1">
      <alignment/>
      <protection/>
    </xf>
    <xf numFmtId="0" fontId="22" fillId="0" borderId="0" xfId="73" applyFont="1" applyFill="1" applyAlignment="1">
      <alignment horizontal="left"/>
      <protection/>
    </xf>
    <xf numFmtId="0" fontId="16" fillId="0" borderId="0" xfId="73" applyFont="1" applyFill="1" applyAlignment="1">
      <alignment horizontal="left"/>
      <protection/>
    </xf>
    <xf numFmtId="0" fontId="16" fillId="0" borderId="0" xfId="73" applyFont="1" applyFill="1">
      <alignment/>
      <protection/>
    </xf>
    <xf numFmtId="0" fontId="77" fillId="0" borderId="0" xfId="73" applyFont="1" applyFill="1">
      <alignment/>
      <protection/>
    </xf>
    <xf numFmtId="0" fontId="22" fillId="0" borderId="0" xfId="73" applyFont="1" applyFill="1">
      <alignment/>
      <protection/>
    </xf>
    <xf numFmtId="0" fontId="78" fillId="0" borderId="0" xfId="73" applyFont="1" applyFill="1">
      <alignment/>
      <protection/>
    </xf>
    <xf numFmtId="0" fontId="16" fillId="0" borderId="0" xfId="42" applyFont="1" applyFill="1" applyBorder="1" applyAlignment="1">
      <alignment horizontal="justify" vertical="center" wrapText="1"/>
      <protection/>
    </xf>
    <xf numFmtId="0" fontId="16" fillId="0" borderId="0" xfId="42" applyFont="1" applyFill="1">
      <alignment/>
      <protection/>
    </xf>
    <xf numFmtId="0" fontId="77" fillId="0" borderId="0" xfId="42" applyFont="1" applyFill="1">
      <alignment/>
      <protection/>
    </xf>
    <xf numFmtId="0" fontId="16" fillId="0" borderId="0" xfId="42" applyFont="1" applyFill="1" applyBorder="1" applyAlignment="1">
      <alignment vertical="center" wrapText="1"/>
      <protection/>
    </xf>
    <xf numFmtId="0" fontId="22" fillId="0" borderId="0" xfId="42" applyFont="1" applyFill="1" applyBorder="1" applyAlignment="1">
      <alignment vertical="center" wrapText="1"/>
      <protection/>
    </xf>
    <xf numFmtId="0" fontId="22" fillId="0" borderId="0" xfId="42" applyFont="1" applyFill="1" applyAlignment="1">
      <alignment/>
      <protection/>
    </xf>
    <xf numFmtId="0" fontId="78" fillId="0" borderId="0" xfId="42" applyFont="1" applyFill="1" applyAlignment="1">
      <alignment/>
      <protection/>
    </xf>
    <xf numFmtId="0" fontId="14" fillId="0" borderId="0" xfId="42" applyFont="1" applyFill="1" applyBorder="1" applyAlignment="1">
      <alignment vertical="center"/>
      <protection/>
    </xf>
    <xf numFmtId="0" fontId="14" fillId="0" borderId="0" xfId="42" applyFont="1" applyFill="1" applyAlignment="1">
      <alignment/>
      <protection/>
    </xf>
    <xf numFmtId="0" fontId="75" fillId="0" borderId="0" xfId="42" applyFont="1" applyFill="1" applyAlignment="1">
      <alignment/>
      <protection/>
    </xf>
    <xf numFmtId="0" fontId="16" fillId="0" borderId="0" xfId="73" applyFont="1" applyFill="1" applyBorder="1" applyAlignment="1">
      <alignment vertical="center" wrapText="1"/>
      <protection/>
    </xf>
    <xf numFmtId="0" fontId="22" fillId="0" borderId="0" xfId="73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left"/>
    </xf>
    <xf numFmtId="0" fontId="22" fillId="0" borderId="0" xfId="42" applyFont="1" applyFill="1" applyBorder="1" applyAlignment="1">
      <alignment vertical="center"/>
      <protection/>
    </xf>
    <xf numFmtId="0" fontId="22" fillId="0" borderId="0" xfId="0" applyFont="1" applyFill="1" applyAlignment="1">
      <alignment horizontal="left"/>
    </xf>
    <xf numFmtId="0" fontId="16" fillId="0" borderId="0" xfId="73" applyFont="1" applyFill="1" applyAlignment="1">
      <alignment/>
      <protection/>
    </xf>
    <xf numFmtId="0" fontId="77" fillId="0" borderId="0" xfId="73" applyFont="1" applyFill="1" applyAlignment="1">
      <alignment/>
      <protection/>
    </xf>
    <xf numFmtId="49" fontId="6" fillId="0" borderId="10" xfId="34" applyNumberFormat="1" applyFont="1" applyBorder="1" applyAlignment="1">
      <alignment horizontal="left" wrapText="1"/>
      <protection/>
    </xf>
    <xf numFmtId="49" fontId="70" fillId="0" borderId="10" xfId="0" applyNumberFormat="1" applyFont="1" applyFill="1" applyBorder="1" applyAlignment="1">
      <alignment wrapText="1"/>
    </xf>
    <xf numFmtId="49" fontId="70" fillId="0" borderId="25" xfId="0" applyNumberFormat="1" applyFont="1" applyBorder="1" applyAlignment="1">
      <alignment wrapText="1"/>
    </xf>
    <xf numFmtId="49" fontId="70" fillId="0" borderId="11" xfId="0" applyNumberFormat="1" applyFont="1" applyBorder="1" applyAlignment="1">
      <alignment wrapText="1"/>
    </xf>
    <xf numFmtId="49" fontId="6" fillId="0" borderId="0" xfId="34" applyNumberFormat="1" applyFont="1" applyBorder="1" applyAlignment="1">
      <alignment horizontal="left" wrapText="1"/>
      <protection/>
    </xf>
    <xf numFmtId="49" fontId="70" fillId="0" borderId="11" xfId="69" applyNumberFormat="1" applyFont="1" applyBorder="1" applyAlignment="1">
      <alignment wrapText="1"/>
      <protection/>
    </xf>
    <xf numFmtId="49" fontId="2" fillId="0" borderId="10" xfId="34" applyNumberFormat="1" applyFont="1" applyBorder="1" applyAlignment="1">
      <alignment horizontal="left" wrapText="1"/>
      <protection/>
    </xf>
    <xf numFmtId="49" fontId="67" fillId="0" borderId="10" xfId="0" applyNumberFormat="1" applyFont="1" applyBorder="1" applyAlignment="1">
      <alignment wrapText="1"/>
    </xf>
    <xf numFmtId="49" fontId="67" fillId="0" borderId="10" xfId="0" applyNumberFormat="1" applyFont="1" applyFill="1" applyBorder="1" applyAlignment="1">
      <alignment wrapText="1"/>
    </xf>
    <xf numFmtId="49" fontId="2" fillId="0" borderId="0" xfId="34" applyNumberFormat="1" applyFont="1" applyBorder="1" applyAlignment="1">
      <alignment horizontal="left" wrapText="1"/>
      <protection/>
    </xf>
    <xf numFmtId="49" fontId="67" fillId="0" borderId="25" xfId="0" applyNumberFormat="1" applyFont="1" applyBorder="1" applyAlignment="1">
      <alignment wrapText="1"/>
    </xf>
    <xf numFmtId="49" fontId="67" fillId="0" borderId="11" xfId="0" applyNumberFormat="1" applyFont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0" fillId="0" borderId="10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7" fillId="0" borderId="11" xfId="0" applyFont="1" applyBorder="1" applyAlignment="1">
      <alignment wrapText="1"/>
    </xf>
    <xf numFmtId="0" fontId="70" fillId="0" borderId="11" xfId="69" applyFont="1" applyBorder="1" applyAlignment="1">
      <alignment vertical="center" wrapText="1"/>
      <protection/>
    </xf>
    <xf numFmtId="0" fontId="7" fillId="0" borderId="26" xfId="71" applyFont="1" applyFill="1" applyBorder="1" applyAlignment="1">
      <alignment horizontal="center" wrapText="1"/>
      <protection/>
    </xf>
    <xf numFmtId="0" fontId="7" fillId="0" borderId="27" xfId="71" applyFont="1" applyFill="1" applyBorder="1" applyAlignment="1">
      <alignment horizontal="center" wrapText="1"/>
      <protection/>
    </xf>
    <xf numFmtId="0" fontId="7" fillId="0" borderId="25" xfId="71" applyFont="1" applyFill="1" applyBorder="1" applyAlignment="1">
      <alignment horizontal="center" wrapText="1"/>
      <protection/>
    </xf>
    <xf numFmtId="0" fontId="5" fillId="0" borderId="26" xfId="72" applyFont="1" applyBorder="1" applyAlignment="1">
      <alignment horizontal="center"/>
      <protection/>
    </xf>
    <xf numFmtId="0" fontId="5" fillId="0" borderId="25" xfId="72" applyFont="1" applyBorder="1" applyAlignment="1">
      <alignment horizontal="center"/>
      <protection/>
    </xf>
    <xf numFmtId="0" fontId="5" fillId="0" borderId="0" xfId="72" applyFont="1" applyAlignment="1">
      <alignment horizontal="center"/>
      <protection/>
    </xf>
    <xf numFmtId="0" fontId="73" fillId="0" borderId="0" xfId="72" applyFont="1" applyAlignment="1">
      <alignment horizontal="center"/>
      <protection/>
    </xf>
    <xf numFmtId="0" fontId="5" fillId="0" borderId="26" xfId="72" applyFont="1" applyFill="1" applyBorder="1" applyAlignment="1">
      <alignment horizontal="center"/>
      <protection/>
    </xf>
    <xf numFmtId="0" fontId="5" fillId="0" borderId="25" xfId="72" applyFont="1" applyFill="1" applyBorder="1" applyAlignment="1">
      <alignment horizontal="center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3" xfId="36"/>
    <cellStyle name="Normal 3" xfId="37"/>
    <cellStyle name="Normal 3 2" xfId="38"/>
    <cellStyle name="Normal 4" xfId="39"/>
    <cellStyle name="Normal_B3_2013" xfId="40"/>
    <cellStyle name="Normal_Budjet2005_palna raboten 2" xfId="41"/>
    <cellStyle name="Normal_sesiaI ot4et 2" xfId="42"/>
    <cellStyle name="Normal_Sheet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Запетая 2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Нормален 2" xfId="68"/>
    <cellStyle name="Нормален 3" xfId="69"/>
    <cellStyle name="Нормален 3 2" xfId="70"/>
    <cellStyle name="Нормален 4" xfId="71"/>
    <cellStyle name="Нормален 6" xfId="72"/>
    <cellStyle name="Нормален 7" xfId="73"/>
    <cellStyle name="Нормален 8" xfId="74"/>
    <cellStyle name="Нормален_ИП-2011г-начална 2" xfId="75"/>
    <cellStyle name="Нормален_Лист1 2" xfId="76"/>
    <cellStyle name="Обяснителен текст" xfId="77"/>
    <cellStyle name="Предупредителен текст" xfId="78"/>
    <cellStyle name="Percent" xfId="79"/>
    <cellStyle name="Процент 3" xfId="80"/>
    <cellStyle name="Свързана клетка" xfId="81"/>
    <cellStyle name="Сума" xfId="82"/>
    <cellStyle name="Hyperlink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zoomScalePageLayoutView="0" workbookViewId="0" topLeftCell="A142">
      <selection activeCell="D161" sqref="D161"/>
    </sheetView>
  </sheetViews>
  <sheetFormatPr defaultColWidth="9.140625" defaultRowHeight="15"/>
  <cols>
    <col min="1" max="1" width="29.00390625" style="25" customWidth="1"/>
    <col min="2" max="2" width="37.00390625" style="25" customWidth="1"/>
    <col min="3" max="3" width="16.8515625" style="25" customWidth="1"/>
    <col min="4" max="4" width="17.140625" style="25" customWidth="1"/>
    <col min="5" max="16384" width="9.140625" style="25" customWidth="1"/>
  </cols>
  <sheetData>
    <row r="1" spans="1:4" ht="15.75">
      <c r="A1" s="33"/>
      <c r="B1" s="34"/>
      <c r="C1" s="35"/>
      <c r="D1" s="41" t="s">
        <v>188</v>
      </c>
    </row>
    <row r="2" spans="1:4" ht="15.75">
      <c r="A2" s="33"/>
      <c r="B2" s="34"/>
      <c r="C2" s="35"/>
      <c r="D2" s="35"/>
    </row>
    <row r="3" spans="1:4" ht="15.75">
      <c r="A3" s="42" t="s">
        <v>189</v>
      </c>
      <c r="B3" s="43"/>
      <c r="C3" s="44"/>
      <c r="D3" s="44"/>
    </row>
    <row r="4" spans="1:4" ht="15.75">
      <c r="A4" s="42" t="s">
        <v>191</v>
      </c>
      <c r="B4" s="43"/>
      <c r="C4" s="44"/>
      <c r="D4" s="44"/>
    </row>
    <row r="6" spans="1:4" ht="45" customHeight="1">
      <c r="A6" s="24" t="s">
        <v>13</v>
      </c>
      <c r="B6" s="8" t="s">
        <v>12</v>
      </c>
      <c r="C6" s="9" t="s">
        <v>84</v>
      </c>
      <c r="D6" s="9" t="s">
        <v>190</v>
      </c>
    </row>
    <row r="7" spans="1:4" ht="15.75">
      <c r="A7" s="10"/>
      <c r="B7" s="8"/>
      <c r="C7" s="9"/>
      <c r="D7" s="9"/>
    </row>
    <row r="8" spans="1:4" ht="53.25" customHeight="1">
      <c r="A8" s="292" t="s">
        <v>85</v>
      </c>
      <c r="B8" s="8"/>
      <c r="C8" s="9"/>
      <c r="D8" s="9"/>
    </row>
    <row r="9" spans="1:4" ht="57" customHeight="1">
      <c r="A9" s="13" t="s">
        <v>0</v>
      </c>
      <c r="B9" s="13"/>
      <c r="C9" s="14"/>
      <c r="D9" s="14"/>
    </row>
    <row r="10" spans="1:4" ht="34.5" customHeight="1">
      <c r="A10" s="13" t="s">
        <v>86</v>
      </c>
      <c r="B10" s="13"/>
      <c r="C10" s="16"/>
      <c r="D10" s="21">
        <v>0</v>
      </c>
    </row>
    <row r="11" spans="1:4" ht="15.75">
      <c r="A11" s="17"/>
      <c r="B11" s="18"/>
      <c r="C11" s="19"/>
      <c r="D11" s="22"/>
    </row>
    <row r="12" spans="1:4" ht="35.25" customHeight="1">
      <c r="A12" s="13" t="s">
        <v>1</v>
      </c>
      <c r="B12" s="13"/>
      <c r="C12" s="20"/>
      <c r="D12" s="23">
        <v>0</v>
      </c>
    </row>
    <row r="13" spans="1:4" ht="15.75">
      <c r="A13" s="15"/>
      <c r="B13" s="13"/>
      <c r="C13" s="20"/>
      <c r="D13" s="20"/>
    </row>
    <row r="14" spans="1:4" ht="58.5" customHeight="1">
      <c r="A14" s="26" t="s">
        <v>2</v>
      </c>
      <c r="B14" s="26"/>
      <c r="C14" s="26"/>
      <c r="D14" s="26"/>
    </row>
    <row r="15" spans="1:4" ht="22.5" customHeight="1">
      <c r="A15" s="27" t="s">
        <v>15</v>
      </c>
      <c r="B15" s="275" t="s">
        <v>16</v>
      </c>
      <c r="C15" s="131">
        <v>11590</v>
      </c>
      <c r="D15" s="131">
        <v>4377</v>
      </c>
    </row>
    <row r="16" spans="1:4" ht="40.5" customHeight="1">
      <c r="A16" s="27" t="s">
        <v>17</v>
      </c>
      <c r="B16" s="275" t="s">
        <v>18</v>
      </c>
      <c r="C16" s="131">
        <v>11589</v>
      </c>
      <c r="D16" s="131">
        <v>4376</v>
      </c>
    </row>
    <row r="17" spans="1:4" ht="30" customHeight="1">
      <c r="A17" s="27" t="s">
        <v>19</v>
      </c>
      <c r="B17" s="275" t="s">
        <v>20</v>
      </c>
      <c r="C17" s="131">
        <v>1</v>
      </c>
      <c r="D17" s="131">
        <v>1</v>
      </c>
    </row>
    <row r="18" spans="1:4" ht="16.5" customHeight="1">
      <c r="A18" s="27" t="s">
        <v>21</v>
      </c>
      <c r="B18" s="275" t="s">
        <v>22</v>
      </c>
      <c r="C18" s="131">
        <v>24000</v>
      </c>
      <c r="D18" s="131">
        <v>2380</v>
      </c>
    </row>
    <row r="19" spans="1:4" ht="33" customHeight="1">
      <c r="A19" s="27" t="s">
        <v>23</v>
      </c>
      <c r="B19" s="275" t="s">
        <v>24</v>
      </c>
      <c r="C19" s="131">
        <v>24000</v>
      </c>
      <c r="D19" s="131">
        <v>2380</v>
      </c>
    </row>
    <row r="20" spans="1:4" ht="33" customHeight="1">
      <c r="A20" s="27" t="s">
        <v>25</v>
      </c>
      <c r="B20" s="275" t="s">
        <v>26</v>
      </c>
      <c r="C20" s="131">
        <v>243</v>
      </c>
      <c r="D20" s="131">
        <v>243</v>
      </c>
    </row>
    <row r="21" spans="1:4" ht="54.75" customHeight="1">
      <c r="A21" s="27" t="s">
        <v>27</v>
      </c>
      <c r="B21" s="275" t="s">
        <v>28</v>
      </c>
      <c r="C21" s="131">
        <v>243</v>
      </c>
      <c r="D21" s="131">
        <v>243</v>
      </c>
    </row>
    <row r="22" spans="1:4" ht="26.25" customHeight="1">
      <c r="A22" s="27" t="s">
        <v>29</v>
      </c>
      <c r="B22" s="275" t="s">
        <v>30</v>
      </c>
      <c r="C22" s="131">
        <v>1060</v>
      </c>
      <c r="D22" s="131">
        <v>956</v>
      </c>
    </row>
    <row r="23" spans="1:4" ht="48" customHeight="1">
      <c r="A23" s="27" t="s">
        <v>31</v>
      </c>
      <c r="B23" s="275" t="s">
        <v>32</v>
      </c>
      <c r="C23" s="131">
        <v>-3</v>
      </c>
      <c r="D23" s="131">
        <v>-3</v>
      </c>
    </row>
    <row r="24" spans="1:4" ht="36.75" customHeight="1">
      <c r="A24" s="27" t="s">
        <v>33</v>
      </c>
      <c r="B24" s="275" t="s">
        <v>34</v>
      </c>
      <c r="C24" s="131">
        <v>303</v>
      </c>
      <c r="D24" s="131">
        <v>199</v>
      </c>
    </row>
    <row r="25" spans="1:4" ht="33" customHeight="1">
      <c r="A25" s="27" t="s">
        <v>35</v>
      </c>
      <c r="B25" s="275" t="s">
        <v>36</v>
      </c>
      <c r="C25" s="131">
        <v>760</v>
      </c>
      <c r="D25" s="131">
        <v>760</v>
      </c>
    </row>
    <row r="26" spans="1:4" ht="42" customHeight="1">
      <c r="A26" s="27" t="s">
        <v>37</v>
      </c>
      <c r="B26" s="275" t="s">
        <v>38</v>
      </c>
      <c r="C26" s="131">
        <v>-800</v>
      </c>
      <c r="D26" s="131">
        <v>-800</v>
      </c>
    </row>
    <row r="27" spans="1:4" ht="49.5" customHeight="1">
      <c r="A27" s="27" t="s">
        <v>39</v>
      </c>
      <c r="B27" s="275" t="s">
        <v>40</v>
      </c>
      <c r="C27" s="131">
        <v>-800</v>
      </c>
      <c r="D27" s="131">
        <v>-800</v>
      </c>
    </row>
    <row r="28" spans="1:4" ht="28.5" customHeight="1">
      <c r="A28" s="27" t="s">
        <v>41</v>
      </c>
      <c r="B28" s="275" t="s">
        <v>42</v>
      </c>
      <c r="C28" s="131">
        <v>4790</v>
      </c>
      <c r="D28" s="131">
        <v>550</v>
      </c>
    </row>
    <row r="29" spans="1:4" ht="37.5" customHeight="1">
      <c r="A29" s="27" t="s">
        <v>43</v>
      </c>
      <c r="B29" s="275" t="s">
        <v>44</v>
      </c>
      <c r="C29" s="131">
        <v>4790</v>
      </c>
      <c r="D29" s="131">
        <v>550</v>
      </c>
    </row>
    <row r="30" spans="1:4" ht="49.5" customHeight="1">
      <c r="A30" s="287" t="s">
        <v>3</v>
      </c>
      <c r="B30" s="276"/>
      <c r="C30" s="132">
        <v>40883</v>
      </c>
      <c r="D30" s="132">
        <v>7706</v>
      </c>
    </row>
    <row r="31" spans="1:4" ht="30" customHeight="1">
      <c r="A31" s="28" t="s">
        <v>4</v>
      </c>
      <c r="B31" s="275"/>
      <c r="C31" s="29">
        <f>C12+C30</f>
        <v>40883</v>
      </c>
      <c r="D31" s="29">
        <f>D12+D30</f>
        <v>7706</v>
      </c>
    </row>
    <row r="32" spans="1:4" ht="33.75" customHeight="1">
      <c r="A32" s="30" t="s">
        <v>5</v>
      </c>
      <c r="B32" s="277"/>
      <c r="C32" s="133"/>
      <c r="D32" s="133"/>
    </row>
    <row r="33" spans="1:4" ht="42.75" customHeight="1">
      <c r="A33" s="31" t="s">
        <v>45</v>
      </c>
      <c r="B33" s="275" t="s">
        <v>46</v>
      </c>
      <c r="C33" s="131">
        <v>59998289</v>
      </c>
      <c r="D33" s="131">
        <v>18277388</v>
      </c>
    </row>
    <row r="34" spans="1:4" ht="57.75" customHeight="1">
      <c r="A34" s="31" t="s">
        <v>47</v>
      </c>
      <c r="B34" s="275" t="s">
        <v>48</v>
      </c>
      <c r="C34" s="131">
        <v>59639639</v>
      </c>
      <c r="D34" s="131">
        <v>18184999</v>
      </c>
    </row>
    <row r="35" spans="1:4" ht="57.75" customHeight="1">
      <c r="A35" s="31" t="s">
        <v>49</v>
      </c>
      <c r="B35" s="275" t="s">
        <v>50</v>
      </c>
      <c r="C35" s="131">
        <v>23331</v>
      </c>
      <c r="D35" s="131">
        <v>4194</v>
      </c>
    </row>
    <row r="36" spans="1:4" ht="36.75" customHeight="1">
      <c r="A36" s="31" t="s">
        <v>51</v>
      </c>
      <c r="B36" s="275" t="s">
        <v>52</v>
      </c>
      <c r="C36" s="131">
        <v>0</v>
      </c>
      <c r="D36" s="131">
        <v>-55197</v>
      </c>
    </row>
    <row r="37" spans="1:4" ht="69" customHeight="1">
      <c r="A37" s="31" t="s">
        <v>53</v>
      </c>
      <c r="B37" s="275" t="s">
        <v>54</v>
      </c>
      <c r="C37" s="131">
        <v>335319</v>
      </c>
      <c r="D37" s="131">
        <v>143392</v>
      </c>
    </row>
    <row r="38" spans="1:4" ht="30.75" customHeight="1">
      <c r="A38" s="31" t="s">
        <v>55</v>
      </c>
      <c r="B38" s="275" t="s">
        <v>56</v>
      </c>
      <c r="C38" s="131">
        <v>388344</v>
      </c>
      <c r="D38" s="131">
        <v>553509</v>
      </c>
    </row>
    <row r="39" spans="1:4" ht="54.75" customHeight="1">
      <c r="A39" s="31" t="s">
        <v>57</v>
      </c>
      <c r="B39" s="275" t="s">
        <v>58</v>
      </c>
      <c r="C39" s="131">
        <v>621370</v>
      </c>
      <c r="D39" s="131">
        <v>621370</v>
      </c>
    </row>
    <row r="40" spans="1:4" ht="42" customHeight="1">
      <c r="A40" s="31" t="s">
        <v>59</v>
      </c>
      <c r="B40" s="275" t="s">
        <v>60</v>
      </c>
      <c r="C40" s="131">
        <v>-235950</v>
      </c>
      <c r="D40" s="131">
        <v>-70785</v>
      </c>
    </row>
    <row r="41" spans="1:4" ht="41.25" customHeight="1">
      <c r="A41" s="31" t="s">
        <v>61</v>
      </c>
      <c r="B41" s="275" t="s">
        <v>62</v>
      </c>
      <c r="C41" s="131">
        <v>2924</v>
      </c>
      <c r="D41" s="131">
        <v>2924</v>
      </c>
    </row>
    <row r="42" spans="1:4" ht="54.75" customHeight="1">
      <c r="A42" s="31" t="s">
        <v>63</v>
      </c>
      <c r="B42" s="275" t="s">
        <v>64</v>
      </c>
      <c r="C42" s="131">
        <v>-25580</v>
      </c>
      <c r="D42" s="131">
        <v>0</v>
      </c>
    </row>
    <row r="43" spans="1:4" ht="33" customHeight="1">
      <c r="A43" s="31" t="s">
        <v>65</v>
      </c>
      <c r="B43" s="275" t="s">
        <v>66</v>
      </c>
      <c r="C43" s="131">
        <v>-25580</v>
      </c>
      <c r="D43" s="131">
        <v>0</v>
      </c>
    </row>
    <row r="44" spans="1:4" ht="30.75" customHeight="1">
      <c r="A44" s="30" t="s">
        <v>6</v>
      </c>
      <c r="B44" s="278"/>
      <c r="C44" s="132">
        <v>60361053</v>
      </c>
      <c r="D44" s="132">
        <v>18830897</v>
      </c>
    </row>
    <row r="45" spans="1:4" ht="39.75" customHeight="1">
      <c r="A45" s="288" t="s">
        <v>7</v>
      </c>
      <c r="B45" s="278"/>
      <c r="C45" s="133"/>
      <c r="D45" s="133"/>
    </row>
    <row r="46" spans="1:4" ht="60.75" customHeight="1">
      <c r="A46" s="27" t="s">
        <v>67</v>
      </c>
      <c r="B46" s="275" t="s">
        <v>68</v>
      </c>
      <c r="C46" s="131">
        <v>4363</v>
      </c>
      <c r="D46" s="131">
        <v>1316</v>
      </c>
    </row>
    <row r="47" spans="1:4" ht="39.75" customHeight="1">
      <c r="A47" s="289" t="s">
        <v>8</v>
      </c>
      <c r="B47" s="278"/>
      <c r="C47" s="132">
        <v>4363</v>
      </c>
      <c r="D47" s="132">
        <v>1316</v>
      </c>
    </row>
    <row r="48" spans="1:4" ht="46.5" customHeight="1">
      <c r="A48" s="289" t="s">
        <v>9</v>
      </c>
      <c r="B48" s="278"/>
      <c r="C48" s="29">
        <f>C31+C44+C47</f>
        <v>60406299</v>
      </c>
      <c r="D48" s="29">
        <f>D31+D44+D47</f>
        <v>18839919</v>
      </c>
    </row>
    <row r="49" spans="1:4" ht="54" customHeight="1">
      <c r="A49" s="289" t="s">
        <v>10</v>
      </c>
      <c r="B49" s="278"/>
      <c r="C49" s="133"/>
      <c r="D49" s="133"/>
    </row>
    <row r="50" spans="1:4" ht="71.25" customHeight="1">
      <c r="A50" s="27" t="s">
        <v>69</v>
      </c>
      <c r="B50" s="275" t="s">
        <v>70</v>
      </c>
      <c r="C50" s="131">
        <v>-394846</v>
      </c>
      <c r="D50" s="131">
        <v>-38155</v>
      </c>
    </row>
    <row r="51" spans="1:4" ht="62.25" customHeight="1">
      <c r="A51" s="27" t="s">
        <v>71</v>
      </c>
      <c r="B51" s="275" t="s">
        <v>72</v>
      </c>
      <c r="C51" s="131">
        <v>-394846</v>
      </c>
      <c r="D51" s="131">
        <v>-38155</v>
      </c>
    </row>
    <row r="52" spans="1:4" ht="67.5" customHeight="1">
      <c r="A52" s="27" t="s">
        <v>73</v>
      </c>
      <c r="B52" s="275" t="s">
        <v>74</v>
      </c>
      <c r="C52" s="131">
        <v>8994407</v>
      </c>
      <c r="D52" s="131">
        <v>-5283256</v>
      </c>
    </row>
    <row r="53" spans="1:4" ht="44.25" customHeight="1">
      <c r="A53" s="27" t="s">
        <v>75</v>
      </c>
      <c r="B53" s="275" t="s">
        <v>76</v>
      </c>
      <c r="C53" s="131">
        <v>8956930</v>
      </c>
      <c r="D53" s="131">
        <v>8956930</v>
      </c>
    </row>
    <row r="54" spans="1:4" ht="32.25" customHeight="1">
      <c r="A54" s="27" t="s">
        <v>77</v>
      </c>
      <c r="B54" s="275" t="s">
        <v>78</v>
      </c>
      <c r="C54" s="131">
        <v>37477</v>
      </c>
      <c r="D54" s="131">
        <v>37477</v>
      </c>
    </row>
    <row r="55" spans="1:4" ht="55.5" customHeight="1">
      <c r="A55" s="27" t="s">
        <v>79</v>
      </c>
      <c r="B55" s="275" t="s">
        <v>80</v>
      </c>
      <c r="C55" s="131">
        <v>0</v>
      </c>
      <c r="D55" s="131">
        <v>-14236528</v>
      </c>
    </row>
    <row r="56" spans="1:4" ht="44.25" customHeight="1">
      <c r="A56" s="27" t="s">
        <v>81</v>
      </c>
      <c r="B56" s="275" t="s">
        <v>82</v>
      </c>
      <c r="C56" s="131">
        <v>0</v>
      </c>
      <c r="D56" s="131">
        <v>-41135</v>
      </c>
    </row>
    <row r="57" spans="1:4" ht="57.75" customHeight="1">
      <c r="A57" s="289" t="s">
        <v>11</v>
      </c>
      <c r="B57" s="279"/>
      <c r="C57" s="132">
        <v>8599561</v>
      </c>
      <c r="D57" s="132">
        <v>-5321411</v>
      </c>
    </row>
    <row r="58" spans="1:4" ht="55.5" customHeight="1">
      <c r="A58" s="289" t="s">
        <v>83</v>
      </c>
      <c r="B58" s="278"/>
      <c r="C58" s="29">
        <f>C48+C57</f>
        <v>69005860</v>
      </c>
      <c r="D58" s="29">
        <f>D48+D57</f>
        <v>13518508</v>
      </c>
    </row>
    <row r="59" spans="1:4" ht="15.75">
      <c r="A59" s="12"/>
      <c r="B59" s="280"/>
      <c r="C59" s="32"/>
      <c r="D59" s="32"/>
    </row>
    <row r="60" spans="1:4" ht="25.5" customHeight="1">
      <c r="A60" s="11" t="s">
        <v>87</v>
      </c>
      <c r="B60" s="8"/>
      <c r="C60" s="9"/>
      <c r="D60" s="9"/>
    </row>
    <row r="61" spans="1:4" ht="31.5">
      <c r="A61" s="13" t="s">
        <v>0</v>
      </c>
      <c r="B61" s="280"/>
      <c r="C61" s="14"/>
      <c r="D61" s="14"/>
    </row>
    <row r="62" spans="1:4" ht="31.5">
      <c r="A62" s="13" t="s">
        <v>86</v>
      </c>
      <c r="B62" s="280"/>
      <c r="C62" s="16"/>
      <c r="D62" s="16"/>
    </row>
    <row r="63" spans="1:4" ht="40.5" customHeight="1">
      <c r="A63" s="1" t="s">
        <v>88</v>
      </c>
      <c r="B63" s="281" t="s">
        <v>89</v>
      </c>
      <c r="C63" s="134">
        <v>180000</v>
      </c>
      <c r="D63" s="134">
        <v>60306</v>
      </c>
    </row>
    <row r="64" spans="1:4" ht="33">
      <c r="A64" s="1" t="s">
        <v>90</v>
      </c>
      <c r="B64" s="281" t="s">
        <v>91</v>
      </c>
      <c r="C64" s="134">
        <v>180000</v>
      </c>
      <c r="D64" s="134">
        <v>60306</v>
      </c>
    </row>
    <row r="65" spans="1:4" ht="33">
      <c r="A65" s="1" t="s">
        <v>92</v>
      </c>
      <c r="B65" s="281" t="s">
        <v>93</v>
      </c>
      <c r="C65" s="134">
        <v>80000</v>
      </c>
      <c r="D65" s="134">
        <v>14433</v>
      </c>
    </row>
    <row r="66" spans="1:4" ht="30.75" customHeight="1">
      <c r="A66" s="1" t="s">
        <v>94</v>
      </c>
      <c r="B66" s="281" t="s">
        <v>95</v>
      </c>
      <c r="C66" s="134">
        <v>12850000</v>
      </c>
      <c r="D66" s="134">
        <v>4050449</v>
      </c>
    </row>
    <row r="67" spans="1:4" ht="16.5">
      <c r="A67" s="1" t="s">
        <v>96</v>
      </c>
      <c r="B67" s="281" t="s">
        <v>97</v>
      </c>
      <c r="C67" s="134">
        <v>5400000</v>
      </c>
      <c r="D67" s="134">
        <v>1916476</v>
      </c>
    </row>
    <row r="68" spans="1:4" ht="16.5">
      <c r="A68" s="1" t="s">
        <v>98</v>
      </c>
      <c r="B68" s="281" t="s">
        <v>99</v>
      </c>
      <c r="C68" s="134">
        <v>3900000</v>
      </c>
      <c r="D68" s="134">
        <v>1374576</v>
      </c>
    </row>
    <row r="69" spans="1:4" ht="33">
      <c r="A69" s="1" t="s">
        <v>100</v>
      </c>
      <c r="B69" s="281" t="s">
        <v>101</v>
      </c>
      <c r="C69" s="134">
        <v>3400000</v>
      </c>
      <c r="D69" s="134">
        <v>730541</v>
      </c>
    </row>
    <row r="70" spans="1:4" ht="16.5">
      <c r="A70" s="1" t="s">
        <v>102</v>
      </c>
      <c r="B70" s="281" t="s">
        <v>103</v>
      </c>
      <c r="C70" s="134">
        <v>150000</v>
      </c>
      <c r="D70" s="134">
        <v>28856</v>
      </c>
    </row>
    <row r="71" spans="1:4" ht="16.5">
      <c r="A71" s="1" t="s">
        <v>104</v>
      </c>
      <c r="B71" s="281" t="s">
        <v>105</v>
      </c>
      <c r="C71" s="134">
        <v>0</v>
      </c>
      <c r="D71" s="134">
        <v>56</v>
      </c>
    </row>
    <row r="72" spans="1:4" ht="16.5">
      <c r="A72" s="290" t="s">
        <v>1</v>
      </c>
      <c r="B72" s="282"/>
      <c r="C72" s="135">
        <v>13030000</v>
      </c>
      <c r="D72" s="135">
        <v>4110811</v>
      </c>
    </row>
    <row r="73" spans="1:4" ht="24" customHeight="1">
      <c r="A73" s="3" t="s">
        <v>2</v>
      </c>
      <c r="B73" s="282"/>
      <c r="C73" s="136"/>
      <c r="D73" s="136"/>
    </row>
    <row r="74" spans="1:4" ht="22.5" customHeight="1">
      <c r="A74" s="1" t="s">
        <v>15</v>
      </c>
      <c r="B74" s="281" t="s">
        <v>16</v>
      </c>
      <c r="C74" s="134">
        <v>4547100</v>
      </c>
      <c r="D74" s="134">
        <v>1085428</v>
      </c>
    </row>
    <row r="75" spans="1:4" ht="41.25" customHeight="1">
      <c r="A75" s="1" t="s">
        <v>106</v>
      </c>
      <c r="B75" s="281" t="s">
        <v>107</v>
      </c>
      <c r="C75" s="134">
        <v>2476000</v>
      </c>
      <c r="D75" s="134">
        <v>423208</v>
      </c>
    </row>
    <row r="76" spans="1:4" ht="30.75" customHeight="1">
      <c r="A76" s="1" t="s">
        <v>108</v>
      </c>
      <c r="B76" s="281" t="s">
        <v>109</v>
      </c>
      <c r="C76" s="134">
        <v>1600000</v>
      </c>
      <c r="D76" s="134">
        <v>419905</v>
      </c>
    </row>
    <row r="77" spans="1:4" ht="16.5">
      <c r="A77" s="1" t="s">
        <v>17</v>
      </c>
      <c r="B77" s="281" t="s">
        <v>18</v>
      </c>
      <c r="C77" s="134">
        <v>450000</v>
      </c>
      <c r="D77" s="134">
        <v>241662</v>
      </c>
    </row>
    <row r="78" spans="1:4" ht="16.5">
      <c r="A78" s="1" t="s">
        <v>110</v>
      </c>
      <c r="B78" s="281" t="s">
        <v>111</v>
      </c>
      <c r="C78" s="134">
        <v>20000</v>
      </c>
      <c r="D78" s="134">
        <v>0</v>
      </c>
    </row>
    <row r="79" spans="1:4" ht="38.25" customHeight="1">
      <c r="A79" s="1" t="s">
        <v>19</v>
      </c>
      <c r="B79" s="281" t="s">
        <v>20</v>
      </c>
      <c r="C79" s="134">
        <v>1000</v>
      </c>
      <c r="D79" s="134">
        <v>585</v>
      </c>
    </row>
    <row r="80" spans="1:4" ht="16.5">
      <c r="A80" s="1" t="s">
        <v>112</v>
      </c>
      <c r="B80" s="281" t="s">
        <v>113</v>
      </c>
      <c r="C80" s="134">
        <v>100</v>
      </c>
      <c r="D80" s="134">
        <v>68</v>
      </c>
    </row>
    <row r="81" spans="1:4" ht="16.5">
      <c r="A81" s="1" t="s">
        <v>21</v>
      </c>
      <c r="B81" s="281" t="s">
        <v>22</v>
      </c>
      <c r="C81" s="134">
        <v>8268994</v>
      </c>
      <c r="D81" s="134">
        <v>2480454</v>
      </c>
    </row>
    <row r="82" spans="1:4" ht="16.5">
      <c r="A82" s="1" t="s">
        <v>114</v>
      </c>
      <c r="B82" s="281" t="s">
        <v>115</v>
      </c>
      <c r="C82" s="134">
        <v>572730</v>
      </c>
      <c r="D82" s="134">
        <v>118356</v>
      </c>
    </row>
    <row r="83" spans="1:4" ht="33">
      <c r="A83" s="1" t="s">
        <v>116</v>
      </c>
      <c r="B83" s="281" t="s">
        <v>117</v>
      </c>
      <c r="C83" s="134">
        <v>252000</v>
      </c>
      <c r="D83" s="134">
        <v>43645</v>
      </c>
    </row>
    <row r="84" spans="1:4" ht="49.5">
      <c r="A84" s="1" t="s">
        <v>118</v>
      </c>
      <c r="B84" s="281" t="s">
        <v>119</v>
      </c>
      <c r="C84" s="134">
        <v>240000</v>
      </c>
      <c r="D84" s="134">
        <v>60842</v>
      </c>
    </row>
    <row r="85" spans="1:4" ht="16.5">
      <c r="A85" s="1" t="s">
        <v>120</v>
      </c>
      <c r="B85" s="281" t="s">
        <v>121</v>
      </c>
      <c r="C85" s="134">
        <v>6446764</v>
      </c>
      <c r="D85" s="134">
        <v>2091688</v>
      </c>
    </row>
    <row r="86" spans="1:4" ht="33">
      <c r="A86" s="1" t="s">
        <v>23</v>
      </c>
      <c r="B86" s="281" t="s">
        <v>24</v>
      </c>
      <c r="C86" s="134">
        <v>10000</v>
      </c>
      <c r="D86" s="134">
        <v>0</v>
      </c>
    </row>
    <row r="87" spans="1:4" ht="16.5">
      <c r="A87" s="1" t="s">
        <v>122</v>
      </c>
      <c r="B87" s="281" t="s">
        <v>123</v>
      </c>
      <c r="C87" s="134">
        <v>400000</v>
      </c>
      <c r="D87" s="134">
        <v>96260</v>
      </c>
    </row>
    <row r="88" spans="1:4" ht="16.5">
      <c r="A88" s="1" t="s">
        <v>124</v>
      </c>
      <c r="B88" s="281" t="s">
        <v>125</v>
      </c>
      <c r="C88" s="134">
        <v>270000</v>
      </c>
      <c r="D88" s="134">
        <v>57626</v>
      </c>
    </row>
    <row r="89" spans="1:4" ht="16.5">
      <c r="A89" s="1" t="s">
        <v>126</v>
      </c>
      <c r="B89" s="281" t="s">
        <v>127</v>
      </c>
      <c r="C89" s="134">
        <v>20000</v>
      </c>
      <c r="D89" s="134">
        <v>2939</v>
      </c>
    </row>
    <row r="90" spans="1:4" ht="16.5">
      <c r="A90" s="1" t="s">
        <v>128</v>
      </c>
      <c r="B90" s="281" t="s">
        <v>129</v>
      </c>
      <c r="C90" s="134">
        <v>7500</v>
      </c>
      <c r="D90" s="134">
        <v>2737</v>
      </c>
    </row>
    <row r="91" spans="1:4" ht="16.5">
      <c r="A91" s="1" t="s">
        <v>130</v>
      </c>
      <c r="B91" s="281" t="s">
        <v>131</v>
      </c>
      <c r="C91" s="134">
        <v>50000</v>
      </c>
      <c r="D91" s="134">
        <v>6361</v>
      </c>
    </row>
    <row r="92" spans="1:4" ht="16.5">
      <c r="A92" s="1" t="s">
        <v>25</v>
      </c>
      <c r="B92" s="281" t="s">
        <v>26</v>
      </c>
      <c r="C92" s="134">
        <v>580000</v>
      </c>
      <c r="D92" s="134">
        <v>217393</v>
      </c>
    </row>
    <row r="93" spans="1:4" ht="33">
      <c r="A93" s="1" t="s">
        <v>27</v>
      </c>
      <c r="B93" s="281" t="s">
        <v>28</v>
      </c>
      <c r="C93" s="134">
        <v>30000</v>
      </c>
      <c r="D93" s="134">
        <v>11468</v>
      </c>
    </row>
    <row r="94" spans="1:4" ht="37.5" customHeight="1">
      <c r="A94" s="1" t="s">
        <v>132</v>
      </c>
      <c r="B94" s="281" t="s">
        <v>133</v>
      </c>
      <c r="C94" s="134">
        <v>550000</v>
      </c>
      <c r="D94" s="134">
        <v>205925</v>
      </c>
    </row>
    <row r="95" spans="1:4" ht="31.5" customHeight="1">
      <c r="A95" s="1" t="s">
        <v>29</v>
      </c>
      <c r="B95" s="281" t="s">
        <v>30</v>
      </c>
      <c r="C95" s="134">
        <v>120000</v>
      </c>
      <c r="D95" s="134">
        <v>17122</v>
      </c>
    </row>
    <row r="96" spans="1:4" ht="31.5" customHeight="1">
      <c r="A96" s="1" t="s">
        <v>35</v>
      </c>
      <c r="B96" s="281" t="s">
        <v>36</v>
      </c>
      <c r="C96" s="134">
        <v>120000</v>
      </c>
      <c r="D96" s="134">
        <v>17122</v>
      </c>
    </row>
    <row r="97" spans="1:4" ht="38.25" customHeight="1">
      <c r="A97" s="1" t="s">
        <v>37</v>
      </c>
      <c r="B97" s="281" t="s">
        <v>38</v>
      </c>
      <c r="C97" s="134">
        <v>-625075</v>
      </c>
      <c r="D97" s="134">
        <v>-199709</v>
      </c>
    </row>
    <row r="98" spans="1:4" ht="26.25" customHeight="1">
      <c r="A98" s="1" t="s">
        <v>134</v>
      </c>
      <c r="B98" s="281" t="s">
        <v>135</v>
      </c>
      <c r="C98" s="134">
        <v>-525198</v>
      </c>
      <c r="D98" s="134">
        <v>-176547</v>
      </c>
    </row>
    <row r="99" spans="1:4" ht="49.5">
      <c r="A99" s="1" t="s">
        <v>39</v>
      </c>
      <c r="B99" s="281" t="s">
        <v>40</v>
      </c>
      <c r="C99" s="134">
        <v>-99877</v>
      </c>
      <c r="D99" s="134">
        <v>-23162</v>
      </c>
    </row>
    <row r="100" spans="1:4" ht="33">
      <c r="A100" s="1" t="s">
        <v>136</v>
      </c>
      <c r="B100" s="281" t="s">
        <v>137</v>
      </c>
      <c r="C100" s="134">
        <v>629670</v>
      </c>
      <c r="D100" s="134">
        <v>293662</v>
      </c>
    </row>
    <row r="101" spans="1:4" ht="23.25" customHeight="1">
      <c r="A101" s="1" t="s">
        <v>138</v>
      </c>
      <c r="B101" s="281" t="s">
        <v>139</v>
      </c>
      <c r="C101" s="134">
        <v>100000</v>
      </c>
      <c r="D101" s="134">
        <v>36782</v>
      </c>
    </row>
    <row r="102" spans="1:4" ht="40.5" customHeight="1">
      <c r="A102" s="1" t="s">
        <v>140</v>
      </c>
      <c r="B102" s="281" t="s">
        <v>141</v>
      </c>
      <c r="C102" s="134">
        <v>100000</v>
      </c>
      <c r="D102" s="134">
        <v>3500</v>
      </c>
    </row>
    <row r="103" spans="1:4" ht="29.25" customHeight="1">
      <c r="A103" s="1" t="s">
        <v>142</v>
      </c>
      <c r="B103" s="281" t="s">
        <v>143</v>
      </c>
      <c r="C103" s="134">
        <v>429670</v>
      </c>
      <c r="D103" s="134">
        <v>253380</v>
      </c>
    </row>
    <row r="104" spans="1:4" ht="16.5">
      <c r="A104" s="1" t="s">
        <v>144</v>
      </c>
      <c r="B104" s="281" t="s">
        <v>145</v>
      </c>
      <c r="C104" s="134">
        <v>140000</v>
      </c>
      <c r="D104" s="134">
        <v>81835</v>
      </c>
    </row>
    <row r="105" spans="1:4" ht="33.75" customHeight="1">
      <c r="A105" s="1" t="s">
        <v>41</v>
      </c>
      <c r="B105" s="281" t="s">
        <v>42</v>
      </c>
      <c r="C105" s="134">
        <v>9240</v>
      </c>
      <c r="D105" s="134">
        <v>9240</v>
      </c>
    </row>
    <row r="106" spans="1:4" ht="16.5">
      <c r="A106" s="1" t="s">
        <v>43</v>
      </c>
      <c r="B106" s="281" t="s">
        <v>44</v>
      </c>
      <c r="C106" s="134">
        <v>9240</v>
      </c>
      <c r="D106" s="134">
        <v>9240</v>
      </c>
    </row>
    <row r="107" spans="1:4" ht="16.5">
      <c r="A107" s="4" t="s">
        <v>3</v>
      </c>
      <c r="B107" s="283"/>
      <c r="C107" s="135">
        <v>13669929</v>
      </c>
      <c r="D107" s="135">
        <v>3985425</v>
      </c>
    </row>
    <row r="108" spans="1:4" ht="20.25" customHeight="1">
      <c r="A108" s="5" t="s">
        <v>4</v>
      </c>
      <c r="B108" s="281"/>
      <c r="C108" s="7">
        <f>C72+C107</f>
        <v>26699929</v>
      </c>
      <c r="D108" s="7">
        <f>D72+D107</f>
        <v>8096236</v>
      </c>
    </row>
    <row r="109" spans="1:4" ht="20.25" customHeight="1">
      <c r="A109" s="45"/>
      <c r="B109" s="284"/>
      <c r="C109" s="46"/>
      <c r="D109" s="46"/>
    </row>
    <row r="110" spans="1:4" ht="15.75">
      <c r="A110" s="2" t="s">
        <v>5</v>
      </c>
      <c r="B110" s="285"/>
      <c r="C110" s="137"/>
      <c r="D110" s="137"/>
    </row>
    <row r="111" spans="1:4" ht="42.75" customHeight="1">
      <c r="A111" s="6" t="s">
        <v>45</v>
      </c>
      <c r="B111" s="281" t="s">
        <v>46</v>
      </c>
      <c r="C111" s="134">
        <v>4404800</v>
      </c>
      <c r="D111" s="134">
        <v>1253625</v>
      </c>
    </row>
    <row r="112" spans="1:4" ht="49.5">
      <c r="A112" s="6" t="s">
        <v>146</v>
      </c>
      <c r="B112" s="281" t="s">
        <v>147</v>
      </c>
      <c r="C112" s="134">
        <v>2264800</v>
      </c>
      <c r="D112" s="134">
        <v>1253625</v>
      </c>
    </row>
    <row r="113" spans="1:4" ht="39" customHeight="1">
      <c r="A113" s="6" t="s">
        <v>148</v>
      </c>
      <c r="B113" s="281" t="s">
        <v>149</v>
      </c>
      <c r="C113" s="134">
        <v>2140000</v>
      </c>
      <c r="D113" s="134">
        <v>0</v>
      </c>
    </row>
    <row r="114" spans="1:4" ht="23.25" customHeight="1">
      <c r="A114" s="6" t="s">
        <v>55</v>
      </c>
      <c r="B114" s="281" t="s">
        <v>56</v>
      </c>
      <c r="C114" s="134">
        <v>-193740</v>
      </c>
      <c r="D114" s="134">
        <v>-107340</v>
      </c>
    </row>
    <row r="115" spans="1:4" ht="33">
      <c r="A115" s="6" t="s">
        <v>57</v>
      </c>
      <c r="B115" s="281" t="s">
        <v>58</v>
      </c>
      <c r="C115" s="134">
        <v>154</v>
      </c>
      <c r="D115" s="134">
        <v>154</v>
      </c>
    </row>
    <row r="116" spans="1:4" ht="38.25" customHeight="1">
      <c r="A116" s="6" t="s">
        <v>59</v>
      </c>
      <c r="B116" s="281" t="s">
        <v>60</v>
      </c>
      <c r="C116" s="134">
        <v>-193894</v>
      </c>
      <c r="D116" s="134">
        <v>-107494</v>
      </c>
    </row>
    <row r="117" spans="1:4" ht="33">
      <c r="A117" s="6" t="s">
        <v>63</v>
      </c>
      <c r="B117" s="281" t="s">
        <v>64</v>
      </c>
      <c r="C117" s="134">
        <v>-1836256</v>
      </c>
      <c r="D117" s="134">
        <v>81681</v>
      </c>
    </row>
    <row r="118" spans="1:4" ht="16.5">
      <c r="A118" s="6" t="s">
        <v>65</v>
      </c>
      <c r="B118" s="281" t="s">
        <v>66</v>
      </c>
      <c r="C118" s="134">
        <v>-1836256</v>
      </c>
      <c r="D118" s="134">
        <v>81681</v>
      </c>
    </row>
    <row r="119" spans="1:4" ht="16.5">
      <c r="A119" s="2" t="s">
        <v>6</v>
      </c>
      <c r="B119" s="286"/>
      <c r="C119" s="135">
        <v>2374804</v>
      </c>
      <c r="D119" s="135">
        <v>1227966</v>
      </c>
    </row>
    <row r="120" spans="1:4" ht="30">
      <c r="A120" s="290" t="s">
        <v>7</v>
      </c>
      <c r="B120" s="286"/>
      <c r="C120" s="137"/>
      <c r="D120" s="137"/>
    </row>
    <row r="121" spans="1:4" ht="49.5">
      <c r="A121" s="1" t="s">
        <v>67</v>
      </c>
      <c r="B121" s="281" t="s">
        <v>68</v>
      </c>
      <c r="C121" s="134">
        <v>-1734972</v>
      </c>
      <c r="D121" s="134">
        <v>-17081</v>
      </c>
    </row>
    <row r="122" spans="1:4" ht="30.75">
      <c r="A122" s="291" t="s">
        <v>8</v>
      </c>
      <c r="B122" s="286"/>
      <c r="C122" s="135">
        <v>-1734972</v>
      </c>
      <c r="D122" s="135">
        <v>-17081</v>
      </c>
    </row>
    <row r="123" spans="1:4" ht="28.5" customHeight="1">
      <c r="A123" s="2" t="s">
        <v>9</v>
      </c>
      <c r="B123" s="286"/>
      <c r="C123" s="7">
        <f>C108+C119+C122</f>
        <v>27339761</v>
      </c>
      <c r="D123" s="7">
        <f>D108+D119+D122</f>
        <v>9307121</v>
      </c>
    </row>
    <row r="124" spans="1:4" ht="43.5" customHeight="1">
      <c r="A124" s="291" t="s">
        <v>10</v>
      </c>
      <c r="B124" s="286"/>
      <c r="C124" s="137"/>
      <c r="D124" s="137"/>
    </row>
    <row r="125" spans="1:4" ht="33">
      <c r="A125" s="1" t="s">
        <v>150</v>
      </c>
      <c r="B125" s="281" t="s">
        <v>151</v>
      </c>
      <c r="C125" s="134">
        <v>-12000</v>
      </c>
      <c r="D125" s="134">
        <v>-24000</v>
      </c>
    </row>
    <row r="126" spans="1:4" ht="33">
      <c r="A126" s="1" t="s">
        <v>152</v>
      </c>
      <c r="B126" s="281" t="s">
        <v>153</v>
      </c>
      <c r="C126" s="134">
        <v>-12000</v>
      </c>
      <c r="D126" s="134">
        <v>-24000</v>
      </c>
    </row>
    <row r="127" spans="1:4" ht="33">
      <c r="A127" s="1" t="s">
        <v>154</v>
      </c>
      <c r="B127" s="281" t="s">
        <v>155</v>
      </c>
      <c r="C127" s="134">
        <v>6943623</v>
      </c>
      <c r="D127" s="134">
        <v>-125064</v>
      </c>
    </row>
    <row r="128" spans="1:4" ht="33">
      <c r="A128" s="1" t="s">
        <v>156</v>
      </c>
      <c r="B128" s="281" t="s">
        <v>157</v>
      </c>
      <c r="C128" s="134">
        <v>4720000</v>
      </c>
      <c r="D128" s="134">
        <v>0</v>
      </c>
    </row>
    <row r="129" spans="1:4" ht="51" customHeight="1">
      <c r="A129" s="1" t="s">
        <v>158</v>
      </c>
      <c r="B129" s="281" t="s">
        <v>159</v>
      </c>
      <c r="C129" s="134">
        <v>-1712185</v>
      </c>
      <c r="D129" s="134">
        <v>-81564</v>
      </c>
    </row>
    <row r="130" spans="1:4" ht="45" customHeight="1">
      <c r="A130" s="1" t="s">
        <v>160</v>
      </c>
      <c r="B130" s="281" t="s">
        <v>161</v>
      </c>
      <c r="C130" s="134">
        <v>4109808</v>
      </c>
      <c r="D130" s="134">
        <v>0</v>
      </c>
    </row>
    <row r="131" spans="1:4" ht="16.5">
      <c r="A131" s="1" t="s">
        <v>162</v>
      </c>
      <c r="B131" s="281" t="s">
        <v>163</v>
      </c>
      <c r="C131" s="134">
        <v>3792856</v>
      </c>
      <c r="D131" s="134">
        <v>0</v>
      </c>
    </row>
    <row r="132" spans="1:4" ht="33">
      <c r="A132" s="1" t="s">
        <v>164</v>
      </c>
      <c r="B132" s="281" t="s">
        <v>165</v>
      </c>
      <c r="C132" s="134">
        <v>-174000</v>
      </c>
      <c r="D132" s="134">
        <v>-43500</v>
      </c>
    </row>
    <row r="133" spans="1:4" ht="39.75" customHeight="1">
      <c r="A133" s="1" t="s">
        <v>166</v>
      </c>
      <c r="B133" s="281" t="s">
        <v>167</v>
      </c>
      <c r="C133" s="134">
        <v>-174000</v>
      </c>
      <c r="D133" s="134">
        <v>0</v>
      </c>
    </row>
    <row r="134" spans="1:4" ht="49.5">
      <c r="A134" s="1" t="s">
        <v>69</v>
      </c>
      <c r="B134" s="281" t="s">
        <v>70</v>
      </c>
      <c r="C134" s="134">
        <v>-731847</v>
      </c>
      <c r="D134" s="134">
        <v>-16892</v>
      </c>
    </row>
    <row r="135" spans="1:4" ht="49.5">
      <c r="A135" s="1" t="s">
        <v>71</v>
      </c>
      <c r="B135" s="281" t="s">
        <v>72</v>
      </c>
      <c r="C135" s="134">
        <v>-731847</v>
      </c>
      <c r="D135" s="134">
        <v>-16892</v>
      </c>
    </row>
    <row r="136" spans="1:4" ht="49.5">
      <c r="A136" s="1" t="s">
        <v>73</v>
      </c>
      <c r="B136" s="281" t="s">
        <v>74</v>
      </c>
      <c r="C136" s="134">
        <v>11627203</v>
      </c>
      <c r="D136" s="134">
        <v>-1310810</v>
      </c>
    </row>
    <row r="137" spans="1:4" ht="33">
      <c r="A137" s="1" t="s">
        <v>75</v>
      </c>
      <c r="B137" s="281" t="s">
        <v>76</v>
      </c>
      <c r="C137" s="134">
        <v>10802020</v>
      </c>
      <c r="D137" s="134">
        <v>10802020</v>
      </c>
    </row>
    <row r="138" spans="1:4" ht="33">
      <c r="A138" s="1" t="s">
        <v>77</v>
      </c>
      <c r="B138" s="281" t="s">
        <v>78</v>
      </c>
      <c r="C138" s="134">
        <v>136089</v>
      </c>
      <c r="D138" s="134">
        <v>136089</v>
      </c>
    </row>
    <row r="139" spans="1:4" ht="33">
      <c r="A139" s="1" t="s">
        <v>168</v>
      </c>
      <c r="B139" s="281" t="s">
        <v>169</v>
      </c>
      <c r="C139" s="134">
        <v>1008910</v>
      </c>
      <c r="D139" s="134">
        <v>1008910</v>
      </c>
    </row>
    <row r="140" spans="1:4" ht="33">
      <c r="A140" s="1" t="s">
        <v>170</v>
      </c>
      <c r="B140" s="281" t="s">
        <v>171</v>
      </c>
      <c r="C140" s="134">
        <v>234</v>
      </c>
      <c r="D140" s="134">
        <v>234</v>
      </c>
    </row>
    <row r="141" spans="1:4" ht="33">
      <c r="A141" s="1" t="s">
        <v>79</v>
      </c>
      <c r="B141" s="281" t="s">
        <v>80</v>
      </c>
      <c r="C141" s="134">
        <v>-218681</v>
      </c>
      <c r="D141" s="134">
        <v>-12111524</v>
      </c>
    </row>
    <row r="142" spans="1:4" ht="33">
      <c r="A142" s="1" t="s">
        <v>81</v>
      </c>
      <c r="B142" s="281" t="s">
        <v>82</v>
      </c>
      <c r="C142" s="134">
        <v>0</v>
      </c>
      <c r="D142" s="134">
        <v>-136093</v>
      </c>
    </row>
    <row r="143" spans="1:4" ht="33">
      <c r="A143" s="1" t="s">
        <v>172</v>
      </c>
      <c r="B143" s="281" t="s">
        <v>173</v>
      </c>
      <c r="C143" s="134">
        <v>-101369</v>
      </c>
      <c r="D143" s="134">
        <v>-1010389</v>
      </c>
    </row>
    <row r="144" spans="1:4" ht="33">
      <c r="A144" s="1" t="s">
        <v>174</v>
      </c>
      <c r="B144" s="281" t="s">
        <v>175</v>
      </c>
      <c r="C144" s="134">
        <v>0</v>
      </c>
      <c r="D144" s="134">
        <v>-57</v>
      </c>
    </row>
    <row r="145" spans="1:4" ht="44.25" customHeight="1">
      <c r="A145" s="291" t="s">
        <v>11</v>
      </c>
      <c r="B145" s="284"/>
      <c r="C145" s="135">
        <v>17826979</v>
      </c>
      <c r="D145" s="135">
        <v>-1476766</v>
      </c>
    </row>
    <row r="146" spans="1:4" ht="49.5" customHeight="1">
      <c r="A146" s="291" t="s">
        <v>176</v>
      </c>
      <c r="B146" s="286"/>
      <c r="C146" s="7">
        <f>C123+C145</f>
        <v>45166740</v>
      </c>
      <c r="D146" s="7">
        <f>D123+D145</f>
        <v>7830355</v>
      </c>
    </row>
    <row r="147" spans="1:4" ht="52.5" customHeight="1">
      <c r="A147" s="13" t="s">
        <v>177</v>
      </c>
      <c r="B147" s="280"/>
      <c r="C147" s="32">
        <f>SUM(C58,C146)</f>
        <v>114172600</v>
      </c>
      <c r="D147" s="32">
        <f>SUM(D58,D146)</f>
        <v>21348863</v>
      </c>
    </row>
    <row r="148" spans="1:4" ht="15.75">
      <c r="A148" s="33"/>
      <c r="B148" s="34"/>
      <c r="C148" s="35"/>
      <c r="D148" s="35"/>
    </row>
    <row r="149" spans="1:4" ht="15.75">
      <c r="A149" s="33"/>
      <c r="B149" s="34"/>
      <c r="C149" s="35"/>
      <c r="D149" s="35"/>
    </row>
    <row r="150" spans="1:4" ht="15.75">
      <c r="A150" s="36" t="s">
        <v>178</v>
      </c>
      <c r="B150" s="34"/>
      <c r="C150" s="35"/>
      <c r="D150" s="35"/>
    </row>
    <row r="151" spans="1:4" ht="15.75">
      <c r="A151" s="37" t="s">
        <v>179</v>
      </c>
      <c r="B151" s="34"/>
      <c r="C151" s="35"/>
      <c r="D151" s="35"/>
    </row>
    <row r="152" spans="1:4" ht="15.75">
      <c r="A152" s="36"/>
      <c r="B152" s="34"/>
      <c r="C152" s="35"/>
      <c r="D152" s="35"/>
    </row>
    <row r="153" spans="1:4" ht="15.75">
      <c r="A153" s="38" t="s">
        <v>180</v>
      </c>
      <c r="B153" s="34"/>
      <c r="C153" s="35"/>
      <c r="D153" s="35"/>
    </row>
    <row r="154" spans="1:4" ht="15.75">
      <c r="A154" s="36" t="s">
        <v>181</v>
      </c>
      <c r="B154" s="34"/>
      <c r="C154" s="35"/>
      <c r="D154" s="35"/>
    </row>
    <row r="155" spans="1:4" ht="15.75">
      <c r="A155" s="37" t="s">
        <v>182</v>
      </c>
      <c r="B155" s="34"/>
      <c r="C155" s="35"/>
      <c r="D155" s="35"/>
    </row>
    <row r="156" spans="1:4" ht="15.75">
      <c r="A156" s="38"/>
      <c r="B156" s="34"/>
      <c r="C156" s="35"/>
      <c r="D156" s="35"/>
    </row>
    <row r="157" spans="1:4" ht="15.75">
      <c r="A157" s="36" t="s">
        <v>183</v>
      </c>
      <c r="B157" s="34"/>
      <c r="C157" s="35"/>
      <c r="D157" s="35"/>
    </row>
    <row r="158" spans="1:4" ht="15.75">
      <c r="A158" s="37" t="s">
        <v>184</v>
      </c>
      <c r="B158" s="34"/>
      <c r="C158" s="35"/>
      <c r="D158" s="35"/>
    </row>
    <row r="159" spans="1:4" ht="15.75">
      <c r="A159" s="36"/>
      <c r="B159" s="34"/>
      <c r="C159" s="35"/>
      <c r="D159" s="35"/>
    </row>
    <row r="160" spans="1:4" ht="15.75">
      <c r="A160" s="36" t="s">
        <v>185</v>
      </c>
      <c r="B160" s="34"/>
      <c r="C160" s="35"/>
      <c r="D160" s="35"/>
    </row>
    <row r="161" spans="1:4" ht="15.75">
      <c r="A161" s="37" t="s">
        <v>186</v>
      </c>
      <c r="B161" s="34"/>
      <c r="C161" s="35"/>
      <c r="D161" s="35"/>
    </row>
    <row r="162" spans="1:4" ht="15.75">
      <c r="A162" s="37"/>
      <c r="B162" s="34"/>
      <c r="C162" s="35"/>
      <c r="D162" s="35"/>
    </row>
    <row r="163" spans="1:4" ht="15.75">
      <c r="A163" s="39" t="s">
        <v>187</v>
      </c>
      <c r="B163" s="34"/>
      <c r="C163" s="35"/>
      <c r="D163" s="35"/>
    </row>
    <row r="164" spans="1:4" ht="15.75">
      <c r="A164" s="40" t="s">
        <v>192</v>
      </c>
      <c r="B164" s="34"/>
      <c r="C164" s="35"/>
      <c r="D164" s="35"/>
    </row>
    <row r="165" spans="1:4" ht="15.75">
      <c r="A165" s="33"/>
      <c r="B165" s="34"/>
      <c r="C165" s="35"/>
      <c r="D165" s="35"/>
    </row>
    <row r="166" spans="1:4" ht="15.75">
      <c r="A166" s="33"/>
      <c r="B166" s="34"/>
      <c r="C166" s="35"/>
      <c r="D166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57"/>
  <sheetViews>
    <sheetView zoomScalePageLayoutView="0" workbookViewId="0" topLeftCell="A1">
      <selection activeCell="B2265" sqref="B2265"/>
    </sheetView>
  </sheetViews>
  <sheetFormatPr defaultColWidth="9.140625" defaultRowHeight="15"/>
  <cols>
    <col min="1" max="1" width="57.8515625" style="56" customWidth="1"/>
    <col min="2" max="2" width="11.7109375" style="88" customWidth="1"/>
    <col min="3" max="3" width="12.8515625" style="89" customWidth="1"/>
    <col min="4" max="4" width="15.8515625" style="89" customWidth="1"/>
    <col min="5" max="16384" width="9.140625" style="25" customWidth="1"/>
  </cols>
  <sheetData>
    <row r="1" spans="1:4" ht="31.5">
      <c r="A1" s="53"/>
      <c r="B1" s="70"/>
      <c r="C1" s="77"/>
      <c r="D1" s="78" t="s">
        <v>193</v>
      </c>
    </row>
    <row r="2" spans="1:4" ht="15.75">
      <c r="A2" s="53"/>
      <c r="B2" s="70"/>
      <c r="C2" s="77"/>
      <c r="D2" s="77"/>
    </row>
    <row r="3" spans="1:4" ht="15.75">
      <c r="A3" s="75" t="s">
        <v>194</v>
      </c>
      <c r="B3" s="47"/>
      <c r="C3" s="48"/>
      <c r="D3" s="77"/>
    </row>
    <row r="4" spans="1:4" ht="15.75">
      <c r="A4" s="75" t="s">
        <v>191</v>
      </c>
      <c r="B4" s="47"/>
      <c r="C4" s="48"/>
      <c r="D4" s="79"/>
    </row>
    <row r="5" spans="1:4" ht="15.75">
      <c r="A5" s="76"/>
      <c r="B5" s="71"/>
      <c r="C5" s="79"/>
      <c r="D5" s="79"/>
    </row>
    <row r="6" spans="1:4" ht="15.75">
      <c r="A6" s="62"/>
      <c r="B6" s="72"/>
      <c r="C6" s="80"/>
      <c r="D6" s="80"/>
    </row>
    <row r="7" spans="1:4" ht="15.75">
      <c r="A7" s="62"/>
      <c r="B7" s="72"/>
      <c r="C7" s="80"/>
      <c r="D7" s="80"/>
    </row>
    <row r="8" spans="1:4" ht="45.75" customHeight="1">
      <c r="A8" s="54" t="s">
        <v>195</v>
      </c>
      <c r="B8" s="69" t="s">
        <v>196</v>
      </c>
      <c r="C8" s="49" t="s">
        <v>202</v>
      </c>
      <c r="D8" s="49" t="s">
        <v>203</v>
      </c>
    </row>
    <row r="9" spans="1:4" ht="15.75">
      <c r="A9" s="55"/>
      <c r="B9" s="69"/>
      <c r="C9" s="49"/>
      <c r="D9" s="49"/>
    </row>
    <row r="10" spans="1:4" ht="27.75" customHeight="1">
      <c r="A10" s="55" t="s">
        <v>197</v>
      </c>
      <c r="B10" s="69"/>
      <c r="C10" s="51"/>
      <c r="D10" s="51"/>
    </row>
    <row r="11" spans="1:4" ht="15.75">
      <c r="A11" s="55"/>
      <c r="B11" s="69"/>
      <c r="C11" s="50"/>
      <c r="D11" s="50"/>
    </row>
    <row r="12" spans="1:4" ht="26.25" customHeight="1">
      <c r="A12" s="55" t="s">
        <v>198</v>
      </c>
      <c r="B12" s="69"/>
      <c r="C12" s="50"/>
      <c r="D12" s="50"/>
    </row>
    <row r="13" spans="1:4" ht="35.25" customHeight="1">
      <c r="A13" s="55" t="s">
        <v>199</v>
      </c>
      <c r="B13" s="69"/>
      <c r="C13" s="50"/>
      <c r="D13" s="50"/>
    </row>
    <row r="14" spans="1:4" ht="42" customHeight="1">
      <c r="A14" s="55" t="s">
        <v>200</v>
      </c>
      <c r="B14" s="69"/>
      <c r="C14" s="50"/>
      <c r="D14" s="50"/>
    </row>
    <row r="15" spans="1:4" ht="36" customHeight="1">
      <c r="A15" s="55" t="s">
        <v>201</v>
      </c>
      <c r="B15" s="69"/>
      <c r="C15" s="52"/>
      <c r="D15" s="52"/>
    </row>
    <row r="16" spans="1:4" ht="53.25" customHeight="1">
      <c r="A16" s="57" t="s">
        <v>204</v>
      </c>
      <c r="B16" s="81" t="s">
        <v>88</v>
      </c>
      <c r="C16" s="82">
        <v>73807</v>
      </c>
      <c r="D16" s="82">
        <v>367</v>
      </c>
    </row>
    <row r="17" spans="1:4" ht="39.75" customHeight="1">
      <c r="A17" s="57" t="s">
        <v>205</v>
      </c>
      <c r="B17" s="81" t="s">
        <v>206</v>
      </c>
      <c r="C17" s="82">
        <v>40345</v>
      </c>
      <c r="D17" s="82">
        <v>216</v>
      </c>
    </row>
    <row r="18" spans="1:4" ht="40.5" customHeight="1">
      <c r="A18" s="57" t="s">
        <v>207</v>
      </c>
      <c r="B18" s="81" t="s">
        <v>208</v>
      </c>
      <c r="C18" s="82">
        <v>33462</v>
      </c>
      <c r="D18" s="82">
        <v>151</v>
      </c>
    </row>
    <row r="19" spans="1:4" ht="37.5" customHeight="1">
      <c r="A19" s="57" t="s">
        <v>209</v>
      </c>
      <c r="B19" s="81" t="s">
        <v>210</v>
      </c>
      <c r="C19" s="82">
        <v>1099</v>
      </c>
      <c r="D19" s="82">
        <v>1099</v>
      </c>
    </row>
    <row r="20" spans="1:4" ht="39" customHeight="1">
      <c r="A20" s="57" t="s">
        <v>211</v>
      </c>
      <c r="B20" s="81" t="s">
        <v>212</v>
      </c>
      <c r="C20" s="82">
        <v>1099</v>
      </c>
      <c r="D20" s="82">
        <v>1099</v>
      </c>
    </row>
    <row r="21" spans="1:4" ht="37.5" customHeight="1">
      <c r="A21" s="57" t="s">
        <v>213</v>
      </c>
      <c r="B21" s="81" t="s">
        <v>214</v>
      </c>
      <c r="C21" s="82">
        <v>26443</v>
      </c>
      <c r="D21" s="82">
        <v>1040</v>
      </c>
    </row>
    <row r="22" spans="1:4" ht="45" customHeight="1">
      <c r="A22" s="57" t="s">
        <v>215</v>
      </c>
      <c r="B22" s="81" t="s">
        <v>216</v>
      </c>
      <c r="C22" s="82">
        <v>16003</v>
      </c>
      <c r="D22" s="82">
        <v>652</v>
      </c>
    </row>
    <row r="23" spans="1:4" ht="40.5" customHeight="1">
      <c r="A23" s="57" t="s">
        <v>217</v>
      </c>
      <c r="B23" s="81" t="s">
        <v>218</v>
      </c>
      <c r="C23" s="82">
        <v>6487</v>
      </c>
      <c r="D23" s="82">
        <v>253</v>
      </c>
    </row>
    <row r="24" spans="1:4" ht="39" customHeight="1">
      <c r="A24" s="57" t="s">
        <v>219</v>
      </c>
      <c r="B24" s="81" t="s">
        <v>220</v>
      </c>
      <c r="C24" s="82">
        <v>3953</v>
      </c>
      <c r="D24" s="82">
        <v>135</v>
      </c>
    </row>
    <row r="25" spans="1:4" ht="23.25" customHeight="1">
      <c r="A25" s="57" t="s">
        <v>221</v>
      </c>
      <c r="B25" s="81" t="s">
        <v>222</v>
      </c>
      <c r="C25" s="82">
        <v>49000</v>
      </c>
      <c r="D25" s="82">
        <v>10417</v>
      </c>
    </row>
    <row r="26" spans="1:4" ht="22.5" customHeight="1">
      <c r="A26" s="57" t="s">
        <v>223</v>
      </c>
      <c r="B26" s="81" t="s">
        <v>224</v>
      </c>
      <c r="C26" s="82">
        <v>30000</v>
      </c>
      <c r="D26" s="82">
        <v>47</v>
      </c>
    </row>
    <row r="27" spans="1:4" ht="24.75" customHeight="1">
      <c r="A27" s="57" t="s">
        <v>225</v>
      </c>
      <c r="B27" s="81" t="s">
        <v>226</v>
      </c>
      <c r="C27" s="82">
        <v>18000</v>
      </c>
      <c r="D27" s="82">
        <v>10370</v>
      </c>
    </row>
    <row r="28" spans="1:4" ht="22.5" customHeight="1">
      <c r="A28" s="57" t="s">
        <v>227</v>
      </c>
      <c r="B28" s="81" t="s">
        <v>228</v>
      </c>
      <c r="C28" s="82">
        <v>1000</v>
      </c>
      <c r="D28" s="82">
        <v>0</v>
      </c>
    </row>
    <row r="29" spans="1:4" ht="30" customHeight="1">
      <c r="A29" s="58" t="s">
        <v>229</v>
      </c>
      <c r="B29" s="58"/>
      <c r="C29" s="82">
        <v>150349</v>
      </c>
      <c r="D29" s="82">
        <v>12923</v>
      </c>
    </row>
    <row r="30" spans="1:4" ht="15.75">
      <c r="A30" s="57"/>
      <c r="B30" s="83"/>
      <c r="C30" s="82"/>
      <c r="D30" s="82"/>
    </row>
    <row r="31" spans="1:4" ht="49.5" customHeight="1">
      <c r="A31" s="58" t="s">
        <v>230</v>
      </c>
      <c r="B31" s="58"/>
      <c r="C31" s="82">
        <v>150349</v>
      </c>
      <c r="D31" s="82">
        <v>12923</v>
      </c>
    </row>
    <row r="32" spans="1:4" ht="15.75">
      <c r="A32" s="57"/>
      <c r="B32" s="83"/>
      <c r="C32" s="82"/>
      <c r="D32" s="82"/>
    </row>
    <row r="33" spans="1:4" ht="24.75" customHeight="1">
      <c r="A33" s="58" t="s">
        <v>231</v>
      </c>
      <c r="B33" s="58"/>
      <c r="C33" s="58"/>
      <c r="D33" s="58"/>
    </row>
    <row r="34" spans="1:4" ht="24" customHeight="1">
      <c r="A34" s="59" t="s">
        <v>201</v>
      </c>
      <c r="B34" s="83"/>
      <c r="C34" s="84"/>
      <c r="D34" s="84"/>
    </row>
    <row r="35" spans="1:4" ht="52.5" customHeight="1">
      <c r="A35" s="57" t="s">
        <v>204</v>
      </c>
      <c r="B35" s="81" t="s">
        <v>88</v>
      </c>
      <c r="C35" s="82">
        <v>2506948</v>
      </c>
      <c r="D35" s="82">
        <v>596542</v>
      </c>
    </row>
    <row r="36" spans="1:4" ht="45.75" customHeight="1">
      <c r="A36" s="57" t="s">
        <v>205</v>
      </c>
      <c r="B36" s="81" t="s">
        <v>206</v>
      </c>
      <c r="C36" s="82">
        <v>1321061</v>
      </c>
      <c r="D36" s="82">
        <v>257179</v>
      </c>
    </row>
    <row r="37" spans="1:4" ht="41.25" customHeight="1">
      <c r="A37" s="57" t="s">
        <v>207</v>
      </c>
      <c r="B37" s="81" t="s">
        <v>208</v>
      </c>
      <c r="C37" s="82">
        <v>1185887</v>
      </c>
      <c r="D37" s="82">
        <v>339363</v>
      </c>
    </row>
    <row r="38" spans="1:4" ht="41.25" customHeight="1">
      <c r="A38" s="57" t="s">
        <v>209</v>
      </c>
      <c r="B38" s="81" t="s">
        <v>210</v>
      </c>
      <c r="C38" s="82">
        <v>147988</v>
      </c>
      <c r="D38" s="82">
        <v>29134</v>
      </c>
    </row>
    <row r="39" spans="1:4" ht="39" customHeight="1">
      <c r="A39" s="57" t="s">
        <v>211</v>
      </c>
      <c r="B39" s="81" t="s">
        <v>212</v>
      </c>
      <c r="C39" s="82">
        <v>43600</v>
      </c>
      <c r="D39" s="82">
        <v>9215</v>
      </c>
    </row>
    <row r="40" spans="1:4" ht="53.25" customHeight="1">
      <c r="A40" s="57" t="s">
        <v>232</v>
      </c>
      <c r="B40" s="81" t="s">
        <v>233</v>
      </c>
      <c r="C40" s="82">
        <v>42274</v>
      </c>
      <c r="D40" s="82">
        <v>17567</v>
      </c>
    </row>
    <row r="41" spans="1:4" ht="44.25" customHeight="1">
      <c r="A41" s="57" t="s">
        <v>234</v>
      </c>
      <c r="B41" s="81" t="s">
        <v>235</v>
      </c>
      <c r="C41" s="82">
        <v>60000</v>
      </c>
      <c r="D41" s="82">
        <v>538</v>
      </c>
    </row>
    <row r="42" spans="1:4" ht="26.25" customHeight="1">
      <c r="A42" s="57" t="s">
        <v>236</v>
      </c>
      <c r="B42" s="81" t="s">
        <v>237</v>
      </c>
      <c r="C42" s="82">
        <v>2114</v>
      </c>
      <c r="D42" s="82">
        <v>1814</v>
      </c>
    </row>
    <row r="43" spans="1:4" ht="15.75">
      <c r="A43" s="57" t="s">
        <v>213</v>
      </c>
      <c r="B43" s="81" t="s">
        <v>214</v>
      </c>
      <c r="C43" s="82">
        <v>681964</v>
      </c>
      <c r="D43" s="82">
        <v>153909</v>
      </c>
    </row>
    <row r="44" spans="1:4" ht="45" customHeight="1">
      <c r="A44" s="57" t="s">
        <v>215</v>
      </c>
      <c r="B44" s="81" t="s">
        <v>216</v>
      </c>
      <c r="C44" s="82">
        <v>446608</v>
      </c>
      <c r="D44" s="82">
        <v>97565</v>
      </c>
    </row>
    <row r="45" spans="1:4" ht="30" customHeight="1">
      <c r="A45" s="57" t="s">
        <v>217</v>
      </c>
      <c r="B45" s="81" t="s">
        <v>218</v>
      </c>
      <c r="C45" s="82">
        <v>167306</v>
      </c>
      <c r="D45" s="82">
        <v>37555</v>
      </c>
    </row>
    <row r="46" spans="1:4" ht="30">
      <c r="A46" s="57" t="s">
        <v>219</v>
      </c>
      <c r="B46" s="81" t="s">
        <v>220</v>
      </c>
      <c r="C46" s="82">
        <v>68050</v>
      </c>
      <c r="D46" s="82">
        <v>18789</v>
      </c>
    </row>
    <row r="47" spans="1:4" ht="15.75">
      <c r="A47" s="58" t="s">
        <v>229</v>
      </c>
      <c r="B47" s="58"/>
      <c r="C47" s="82">
        <v>3336900</v>
      </c>
      <c r="D47" s="82">
        <v>779585</v>
      </c>
    </row>
    <row r="48" spans="1:4" ht="15.75">
      <c r="A48" s="57"/>
      <c r="B48" s="83"/>
      <c r="C48" s="82"/>
      <c r="D48" s="82"/>
    </row>
    <row r="49" spans="1:4" ht="15.75">
      <c r="A49" s="58" t="s">
        <v>238</v>
      </c>
      <c r="B49" s="58"/>
      <c r="C49" s="82">
        <v>3336900</v>
      </c>
      <c r="D49" s="82">
        <v>779585</v>
      </c>
    </row>
    <row r="50" spans="1:4" ht="15.75">
      <c r="A50" s="57"/>
      <c r="B50" s="83"/>
      <c r="C50" s="82"/>
      <c r="D50" s="82"/>
    </row>
    <row r="51" spans="1:4" ht="33.75" customHeight="1">
      <c r="A51" s="58" t="s">
        <v>239</v>
      </c>
      <c r="B51" s="58"/>
      <c r="C51" s="82">
        <v>3487249</v>
      </c>
      <c r="D51" s="82">
        <v>792508</v>
      </c>
    </row>
    <row r="52" spans="1:4" ht="15.75">
      <c r="A52" s="57"/>
      <c r="B52" s="83"/>
      <c r="C52" s="82"/>
      <c r="D52" s="82"/>
    </row>
    <row r="53" spans="1:4" ht="15.75" customHeight="1">
      <c r="A53" s="58" t="s">
        <v>240</v>
      </c>
      <c r="B53" s="58"/>
      <c r="C53" s="82">
        <v>3487249</v>
      </c>
      <c r="D53" s="82">
        <v>792508</v>
      </c>
    </row>
    <row r="54" spans="1:4" ht="15.75">
      <c r="A54" s="57"/>
      <c r="B54" s="83"/>
      <c r="C54" s="82"/>
      <c r="D54" s="82"/>
    </row>
    <row r="55" spans="1:4" ht="15.75">
      <c r="A55" s="57"/>
      <c r="B55" s="83"/>
      <c r="C55" s="82"/>
      <c r="D55" s="82"/>
    </row>
    <row r="56" spans="1:4" ht="15.75">
      <c r="A56" s="58" t="s">
        <v>241</v>
      </c>
      <c r="B56" s="58"/>
      <c r="C56" s="58"/>
      <c r="D56" s="58"/>
    </row>
    <row r="57" spans="1:4" ht="15.75">
      <c r="A57" s="58" t="s">
        <v>242</v>
      </c>
      <c r="B57" s="58"/>
      <c r="C57" s="58"/>
      <c r="D57" s="58"/>
    </row>
    <row r="58" spans="1:4" ht="15.75">
      <c r="A58" s="58" t="s">
        <v>243</v>
      </c>
      <c r="B58" s="58"/>
      <c r="C58" s="58"/>
      <c r="D58" s="58"/>
    </row>
    <row r="59" spans="1:4" ht="15.75">
      <c r="A59" s="59" t="s">
        <v>201</v>
      </c>
      <c r="B59" s="83"/>
      <c r="C59" s="84"/>
      <c r="D59" s="84"/>
    </row>
    <row r="60" spans="1:4" ht="39" customHeight="1">
      <c r="A60" s="57" t="s">
        <v>204</v>
      </c>
      <c r="B60" s="81" t="s">
        <v>88</v>
      </c>
      <c r="C60" s="82">
        <v>15371</v>
      </c>
      <c r="D60" s="82">
        <v>1659</v>
      </c>
    </row>
    <row r="61" spans="1:4" ht="45" customHeight="1">
      <c r="A61" s="57" t="s">
        <v>205</v>
      </c>
      <c r="B61" s="81" t="s">
        <v>206</v>
      </c>
      <c r="C61" s="82">
        <v>15371</v>
      </c>
      <c r="D61" s="82">
        <v>1659</v>
      </c>
    </row>
    <row r="62" spans="1:4" ht="33.75" customHeight="1">
      <c r="A62" s="57" t="s">
        <v>209</v>
      </c>
      <c r="B62" s="81" t="s">
        <v>210</v>
      </c>
      <c r="C62" s="82">
        <v>93174</v>
      </c>
      <c r="D62" s="82">
        <v>3776</v>
      </c>
    </row>
    <row r="63" spans="1:4" ht="41.25" customHeight="1">
      <c r="A63" s="57" t="s">
        <v>244</v>
      </c>
      <c r="B63" s="81" t="s">
        <v>245</v>
      </c>
      <c r="C63" s="82">
        <v>92690</v>
      </c>
      <c r="D63" s="82">
        <v>3640</v>
      </c>
    </row>
    <row r="64" spans="1:4" ht="49.5" customHeight="1">
      <c r="A64" s="57" t="s">
        <v>232</v>
      </c>
      <c r="B64" s="81" t="s">
        <v>233</v>
      </c>
      <c r="C64" s="82">
        <v>415</v>
      </c>
      <c r="D64" s="82">
        <v>67</v>
      </c>
    </row>
    <row r="65" spans="1:4" ht="29.25" customHeight="1">
      <c r="A65" s="57" t="s">
        <v>236</v>
      </c>
      <c r="B65" s="81" t="s">
        <v>237</v>
      </c>
      <c r="C65" s="82">
        <v>69</v>
      </c>
      <c r="D65" s="82">
        <v>69</v>
      </c>
    </row>
    <row r="66" spans="1:4" ht="15.75">
      <c r="A66" s="57" t="s">
        <v>213</v>
      </c>
      <c r="B66" s="81" t="s">
        <v>214</v>
      </c>
      <c r="C66" s="82">
        <v>2985</v>
      </c>
      <c r="D66" s="82">
        <v>1124</v>
      </c>
    </row>
    <row r="67" spans="1:4" ht="45" customHeight="1">
      <c r="A67" s="57" t="s">
        <v>215</v>
      </c>
      <c r="B67" s="81" t="s">
        <v>216</v>
      </c>
      <c r="C67" s="82">
        <v>1553</v>
      </c>
      <c r="D67" s="82">
        <v>656</v>
      </c>
    </row>
    <row r="68" spans="1:4" ht="30" customHeight="1">
      <c r="A68" s="57" t="s">
        <v>217</v>
      </c>
      <c r="B68" s="81" t="s">
        <v>218</v>
      </c>
      <c r="C68" s="82">
        <v>908</v>
      </c>
      <c r="D68" s="82">
        <v>297</v>
      </c>
    </row>
    <row r="69" spans="1:4" ht="40.5" customHeight="1">
      <c r="A69" s="57" t="s">
        <v>219</v>
      </c>
      <c r="B69" s="81" t="s">
        <v>220</v>
      </c>
      <c r="C69" s="82">
        <v>524</v>
      </c>
      <c r="D69" s="82">
        <v>171</v>
      </c>
    </row>
    <row r="70" spans="1:4" ht="27.75" customHeight="1">
      <c r="A70" s="57" t="s">
        <v>221</v>
      </c>
      <c r="B70" s="81" t="s">
        <v>222</v>
      </c>
      <c r="C70" s="82">
        <v>265043</v>
      </c>
      <c r="D70" s="82">
        <v>12846</v>
      </c>
    </row>
    <row r="71" spans="1:4" ht="26.25" customHeight="1">
      <c r="A71" s="57" t="s">
        <v>223</v>
      </c>
      <c r="B71" s="81" t="s">
        <v>224</v>
      </c>
      <c r="C71" s="82">
        <v>8000</v>
      </c>
      <c r="D71" s="82">
        <v>5660</v>
      </c>
    </row>
    <row r="72" spans="1:4" ht="22.5" customHeight="1">
      <c r="A72" s="57" t="s">
        <v>246</v>
      </c>
      <c r="B72" s="81" t="s">
        <v>247</v>
      </c>
      <c r="C72" s="82">
        <v>10428</v>
      </c>
      <c r="D72" s="82">
        <v>1708</v>
      </c>
    </row>
    <row r="73" spans="1:4" ht="15.75">
      <c r="A73" s="57" t="s">
        <v>225</v>
      </c>
      <c r="B73" s="81" t="s">
        <v>226</v>
      </c>
      <c r="C73" s="82">
        <v>16750</v>
      </c>
      <c r="D73" s="82">
        <v>5478</v>
      </c>
    </row>
    <row r="74" spans="1:4" ht="15.75">
      <c r="A74" s="57" t="s">
        <v>248</v>
      </c>
      <c r="B74" s="81" t="s">
        <v>249</v>
      </c>
      <c r="C74" s="82">
        <v>10000</v>
      </c>
      <c r="D74" s="82">
        <v>0</v>
      </c>
    </row>
    <row r="75" spans="1:4" ht="39.75" customHeight="1">
      <c r="A75" s="57" t="s">
        <v>250</v>
      </c>
      <c r="B75" s="81" t="s">
        <v>251</v>
      </c>
      <c r="C75" s="82">
        <v>219865</v>
      </c>
      <c r="D75" s="82">
        <v>0</v>
      </c>
    </row>
    <row r="76" spans="1:4" ht="24" customHeight="1">
      <c r="A76" s="58" t="s">
        <v>229</v>
      </c>
      <c r="B76" s="58"/>
      <c r="C76" s="82">
        <v>376573</v>
      </c>
      <c r="D76" s="82">
        <v>19405</v>
      </c>
    </row>
    <row r="77" spans="1:4" ht="30" customHeight="1">
      <c r="A77" s="59" t="s">
        <v>252</v>
      </c>
      <c r="B77" s="83"/>
      <c r="C77" s="84"/>
      <c r="D77" s="84"/>
    </row>
    <row r="78" spans="1:4" ht="36.75" customHeight="1">
      <c r="A78" s="57" t="s">
        <v>253</v>
      </c>
      <c r="B78" s="81" t="s">
        <v>254</v>
      </c>
      <c r="C78" s="82">
        <v>10000</v>
      </c>
      <c r="D78" s="82">
        <v>1782</v>
      </c>
    </row>
    <row r="79" spans="1:4" ht="30" customHeight="1">
      <c r="A79" s="57" t="s">
        <v>255</v>
      </c>
      <c r="B79" s="81" t="s">
        <v>256</v>
      </c>
      <c r="C79" s="82">
        <v>11141</v>
      </c>
      <c r="D79" s="82">
        <v>1060</v>
      </c>
    </row>
    <row r="80" spans="1:4" ht="40.5" customHeight="1">
      <c r="A80" s="57" t="s">
        <v>257</v>
      </c>
      <c r="B80" s="81" t="s">
        <v>258</v>
      </c>
      <c r="C80" s="82">
        <v>11141</v>
      </c>
      <c r="D80" s="82">
        <v>1060</v>
      </c>
    </row>
    <row r="81" spans="1:4" ht="28.5" customHeight="1">
      <c r="A81" s="58" t="s">
        <v>259</v>
      </c>
      <c r="B81" s="58"/>
      <c r="C81" s="82">
        <v>21141</v>
      </c>
      <c r="D81" s="82">
        <v>2842</v>
      </c>
    </row>
    <row r="82" spans="1:4" ht="15.75">
      <c r="A82" s="57"/>
      <c r="B82" s="83"/>
      <c r="C82" s="82"/>
      <c r="D82" s="82"/>
    </row>
    <row r="83" spans="1:4" ht="30.75" customHeight="1">
      <c r="A83" s="58" t="s">
        <v>260</v>
      </c>
      <c r="B83" s="58"/>
      <c r="C83" s="82">
        <v>397714</v>
      </c>
      <c r="D83" s="82">
        <v>22247</v>
      </c>
    </row>
    <row r="84" spans="1:4" ht="15.75">
      <c r="A84" s="57"/>
      <c r="B84" s="83"/>
      <c r="C84" s="82"/>
      <c r="D84" s="82"/>
    </row>
    <row r="85" spans="1:4" ht="31.5" customHeight="1">
      <c r="A85" s="58" t="s">
        <v>261</v>
      </c>
      <c r="B85" s="58"/>
      <c r="C85" s="82">
        <v>397714</v>
      </c>
      <c r="D85" s="82">
        <v>22247</v>
      </c>
    </row>
    <row r="86" spans="1:4" ht="15.75">
      <c r="A86" s="57"/>
      <c r="B86" s="83"/>
      <c r="C86" s="82"/>
      <c r="D86" s="82"/>
    </row>
    <row r="87" spans="1:4" ht="41.25" customHeight="1">
      <c r="A87" s="58" t="s">
        <v>262</v>
      </c>
      <c r="B87" s="58"/>
      <c r="C87" s="58"/>
      <c r="D87" s="58"/>
    </row>
    <row r="88" spans="1:4" ht="55.5" customHeight="1">
      <c r="A88" s="58" t="s">
        <v>263</v>
      </c>
      <c r="B88" s="58"/>
      <c r="C88" s="58"/>
      <c r="D88" s="58"/>
    </row>
    <row r="89" spans="1:4" ht="30.75" customHeight="1">
      <c r="A89" s="59" t="s">
        <v>201</v>
      </c>
      <c r="B89" s="83"/>
      <c r="C89" s="84"/>
      <c r="D89" s="84"/>
    </row>
    <row r="90" spans="1:4" ht="40.5" customHeight="1">
      <c r="A90" s="57" t="s">
        <v>204</v>
      </c>
      <c r="B90" s="81" t="s">
        <v>88</v>
      </c>
      <c r="C90" s="82">
        <v>51972</v>
      </c>
      <c r="D90" s="82">
        <v>11879</v>
      </c>
    </row>
    <row r="91" spans="1:4" ht="40.5" customHeight="1">
      <c r="A91" s="57" t="s">
        <v>205</v>
      </c>
      <c r="B91" s="81" t="s">
        <v>206</v>
      </c>
      <c r="C91" s="82">
        <v>51972</v>
      </c>
      <c r="D91" s="82">
        <v>11879</v>
      </c>
    </row>
    <row r="92" spans="1:4" ht="40.5" customHeight="1">
      <c r="A92" s="57" t="s">
        <v>209</v>
      </c>
      <c r="B92" s="81" t="s">
        <v>210</v>
      </c>
      <c r="C92" s="82">
        <v>69687</v>
      </c>
      <c r="D92" s="82">
        <v>19560</v>
      </c>
    </row>
    <row r="93" spans="1:4" ht="34.5" customHeight="1">
      <c r="A93" s="57" t="s">
        <v>211</v>
      </c>
      <c r="B93" s="81" t="s">
        <v>212</v>
      </c>
      <c r="C93" s="82">
        <v>66084</v>
      </c>
      <c r="D93" s="82">
        <v>17884</v>
      </c>
    </row>
    <row r="94" spans="1:4" ht="54" customHeight="1">
      <c r="A94" s="57" t="s">
        <v>232</v>
      </c>
      <c r="B94" s="81" t="s">
        <v>233</v>
      </c>
      <c r="C94" s="82">
        <v>3543</v>
      </c>
      <c r="D94" s="82">
        <v>1616</v>
      </c>
    </row>
    <row r="95" spans="1:4" ht="24.75" customHeight="1">
      <c r="A95" s="57" t="s">
        <v>236</v>
      </c>
      <c r="B95" s="81" t="s">
        <v>237</v>
      </c>
      <c r="C95" s="82">
        <v>60</v>
      </c>
      <c r="D95" s="82">
        <v>60</v>
      </c>
    </row>
    <row r="96" spans="1:4" ht="36" customHeight="1">
      <c r="A96" s="57" t="s">
        <v>213</v>
      </c>
      <c r="B96" s="81" t="s">
        <v>214</v>
      </c>
      <c r="C96" s="82">
        <v>23552</v>
      </c>
      <c r="D96" s="82">
        <v>6006</v>
      </c>
    </row>
    <row r="97" spans="1:4" ht="45" customHeight="1">
      <c r="A97" s="57" t="s">
        <v>215</v>
      </c>
      <c r="B97" s="81" t="s">
        <v>216</v>
      </c>
      <c r="C97" s="82">
        <v>17032</v>
      </c>
      <c r="D97" s="82">
        <v>4244</v>
      </c>
    </row>
    <row r="98" spans="1:4" ht="30" customHeight="1">
      <c r="A98" s="57" t="s">
        <v>217</v>
      </c>
      <c r="B98" s="81" t="s">
        <v>218</v>
      </c>
      <c r="C98" s="82">
        <v>5670</v>
      </c>
      <c r="D98" s="82">
        <v>1415</v>
      </c>
    </row>
    <row r="99" spans="1:4" ht="36.75" customHeight="1">
      <c r="A99" s="57" t="s">
        <v>219</v>
      </c>
      <c r="B99" s="81" t="s">
        <v>220</v>
      </c>
      <c r="C99" s="82">
        <v>850</v>
      </c>
      <c r="D99" s="82">
        <v>347</v>
      </c>
    </row>
    <row r="100" spans="1:4" ht="25.5" customHeight="1">
      <c r="A100" s="57" t="s">
        <v>221</v>
      </c>
      <c r="B100" s="81" t="s">
        <v>222</v>
      </c>
      <c r="C100" s="82">
        <v>8609</v>
      </c>
      <c r="D100" s="82">
        <v>4657</v>
      </c>
    </row>
    <row r="101" spans="1:4" ht="24.75" customHeight="1">
      <c r="A101" s="57" t="s">
        <v>264</v>
      </c>
      <c r="B101" s="81" t="s">
        <v>265</v>
      </c>
      <c r="C101" s="82">
        <v>1650</v>
      </c>
      <c r="D101" s="82">
        <v>539</v>
      </c>
    </row>
    <row r="102" spans="1:4" ht="22.5" customHeight="1">
      <c r="A102" s="57" t="s">
        <v>266</v>
      </c>
      <c r="B102" s="81" t="s">
        <v>267</v>
      </c>
      <c r="C102" s="82">
        <v>1650</v>
      </c>
      <c r="D102" s="82">
        <v>0</v>
      </c>
    </row>
    <row r="103" spans="1:4" ht="20.25" customHeight="1">
      <c r="A103" s="57" t="s">
        <v>223</v>
      </c>
      <c r="B103" s="81" t="s">
        <v>224</v>
      </c>
      <c r="C103" s="82">
        <v>1000</v>
      </c>
      <c r="D103" s="82">
        <v>323</v>
      </c>
    </row>
    <row r="104" spans="1:4" ht="26.25" customHeight="1">
      <c r="A104" s="57" t="s">
        <v>225</v>
      </c>
      <c r="B104" s="81" t="s">
        <v>226</v>
      </c>
      <c r="C104" s="82">
        <v>4309</v>
      </c>
      <c r="D104" s="82">
        <v>3795</v>
      </c>
    </row>
    <row r="105" spans="1:4" ht="15.75">
      <c r="A105" s="58" t="s">
        <v>229</v>
      </c>
      <c r="B105" s="58"/>
      <c r="C105" s="82">
        <v>153820</v>
      </c>
      <c r="D105" s="82">
        <v>42102</v>
      </c>
    </row>
    <row r="106" spans="1:4" ht="15.75">
      <c r="A106" s="57"/>
      <c r="B106" s="83"/>
      <c r="C106" s="82"/>
      <c r="D106" s="82"/>
    </row>
    <row r="107" spans="1:4" ht="46.5" customHeight="1">
      <c r="A107" s="58" t="s">
        <v>268</v>
      </c>
      <c r="B107" s="58"/>
      <c r="C107" s="82">
        <v>153820</v>
      </c>
      <c r="D107" s="82">
        <v>42102</v>
      </c>
    </row>
    <row r="108" spans="1:4" ht="15.75">
      <c r="A108" s="57"/>
      <c r="B108" s="83"/>
      <c r="C108" s="82"/>
      <c r="D108" s="82"/>
    </row>
    <row r="109" spans="1:4" ht="39.75" customHeight="1">
      <c r="A109" s="58" t="s">
        <v>269</v>
      </c>
      <c r="B109" s="58"/>
      <c r="C109" s="58"/>
      <c r="D109" s="58"/>
    </row>
    <row r="110" spans="1:4" ht="21" customHeight="1">
      <c r="A110" s="59" t="s">
        <v>201</v>
      </c>
      <c r="B110" s="83"/>
      <c r="C110" s="84"/>
      <c r="D110" s="84"/>
    </row>
    <row r="111" spans="1:4" ht="24" customHeight="1">
      <c r="A111" s="57" t="s">
        <v>221</v>
      </c>
      <c r="B111" s="81" t="s">
        <v>222</v>
      </c>
      <c r="C111" s="82">
        <v>721250</v>
      </c>
      <c r="D111" s="82">
        <v>0</v>
      </c>
    </row>
    <row r="112" spans="1:4" ht="24" customHeight="1">
      <c r="A112" s="57" t="s">
        <v>225</v>
      </c>
      <c r="B112" s="81" t="s">
        <v>226</v>
      </c>
      <c r="C112" s="82">
        <v>650425</v>
      </c>
      <c r="D112" s="82">
        <v>0</v>
      </c>
    </row>
    <row r="113" spans="1:4" ht="30" customHeight="1">
      <c r="A113" s="57" t="s">
        <v>248</v>
      </c>
      <c r="B113" s="81" t="s">
        <v>249</v>
      </c>
      <c r="C113" s="82">
        <v>19850</v>
      </c>
      <c r="D113" s="82">
        <v>0</v>
      </c>
    </row>
    <row r="114" spans="1:4" ht="40.5" customHeight="1">
      <c r="A114" s="57" t="s">
        <v>250</v>
      </c>
      <c r="B114" s="81" t="s">
        <v>251</v>
      </c>
      <c r="C114" s="82">
        <v>50975</v>
      </c>
      <c r="D114" s="82">
        <v>0</v>
      </c>
    </row>
    <row r="115" spans="1:4" ht="15.75">
      <c r="A115" s="58" t="s">
        <v>229</v>
      </c>
      <c r="B115" s="58"/>
      <c r="C115" s="82">
        <v>721250</v>
      </c>
      <c r="D115" s="82">
        <v>0</v>
      </c>
    </row>
    <row r="116" spans="1:4" ht="15.75">
      <c r="A116" s="59" t="s">
        <v>252</v>
      </c>
      <c r="B116" s="83"/>
      <c r="C116" s="84"/>
      <c r="D116" s="84"/>
    </row>
    <row r="117" spans="1:4" ht="43.5" customHeight="1">
      <c r="A117" s="57" t="s">
        <v>253</v>
      </c>
      <c r="B117" s="81" t="s">
        <v>254</v>
      </c>
      <c r="C117" s="82">
        <v>807624</v>
      </c>
      <c r="D117" s="82">
        <v>247627</v>
      </c>
    </row>
    <row r="118" spans="1:4" ht="41.25" customHeight="1">
      <c r="A118" s="57" t="s">
        <v>255</v>
      </c>
      <c r="B118" s="81" t="s">
        <v>256</v>
      </c>
      <c r="C118" s="82">
        <v>268601</v>
      </c>
      <c r="D118" s="82">
        <v>0</v>
      </c>
    </row>
    <row r="119" spans="1:4" ht="25.5" customHeight="1">
      <c r="A119" s="57" t="s">
        <v>270</v>
      </c>
      <c r="B119" s="81" t="s">
        <v>271</v>
      </c>
      <c r="C119" s="82">
        <v>268601</v>
      </c>
      <c r="D119" s="82">
        <v>0</v>
      </c>
    </row>
    <row r="120" spans="1:4" ht="15.75">
      <c r="A120" s="58" t="s">
        <v>259</v>
      </c>
      <c r="B120" s="58"/>
      <c r="C120" s="82">
        <v>1076225</v>
      </c>
      <c r="D120" s="82">
        <v>247627</v>
      </c>
    </row>
    <row r="121" spans="1:4" ht="15.75">
      <c r="A121" s="57"/>
      <c r="B121" s="83"/>
      <c r="C121" s="82"/>
      <c r="D121" s="82"/>
    </row>
    <row r="122" spans="1:4" ht="30" customHeight="1">
      <c r="A122" s="58" t="s">
        <v>272</v>
      </c>
      <c r="B122" s="58"/>
      <c r="C122" s="82">
        <v>1797475</v>
      </c>
      <c r="D122" s="82">
        <v>247627</v>
      </c>
    </row>
    <row r="123" spans="1:4" ht="15.75">
      <c r="A123" s="57"/>
      <c r="B123" s="83"/>
      <c r="C123" s="82"/>
      <c r="D123" s="82"/>
    </row>
    <row r="124" spans="1:4" ht="31.5">
      <c r="A124" s="58" t="s">
        <v>273</v>
      </c>
      <c r="B124" s="58"/>
      <c r="C124" s="58"/>
      <c r="D124" s="58"/>
    </row>
    <row r="125" spans="1:4" ht="15.75">
      <c r="A125" s="59" t="s">
        <v>201</v>
      </c>
      <c r="B125" s="83"/>
      <c r="C125" s="84"/>
      <c r="D125" s="84"/>
    </row>
    <row r="126" spans="1:4" ht="22.5" customHeight="1">
      <c r="A126" s="57" t="s">
        <v>221</v>
      </c>
      <c r="B126" s="81" t="s">
        <v>222</v>
      </c>
      <c r="C126" s="82">
        <v>28628</v>
      </c>
      <c r="D126" s="82">
        <v>0</v>
      </c>
    </row>
    <row r="127" spans="1:4" ht="24.75" customHeight="1">
      <c r="A127" s="57" t="s">
        <v>225</v>
      </c>
      <c r="B127" s="81" t="s">
        <v>226</v>
      </c>
      <c r="C127" s="82">
        <v>5652</v>
      </c>
      <c r="D127" s="82">
        <v>0</v>
      </c>
    </row>
    <row r="128" spans="1:4" ht="23.25" customHeight="1">
      <c r="A128" s="57" t="s">
        <v>274</v>
      </c>
      <c r="B128" s="81" t="s">
        <v>275</v>
      </c>
      <c r="C128" s="82">
        <v>2400</v>
      </c>
      <c r="D128" s="82">
        <v>0</v>
      </c>
    </row>
    <row r="129" spans="1:4" ht="38.25" customHeight="1">
      <c r="A129" s="57" t="s">
        <v>250</v>
      </c>
      <c r="B129" s="81" t="s">
        <v>251</v>
      </c>
      <c r="C129" s="82">
        <v>20576</v>
      </c>
      <c r="D129" s="82">
        <v>0</v>
      </c>
    </row>
    <row r="130" spans="1:4" ht="15.75">
      <c r="A130" s="58" t="s">
        <v>229</v>
      </c>
      <c r="B130" s="58"/>
      <c r="C130" s="82">
        <v>28628</v>
      </c>
      <c r="D130" s="82">
        <v>0</v>
      </c>
    </row>
    <row r="131" spans="1:4" ht="15.75">
      <c r="A131" s="57"/>
      <c r="B131" s="83"/>
      <c r="C131" s="82"/>
      <c r="D131" s="82"/>
    </row>
    <row r="132" spans="1:4" ht="30" customHeight="1">
      <c r="A132" s="58" t="s">
        <v>276</v>
      </c>
      <c r="B132" s="58"/>
      <c r="C132" s="82">
        <v>28628</v>
      </c>
      <c r="D132" s="82">
        <v>0</v>
      </c>
    </row>
    <row r="133" spans="1:4" ht="15.75">
      <c r="A133" s="57"/>
      <c r="B133" s="83"/>
      <c r="C133" s="82"/>
      <c r="D133" s="82"/>
    </row>
    <row r="134" spans="1:4" ht="59.25" customHeight="1">
      <c r="A134" s="58" t="s">
        <v>277</v>
      </c>
      <c r="B134" s="58"/>
      <c r="C134" s="82">
        <v>1979923</v>
      </c>
      <c r="D134" s="82">
        <v>289729</v>
      </c>
    </row>
    <row r="135" spans="1:4" ht="15.75">
      <c r="A135" s="57"/>
      <c r="B135" s="83"/>
      <c r="C135" s="82"/>
      <c r="D135" s="82"/>
    </row>
    <row r="136" spans="1:4" ht="29.25" customHeight="1">
      <c r="A136" s="58" t="s">
        <v>278</v>
      </c>
      <c r="B136" s="58"/>
      <c r="C136" s="82">
        <v>2377637</v>
      </c>
      <c r="D136" s="82">
        <v>311976</v>
      </c>
    </row>
    <row r="137" spans="1:4" ht="15.75">
      <c r="A137" s="57"/>
      <c r="B137" s="83"/>
      <c r="C137" s="82"/>
      <c r="D137" s="82"/>
    </row>
    <row r="138" spans="1:4" ht="15.75">
      <c r="A138" s="57"/>
      <c r="B138" s="83"/>
      <c r="C138" s="82"/>
      <c r="D138" s="82"/>
    </row>
    <row r="139" spans="1:4" ht="15.75">
      <c r="A139" s="58" t="s">
        <v>279</v>
      </c>
      <c r="B139" s="58"/>
      <c r="C139" s="58"/>
      <c r="D139" s="58"/>
    </row>
    <row r="140" spans="1:4" ht="15.75">
      <c r="A140" s="58" t="s">
        <v>14</v>
      </c>
      <c r="B140" s="58"/>
      <c r="C140" s="58"/>
      <c r="D140" s="58"/>
    </row>
    <row r="141" spans="1:4" ht="18.75" customHeight="1">
      <c r="A141" s="58" t="s">
        <v>280</v>
      </c>
      <c r="B141" s="58"/>
      <c r="C141" s="58"/>
      <c r="D141" s="58"/>
    </row>
    <row r="142" spans="1:4" ht="15.75">
      <c r="A142" s="59" t="s">
        <v>201</v>
      </c>
      <c r="B142" s="83"/>
      <c r="C142" s="84"/>
      <c r="D142" s="84"/>
    </row>
    <row r="143" spans="1:4" ht="56.25" customHeight="1">
      <c r="A143" s="57" t="s">
        <v>204</v>
      </c>
      <c r="B143" s="81" t="s">
        <v>88</v>
      </c>
      <c r="C143" s="82">
        <v>6404986</v>
      </c>
      <c r="D143" s="82">
        <v>1670393</v>
      </c>
    </row>
    <row r="144" spans="1:4" ht="30">
      <c r="A144" s="57" t="s">
        <v>205</v>
      </c>
      <c r="B144" s="81" t="s">
        <v>206</v>
      </c>
      <c r="C144" s="82">
        <v>6404986</v>
      </c>
      <c r="D144" s="82">
        <v>1670393</v>
      </c>
    </row>
    <row r="145" spans="1:4" ht="35.25" customHeight="1">
      <c r="A145" s="57" t="s">
        <v>209</v>
      </c>
      <c r="B145" s="81" t="s">
        <v>210</v>
      </c>
      <c r="C145" s="82">
        <v>145866</v>
      </c>
      <c r="D145" s="82">
        <v>145866</v>
      </c>
    </row>
    <row r="146" spans="1:4" ht="52.5" customHeight="1">
      <c r="A146" s="57" t="s">
        <v>232</v>
      </c>
      <c r="B146" s="81" t="s">
        <v>233</v>
      </c>
      <c r="C146" s="82">
        <v>92632</v>
      </c>
      <c r="D146" s="82">
        <v>92632</v>
      </c>
    </row>
    <row r="147" spans="1:4" ht="30">
      <c r="A147" s="57" t="s">
        <v>234</v>
      </c>
      <c r="B147" s="81" t="s">
        <v>235</v>
      </c>
      <c r="C147" s="82">
        <v>36709</v>
      </c>
      <c r="D147" s="82">
        <v>36709</v>
      </c>
    </row>
    <row r="148" spans="1:4" ht="15.75">
      <c r="A148" s="57" t="s">
        <v>236</v>
      </c>
      <c r="B148" s="81" t="s">
        <v>237</v>
      </c>
      <c r="C148" s="82">
        <v>16525</v>
      </c>
      <c r="D148" s="82">
        <v>16525</v>
      </c>
    </row>
    <row r="149" spans="1:4" ht="15.75">
      <c r="A149" s="57" t="s">
        <v>213</v>
      </c>
      <c r="B149" s="81" t="s">
        <v>214</v>
      </c>
      <c r="C149" s="82">
        <v>1418284</v>
      </c>
      <c r="D149" s="82">
        <v>372898</v>
      </c>
    </row>
    <row r="150" spans="1:4" ht="45" customHeight="1">
      <c r="A150" s="57" t="s">
        <v>215</v>
      </c>
      <c r="B150" s="81" t="s">
        <v>216</v>
      </c>
      <c r="C150" s="82">
        <v>798339</v>
      </c>
      <c r="D150" s="82">
        <v>198400</v>
      </c>
    </row>
    <row r="151" spans="1:4" ht="30">
      <c r="A151" s="57" t="s">
        <v>281</v>
      </c>
      <c r="B151" s="81" t="s">
        <v>282</v>
      </c>
      <c r="C151" s="82">
        <v>189930</v>
      </c>
      <c r="D151" s="82">
        <v>49590</v>
      </c>
    </row>
    <row r="152" spans="1:4" ht="30" customHeight="1">
      <c r="A152" s="57" t="s">
        <v>217</v>
      </c>
      <c r="B152" s="81" t="s">
        <v>218</v>
      </c>
      <c r="C152" s="82">
        <v>309995</v>
      </c>
      <c r="D152" s="82">
        <v>83433</v>
      </c>
    </row>
    <row r="153" spans="1:4" ht="30">
      <c r="A153" s="57" t="s">
        <v>219</v>
      </c>
      <c r="B153" s="81" t="s">
        <v>220</v>
      </c>
      <c r="C153" s="82">
        <v>120020</v>
      </c>
      <c r="D153" s="82">
        <v>41475</v>
      </c>
    </row>
    <row r="154" spans="1:4" ht="15.75">
      <c r="A154" s="57" t="s">
        <v>221</v>
      </c>
      <c r="B154" s="81" t="s">
        <v>222</v>
      </c>
      <c r="C154" s="82">
        <v>3082327</v>
      </c>
      <c r="D154" s="82">
        <v>24963</v>
      </c>
    </row>
    <row r="155" spans="1:4" ht="15.75">
      <c r="A155" s="57" t="s">
        <v>264</v>
      </c>
      <c r="B155" s="81" t="s">
        <v>265</v>
      </c>
      <c r="C155" s="82">
        <v>473498</v>
      </c>
      <c r="D155" s="82">
        <v>16570</v>
      </c>
    </row>
    <row r="156" spans="1:4" ht="30">
      <c r="A156" s="57" t="s">
        <v>283</v>
      </c>
      <c r="B156" s="81" t="s">
        <v>284</v>
      </c>
      <c r="C156" s="82">
        <v>2508</v>
      </c>
      <c r="D156" s="82">
        <v>41</v>
      </c>
    </row>
    <row r="157" spans="1:4" ht="15.75">
      <c r="A157" s="57" t="s">
        <v>223</v>
      </c>
      <c r="B157" s="81" t="s">
        <v>224</v>
      </c>
      <c r="C157" s="82">
        <v>1012</v>
      </c>
      <c r="D157" s="82">
        <v>1012</v>
      </c>
    </row>
    <row r="158" spans="1:4" ht="15.75">
      <c r="A158" s="57" t="s">
        <v>225</v>
      </c>
      <c r="B158" s="81" t="s">
        <v>226</v>
      </c>
      <c r="C158" s="82">
        <v>46585</v>
      </c>
      <c r="D158" s="82">
        <v>7340</v>
      </c>
    </row>
    <row r="159" spans="1:4" ht="30">
      <c r="A159" s="57" t="s">
        <v>250</v>
      </c>
      <c r="B159" s="81" t="s">
        <v>251</v>
      </c>
      <c r="C159" s="82">
        <v>2558724</v>
      </c>
      <c r="D159" s="82">
        <v>0</v>
      </c>
    </row>
    <row r="160" spans="1:4" ht="15.75">
      <c r="A160" s="58" t="s">
        <v>229</v>
      </c>
      <c r="B160" s="58"/>
      <c r="C160" s="82">
        <v>11051463</v>
      </c>
      <c r="D160" s="82">
        <v>2214120</v>
      </c>
    </row>
    <row r="161" spans="1:4" ht="15.75">
      <c r="A161" s="57"/>
      <c r="B161" s="83"/>
      <c r="C161" s="82"/>
      <c r="D161" s="82"/>
    </row>
    <row r="162" spans="1:4" ht="25.5" customHeight="1">
      <c r="A162" s="58" t="s">
        <v>285</v>
      </c>
      <c r="B162" s="58"/>
      <c r="C162" s="82">
        <v>11051463</v>
      </c>
      <c r="D162" s="82">
        <v>2214120</v>
      </c>
    </row>
    <row r="163" spans="1:4" ht="15.75">
      <c r="A163" s="57"/>
      <c r="B163" s="83"/>
      <c r="C163" s="82"/>
      <c r="D163" s="82"/>
    </row>
    <row r="164" spans="1:4" ht="26.25" customHeight="1">
      <c r="A164" s="58" t="s">
        <v>286</v>
      </c>
      <c r="B164" s="58"/>
      <c r="C164" s="58"/>
      <c r="D164" s="58"/>
    </row>
    <row r="165" spans="1:4" ht="15.75">
      <c r="A165" s="59" t="s">
        <v>201</v>
      </c>
      <c r="B165" s="83"/>
      <c r="C165" s="84"/>
      <c r="D165" s="84"/>
    </row>
    <row r="166" spans="1:4" ht="45" customHeight="1">
      <c r="A166" s="57" t="s">
        <v>204</v>
      </c>
      <c r="B166" s="81" t="s">
        <v>88</v>
      </c>
      <c r="C166" s="82">
        <v>178268</v>
      </c>
      <c r="D166" s="82">
        <v>31156</v>
      </c>
    </row>
    <row r="167" spans="1:4" ht="30">
      <c r="A167" s="57" t="s">
        <v>205</v>
      </c>
      <c r="B167" s="81" t="s">
        <v>206</v>
      </c>
      <c r="C167" s="82">
        <v>178268</v>
      </c>
      <c r="D167" s="82">
        <v>31156</v>
      </c>
    </row>
    <row r="168" spans="1:4" ht="30" customHeight="1">
      <c r="A168" s="57" t="s">
        <v>209</v>
      </c>
      <c r="B168" s="81" t="s">
        <v>210</v>
      </c>
      <c r="C168" s="82">
        <v>11956</v>
      </c>
      <c r="D168" s="82">
        <v>1201</v>
      </c>
    </row>
    <row r="169" spans="1:4" ht="45" customHeight="1">
      <c r="A169" s="57" t="s">
        <v>232</v>
      </c>
      <c r="B169" s="81" t="s">
        <v>233</v>
      </c>
      <c r="C169" s="82">
        <v>8918</v>
      </c>
      <c r="D169" s="82">
        <v>980</v>
      </c>
    </row>
    <row r="170" spans="1:4" ht="15.75">
      <c r="A170" s="57" t="s">
        <v>236</v>
      </c>
      <c r="B170" s="81" t="s">
        <v>237</v>
      </c>
      <c r="C170" s="82">
        <v>3038</v>
      </c>
      <c r="D170" s="82">
        <v>221</v>
      </c>
    </row>
    <row r="171" spans="1:4" ht="15.75">
      <c r="A171" s="57" t="s">
        <v>213</v>
      </c>
      <c r="B171" s="81" t="s">
        <v>214</v>
      </c>
      <c r="C171" s="82">
        <v>43298</v>
      </c>
      <c r="D171" s="82">
        <v>7482</v>
      </c>
    </row>
    <row r="172" spans="1:4" ht="45" customHeight="1">
      <c r="A172" s="57" t="s">
        <v>215</v>
      </c>
      <c r="B172" s="81" t="s">
        <v>216</v>
      </c>
      <c r="C172" s="82">
        <v>20600</v>
      </c>
      <c r="D172" s="82">
        <v>3586</v>
      </c>
    </row>
    <row r="173" spans="1:4" ht="30">
      <c r="A173" s="57" t="s">
        <v>281</v>
      </c>
      <c r="B173" s="81" t="s">
        <v>282</v>
      </c>
      <c r="C173" s="82">
        <v>8080</v>
      </c>
      <c r="D173" s="82">
        <v>1350</v>
      </c>
    </row>
    <row r="174" spans="1:4" ht="30" customHeight="1">
      <c r="A174" s="57" t="s">
        <v>217</v>
      </c>
      <c r="B174" s="81" t="s">
        <v>218</v>
      </c>
      <c r="C174" s="82">
        <v>9245</v>
      </c>
      <c r="D174" s="82">
        <v>1667</v>
      </c>
    </row>
    <row r="175" spans="1:4" ht="30">
      <c r="A175" s="57" t="s">
        <v>219</v>
      </c>
      <c r="B175" s="81" t="s">
        <v>220</v>
      </c>
      <c r="C175" s="82">
        <v>5373</v>
      </c>
      <c r="D175" s="82">
        <v>879</v>
      </c>
    </row>
    <row r="176" spans="1:4" ht="15.75">
      <c r="A176" s="57" t="s">
        <v>221</v>
      </c>
      <c r="B176" s="81" t="s">
        <v>222</v>
      </c>
      <c r="C176" s="82">
        <v>107015</v>
      </c>
      <c r="D176" s="82">
        <v>3187</v>
      </c>
    </row>
    <row r="177" spans="1:4" ht="15.75">
      <c r="A177" s="57" t="s">
        <v>264</v>
      </c>
      <c r="B177" s="81" t="s">
        <v>265</v>
      </c>
      <c r="C177" s="82">
        <v>12304</v>
      </c>
      <c r="D177" s="82">
        <v>2911</v>
      </c>
    </row>
    <row r="178" spans="1:4" ht="30">
      <c r="A178" s="57" t="s">
        <v>283</v>
      </c>
      <c r="B178" s="81" t="s">
        <v>284</v>
      </c>
      <c r="C178" s="82">
        <v>5000</v>
      </c>
      <c r="D178" s="82">
        <v>0</v>
      </c>
    </row>
    <row r="179" spans="1:4" ht="15.75">
      <c r="A179" s="57" t="s">
        <v>223</v>
      </c>
      <c r="B179" s="81" t="s">
        <v>224</v>
      </c>
      <c r="C179" s="82">
        <v>1005</v>
      </c>
      <c r="D179" s="82">
        <v>5</v>
      </c>
    </row>
    <row r="180" spans="1:4" ht="15.75">
      <c r="A180" s="57" t="s">
        <v>225</v>
      </c>
      <c r="B180" s="81" t="s">
        <v>226</v>
      </c>
      <c r="C180" s="82">
        <v>1135</v>
      </c>
      <c r="D180" s="82">
        <v>271</v>
      </c>
    </row>
    <row r="181" spans="1:4" ht="45" customHeight="1">
      <c r="A181" s="57" t="s">
        <v>287</v>
      </c>
      <c r="B181" s="81" t="s">
        <v>288</v>
      </c>
      <c r="C181" s="82">
        <v>142</v>
      </c>
      <c r="D181" s="82">
        <v>0</v>
      </c>
    </row>
    <row r="182" spans="1:4" ht="30">
      <c r="A182" s="57" t="s">
        <v>250</v>
      </c>
      <c r="B182" s="81" t="s">
        <v>251</v>
      </c>
      <c r="C182" s="82">
        <v>87429</v>
      </c>
      <c r="D182" s="82">
        <v>0</v>
      </c>
    </row>
    <row r="183" spans="1:4" ht="15.75">
      <c r="A183" s="58" t="s">
        <v>229</v>
      </c>
      <c r="B183" s="58"/>
      <c r="C183" s="82">
        <v>340537</v>
      </c>
      <c r="D183" s="82">
        <v>43026</v>
      </c>
    </row>
    <row r="184" spans="1:4" ht="15.75">
      <c r="A184" s="57"/>
      <c r="B184" s="83"/>
      <c r="C184" s="82"/>
      <c r="D184" s="82"/>
    </row>
    <row r="185" spans="1:4" ht="32.25" customHeight="1">
      <c r="A185" s="58" t="s">
        <v>289</v>
      </c>
      <c r="B185" s="58"/>
      <c r="C185" s="82">
        <v>340537</v>
      </c>
      <c r="D185" s="82">
        <v>43026</v>
      </c>
    </row>
    <row r="186" spans="1:4" ht="15.75">
      <c r="A186" s="57"/>
      <c r="B186" s="83"/>
      <c r="C186" s="82"/>
      <c r="D186" s="82"/>
    </row>
    <row r="187" spans="1:4" ht="42.75" customHeight="1">
      <c r="A187" s="58" t="s">
        <v>290</v>
      </c>
      <c r="B187" s="58"/>
      <c r="C187" s="58"/>
      <c r="D187" s="58"/>
    </row>
    <row r="188" spans="1:4" ht="28.5" customHeight="1">
      <c r="A188" s="59" t="s">
        <v>201</v>
      </c>
      <c r="B188" s="83"/>
      <c r="C188" s="84"/>
      <c r="D188" s="84"/>
    </row>
    <row r="189" spans="1:4" ht="45" customHeight="1">
      <c r="A189" s="57" t="s">
        <v>204</v>
      </c>
      <c r="B189" s="81" t="s">
        <v>88</v>
      </c>
      <c r="C189" s="82">
        <v>15685843</v>
      </c>
      <c r="D189" s="82">
        <v>2928637</v>
      </c>
    </row>
    <row r="190" spans="1:4" ht="30">
      <c r="A190" s="57" t="s">
        <v>205</v>
      </c>
      <c r="B190" s="81" t="s">
        <v>206</v>
      </c>
      <c r="C190" s="82">
        <v>15685843</v>
      </c>
      <c r="D190" s="82">
        <v>2928637</v>
      </c>
    </row>
    <row r="191" spans="1:4" ht="30" customHeight="1">
      <c r="A191" s="57" t="s">
        <v>209</v>
      </c>
      <c r="B191" s="81" t="s">
        <v>210</v>
      </c>
      <c r="C191" s="82">
        <v>827005</v>
      </c>
      <c r="D191" s="82">
        <v>105968</v>
      </c>
    </row>
    <row r="192" spans="1:4" ht="30" customHeight="1">
      <c r="A192" s="57" t="s">
        <v>244</v>
      </c>
      <c r="B192" s="81" t="s">
        <v>245</v>
      </c>
      <c r="C192" s="82">
        <v>61442</v>
      </c>
      <c r="D192" s="82">
        <v>26850</v>
      </c>
    </row>
    <row r="193" spans="1:4" ht="45" customHeight="1">
      <c r="A193" s="57" t="s">
        <v>232</v>
      </c>
      <c r="B193" s="81" t="s">
        <v>233</v>
      </c>
      <c r="C193" s="82">
        <v>626706</v>
      </c>
      <c r="D193" s="82">
        <v>58169</v>
      </c>
    </row>
    <row r="194" spans="1:4" ht="30">
      <c r="A194" s="57" t="s">
        <v>234</v>
      </c>
      <c r="B194" s="81" t="s">
        <v>235</v>
      </c>
      <c r="C194" s="82">
        <v>56003</v>
      </c>
      <c r="D194" s="82">
        <v>10001</v>
      </c>
    </row>
    <row r="195" spans="1:4" ht="15.75">
      <c r="A195" s="57" t="s">
        <v>236</v>
      </c>
      <c r="B195" s="81" t="s">
        <v>237</v>
      </c>
      <c r="C195" s="82">
        <v>82854</v>
      </c>
      <c r="D195" s="82">
        <v>10948</v>
      </c>
    </row>
    <row r="196" spans="1:4" ht="15.75">
      <c r="A196" s="57" t="s">
        <v>213</v>
      </c>
      <c r="B196" s="81" t="s">
        <v>214</v>
      </c>
      <c r="C196" s="82">
        <v>3710235</v>
      </c>
      <c r="D196" s="82">
        <v>649923</v>
      </c>
    </row>
    <row r="197" spans="1:4" ht="45" customHeight="1">
      <c r="A197" s="57" t="s">
        <v>215</v>
      </c>
      <c r="B197" s="81" t="s">
        <v>216</v>
      </c>
      <c r="C197" s="82">
        <v>1850572</v>
      </c>
      <c r="D197" s="82">
        <v>331296</v>
      </c>
    </row>
    <row r="198" spans="1:4" ht="30">
      <c r="A198" s="57" t="s">
        <v>281</v>
      </c>
      <c r="B198" s="81" t="s">
        <v>282</v>
      </c>
      <c r="C198" s="82">
        <v>645379</v>
      </c>
      <c r="D198" s="82">
        <v>108451</v>
      </c>
    </row>
    <row r="199" spans="1:4" ht="30" customHeight="1">
      <c r="A199" s="57" t="s">
        <v>217</v>
      </c>
      <c r="B199" s="81" t="s">
        <v>218</v>
      </c>
      <c r="C199" s="82">
        <v>795305</v>
      </c>
      <c r="D199" s="82">
        <v>138009</v>
      </c>
    </row>
    <row r="200" spans="1:4" ht="30">
      <c r="A200" s="57" t="s">
        <v>219</v>
      </c>
      <c r="B200" s="81" t="s">
        <v>220</v>
      </c>
      <c r="C200" s="82">
        <v>418979</v>
      </c>
      <c r="D200" s="82">
        <v>72167</v>
      </c>
    </row>
    <row r="201" spans="1:4" ht="15.75">
      <c r="A201" s="57" t="s">
        <v>221</v>
      </c>
      <c r="B201" s="81" t="s">
        <v>222</v>
      </c>
      <c r="C201" s="82">
        <v>4532585</v>
      </c>
      <c r="D201" s="82">
        <v>692347</v>
      </c>
    </row>
    <row r="202" spans="1:4" ht="15.75">
      <c r="A202" s="57" t="s">
        <v>264</v>
      </c>
      <c r="B202" s="81" t="s">
        <v>265</v>
      </c>
      <c r="C202" s="82">
        <v>266188</v>
      </c>
      <c r="D202" s="82">
        <v>70033</v>
      </c>
    </row>
    <row r="203" spans="1:4" ht="15.75">
      <c r="A203" s="57" t="s">
        <v>291</v>
      </c>
      <c r="B203" s="81" t="s">
        <v>292</v>
      </c>
      <c r="C203" s="82">
        <v>531</v>
      </c>
      <c r="D203" s="82">
        <v>240</v>
      </c>
    </row>
    <row r="204" spans="1:4" ht="15.75">
      <c r="A204" s="57" t="s">
        <v>266</v>
      </c>
      <c r="B204" s="81" t="s">
        <v>267</v>
      </c>
      <c r="C204" s="82">
        <v>59532</v>
      </c>
      <c r="D204" s="82">
        <v>8834</v>
      </c>
    </row>
    <row r="205" spans="1:4" ht="30">
      <c r="A205" s="57" t="s">
        <v>283</v>
      </c>
      <c r="B205" s="81" t="s">
        <v>284</v>
      </c>
      <c r="C205" s="82">
        <v>119877</v>
      </c>
      <c r="D205" s="82">
        <v>8865</v>
      </c>
    </row>
    <row r="206" spans="1:4" ht="15.75">
      <c r="A206" s="57" t="s">
        <v>223</v>
      </c>
      <c r="B206" s="81" t="s">
        <v>224</v>
      </c>
      <c r="C206" s="82">
        <v>447054</v>
      </c>
      <c r="D206" s="82">
        <v>187655</v>
      </c>
    </row>
    <row r="207" spans="1:4" ht="15.75">
      <c r="A207" s="57" t="s">
        <v>246</v>
      </c>
      <c r="B207" s="81" t="s">
        <v>247</v>
      </c>
      <c r="C207" s="82">
        <v>475096</v>
      </c>
      <c r="D207" s="82">
        <v>188075</v>
      </c>
    </row>
    <row r="208" spans="1:4" ht="15.75">
      <c r="A208" s="57" t="s">
        <v>225</v>
      </c>
      <c r="B208" s="81" t="s">
        <v>226</v>
      </c>
      <c r="C208" s="82">
        <v>422847</v>
      </c>
      <c r="D208" s="82">
        <v>114243</v>
      </c>
    </row>
    <row r="209" spans="1:4" ht="15.75">
      <c r="A209" s="57" t="s">
        <v>248</v>
      </c>
      <c r="B209" s="81" t="s">
        <v>249</v>
      </c>
      <c r="C209" s="82">
        <v>222047</v>
      </c>
      <c r="D209" s="82">
        <v>101674</v>
      </c>
    </row>
    <row r="210" spans="1:4" ht="15.75">
      <c r="A210" s="57" t="s">
        <v>227</v>
      </c>
      <c r="B210" s="81" t="s">
        <v>228</v>
      </c>
      <c r="C210" s="82">
        <v>15420</v>
      </c>
      <c r="D210" s="82">
        <v>140</v>
      </c>
    </row>
    <row r="211" spans="1:4" ht="15.75">
      <c r="A211" s="57" t="s">
        <v>293</v>
      </c>
      <c r="B211" s="81" t="s">
        <v>294</v>
      </c>
      <c r="C211" s="82">
        <v>24640</v>
      </c>
      <c r="D211" s="82">
        <v>4798</v>
      </c>
    </row>
    <row r="212" spans="1:4" ht="15.75">
      <c r="A212" s="57" t="s">
        <v>274</v>
      </c>
      <c r="B212" s="81" t="s">
        <v>275</v>
      </c>
      <c r="C212" s="82">
        <v>22166</v>
      </c>
      <c r="D212" s="82">
        <v>4756</v>
      </c>
    </row>
    <row r="213" spans="1:4" ht="15.75">
      <c r="A213" s="57" t="s">
        <v>295</v>
      </c>
      <c r="B213" s="81" t="s">
        <v>296</v>
      </c>
      <c r="C213" s="82">
        <v>200</v>
      </c>
      <c r="D213" s="82">
        <v>0</v>
      </c>
    </row>
    <row r="214" spans="1:4" ht="45" customHeight="1">
      <c r="A214" s="57" t="s">
        <v>287</v>
      </c>
      <c r="B214" s="81" t="s">
        <v>288</v>
      </c>
      <c r="C214" s="82">
        <v>58213</v>
      </c>
      <c r="D214" s="82">
        <v>0</v>
      </c>
    </row>
    <row r="215" spans="1:4" ht="30">
      <c r="A215" s="57" t="s">
        <v>297</v>
      </c>
      <c r="B215" s="81" t="s">
        <v>298</v>
      </c>
      <c r="C215" s="82">
        <v>6533</v>
      </c>
      <c r="D215" s="82">
        <v>3034</v>
      </c>
    </row>
    <row r="216" spans="1:4" ht="30">
      <c r="A216" s="57" t="s">
        <v>250</v>
      </c>
      <c r="B216" s="81" t="s">
        <v>251</v>
      </c>
      <c r="C216" s="82">
        <v>2392241</v>
      </c>
      <c r="D216" s="82">
        <v>0</v>
      </c>
    </row>
    <row r="217" spans="1:4" ht="15.75">
      <c r="A217" s="57" t="s">
        <v>299</v>
      </c>
      <c r="B217" s="81" t="s">
        <v>300</v>
      </c>
      <c r="C217" s="82">
        <v>30712</v>
      </c>
      <c r="D217" s="82">
        <v>20183</v>
      </c>
    </row>
    <row r="218" spans="1:4" ht="45" customHeight="1">
      <c r="A218" s="57" t="s">
        <v>301</v>
      </c>
      <c r="B218" s="81" t="s">
        <v>302</v>
      </c>
      <c r="C218" s="82">
        <v>1220</v>
      </c>
      <c r="D218" s="82">
        <v>0</v>
      </c>
    </row>
    <row r="219" spans="1:4" ht="45" customHeight="1">
      <c r="A219" s="57" t="s">
        <v>303</v>
      </c>
      <c r="B219" s="81" t="s">
        <v>304</v>
      </c>
      <c r="C219" s="82">
        <v>29492</v>
      </c>
      <c r="D219" s="82">
        <v>20183</v>
      </c>
    </row>
    <row r="220" spans="1:4" ht="15.75">
      <c r="A220" s="57" t="s">
        <v>305</v>
      </c>
      <c r="B220" s="81" t="s">
        <v>136</v>
      </c>
      <c r="C220" s="82">
        <v>475648</v>
      </c>
      <c r="D220" s="82">
        <v>62386</v>
      </c>
    </row>
    <row r="221" spans="1:4" ht="30">
      <c r="A221" s="57" t="s">
        <v>306</v>
      </c>
      <c r="B221" s="81" t="s">
        <v>307</v>
      </c>
      <c r="C221" s="82">
        <v>2619</v>
      </c>
      <c r="D221" s="82">
        <v>19</v>
      </c>
    </row>
    <row r="222" spans="1:4" ht="15.75">
      <c r="A222" s="57" t="s">
        <v>308</v>
      </c>
      <c r="B222" s="81" t="s">
        <v>309</v>
      </c>
      <c r="C222" s="82">
        <v>2619</v>
      </c>
      <c r="D222" s="82">
        <v>19</v>
      </c>
    </row>
    <row r="223" spans="1:4" ht="24" customHeight="1">
      <c r="A223" s="58" t="s">
        <v>229</v>
      </c>
      <c r="B223" s="58"/>
      <c r="C223" s="82">
        <v>25264647</v>
      </c>
      <c r="D223" s="82">
        <v>4459463</v>
      </c>
    </row>
    <row r="224" spans="1:4" ht="26.25" customHeight="1">
      <c r="A224" s="59" t="s">
        <v>310</v>
      </c>
      <c r="B224" s="83"/>
      <c r="C224" s="84"/>
      <c r="D224" s="84"/>
    </row>
    <row r="225" spans="1:4" ht="30">
      <c r="A225" s="57" t="s">
        <v>311</v>
      </c>
      <c r="B225" s="81" t="s">
        <v>312</v>
      </c>
      <c r="C225" s="82">
        <v>853305</v>
      </c>
      <c r="D225" s="82">
        <v>255992</v>
      </c>
    </row>
    <row r="226" spans="1:4" ht="15.75">
      <c r="A226" s="57" t="s">
        <v>313</v>
      </c>
      <c r="B226" s="81" t="s">
        <v>314</v>
      </c>
      <c r="C226" s="82">
        <v>853305</v>
      </c>
      <c r="D226" s="82">
        <v>255992</v>
      </c>
    </row>
    <row r="227" spans="1:4" ht="21.75" customHeight="1">
      <c r="A227" s="58" t="s">
        <v>315</v>
      </c>
      <c r="B227" s="58"/>
      <c r="C227" s="82">
        <v>853305</v>
      </c>
      <c r="D227" s="82">
        <v>255992</v>
      </c>
    </row>
    <row r="228" spans="1:4" ht="19.5" customHeight="1">
      <c r="A228" s="59" t="s">
        <v>252</v>
      </c>
      <c r="B228" s="83"/>
      <c r="C228" s="84"/>
      <c r="D228" s="84"/>
    </row>
    <row r="229" spans="1:4" ht="15.75">
      <c r="A229" s="57" t="s">
        <v>253</v>
      </c>
      <c r="B229" s="81" t="s">
        <v>254</v>
      </c>
      <c r="C229" s="82">
        <v>116000</v>
      </c>
      <c r="D229" s="82">
        <v>115142</v>
      </c>
    </row>
    <row r="230" spans="1:4" ht="30" customHeight="1">
      <c r="A230" s="57" t="s">
        <v>255</v>
      </c>
      <c r="B230" s="81" t="s">
        <v>256</v>
      </c>
      <c r="C230" s="82">
        <v>279975</v>
      </c>
      <c r="D230" s="82">
        <v>216835</v>
      </c>
    </row>
    <row r="231" spans="1:4" ht="15.75">
      <c r="A231" s="57" t="s">
        <v>316</v>
      </c>
      <c r="B231" s="81" t="s">
        <v>317</v>
      </c>
      <c r="C231" s="82">
        <v>241566</v>
      </c>
      <c r="D231" s="82">
        <v>194424</v>
      </c>
    </row>
    <row r="232" spans="1:4" ht="30">
      <c r="A232" s="57" t="s">
        <v>257</v>
      </c>
      <c r="B232" s="81" t="s">
        <v>258</v>
      </c>
      <c r="C232" s="82">
        <v>29474</v>
      </c>
      <c r="D232" s="82">
        <v>17584</v>
      </c>
    </row>
    <row r="233" spans="1:4" ht="15.75">
      <c r="A233" s="57" t="s">
        <v>318</v>
      </c>
      <c r="B233" s="81" t="s">
        <v>319</v>
      </c>
      <c r="C233" s="82">
        <v>8935</v>
      </c>
      <c r="D233" s="82">
        <v>4827</v>
      </c>
    </row>
    <row r="234" spans="1:4" ht="15.75">
      <c r="A234" s="57" t="s">
        <v>320</v>
      </c>
      <c r="B234" s="81" t="s">
        <v>321</v>
      </c>
      <c r="C234" s="82">
        <v>12000</v>
      </c>
      <c r="D234" s="82">
        <v>8394</v>
      </c>
    </row>
    <row r="235" spans="1:4" ht="30">
      <c r="A235" s="57" t="s">
        <v>322</v>
      </c>
      <c r="B235" s="81" t="s">
        <v>323</v>
      </c>
      <c r="C235" s="82">
        <v>12000</v>
      </c>
      <c r="D235" s="82">
        <v>8394</v>
      </c>
    </row>
    <row r="236" spans="1:4" ht="15.75">
      <c r="A236" s="58" t="s">
        <v>259</v>
      </c>
      <c r="B236" s="58"/>
      <c r="C236" s="82">
        <v>407975</v>
      </c>
      <c r="D236" s="82">
        <v>340371</v>
      </c>
    </row>
    <row r="237" spans="1:4" ht="15.75">
      <c r="A237" s="57"/>
      <c r="B237" s="83"/>
      <c r="C237" s="82"/>
      <c r="D237" s="82"/>
    </row>
    <row r="238" spans="1:4" ht="42" customHeight="1">
      <c r="A238" s="58" t="s">
        <v>324</v>
      </c>
      <c r="B238" s="58"/>
      <c r="C238" s="82">
        <v>26525927</v>
      </c>
      <c r="D238" s="82">
        <v>5055826</v>
      </c>
    </row>
    <row r="239" spans="1:4" ht="15.75">
      <c r="A239" s="57"/>
      <c r="B239" s="83"/>
      <c r="C239" s="82"/>
      <c r="D239" s="82"/>
    </row>
    <row r="240" spans="1:4" ht="21" customHeight="1">
      <c r="A240" s="58" t="s">
        <v>325</v>
      </c>
      <c r="B240" s="58"/>
      <c r="C240" s="58"/>
      <c r="D240" s="58"/>
    </row>
    <row r="241" spans="1:4" ht="21.75" customHeight="1">
      <c r="A241" s="59" t="s">
        <v>201</v>
      </c>
      <c r="B241" s="83"/>
      <c r="C241" s="84"/>
      <c r="D241" s="84"/>
    </row>
    <row r="242" spans="1:4" ht="45" customHeight="1">
      <c r="A242" s="57" t="s">
        <v>204</v>
      </c>
      <c r="B242" s="81" t="s">
        <v>88</v>
      </c>
      <c r="C242" s="82">
        <v>908000</v>
      </c>
      <c r="D242" s="82">
        <v>131562</v>
      </c>
    </row>
    <row r="243" spans="1:4" ht="30">
      <c r="A243" s="57" t="s">
        <v>205</v>
      </c>
      <c r="B243" s="81" t="s">
        <v>206</v>
      </c>
      <c r="C243" s="82">
        <v>908000</v>
      </c>
      <c r="D243" s="82">
        <v>131562</v>
      </c>
    </row>
    <row r="244" spans="1:4" ht="30" customHeight="1">
      <c r="A244" s="57" t="s">
        <v>209</v>
      </c>
      <c r="B244" s="81" t="s">
        <v>210</v>
      </c>
      <c r="C244" s="82">
        <v>38800</v>
      </c>
      <c r="D244" s="82">
        <v>32098</v>
      </c>
    </row>
    <row r="245" spans="1:4" ht="30" customHeight="1">
      <c r="A245" s="57" t="s">
        <v>244</v>
      </c>
      <c r="B245" s="81" t="s">
        <v>245</v>
      </c>
      <c r="C245" s="82">
        <v>1000</v>
      </c>
      <c r="D245" s="82">
        <v>177</v>
      </c>
    </row>
    <row r="246" spans="1:4" ht="45" customHeight="1">
      <c r="A246" s="57" t="s">
        <v>232</v>
      </c>
      <c r="B246" s="81" t="s">
        <v>233</v>
      </c>
      <c r="C246" s="82">
        <v>34500</v>
      </c>
      <c r="D246" s="82">
        <v>31500</v>
      </c>
    </row>
    <row r="247" spans="1:4" ht="15.75">
      <c r="A247" s="57" t="s">
        <v>236</v>
      </c>
      <c r="B247" s="81" t="s">
        <v>237</v>
      </c>
      <c r="C247" s="82">
        <v>3300</v>
      </c>
      <c r="D247" s="82">
        <v>421</v>
      </c>
    </row>
    <row r="248" spans="1:4" ht="15.75">
      <c r="A248" s="57" t="s">
        <v>213</v>
      </c>
      <c r="B248" s="81" t="s">
        <v>214</v>
      </c>
      <c r="C248" s="82">
        <v>208400</v>
      </c>
      <c r="D248" s="82">
        <v>29373</v>
      </c>
    </row>
    <row r="249" spans="1:4" ht="45" customHeight="1">
      <c r="A249" s="57" t="s">
        <v>215</v>
      </c>
      <c r="B249" s="81" t="s">
        <v>216</v>
      </c>
      <c r="C249" s="82">
        <v>108000</v>
      </c>
      <c r="D249" s="82">
        <v>15033</v>
      </c>
    </row>
    <row r="250" spans="1:4" ht="30">
      <c r="A250" s="57" t="s">
        <v>281</v>
      </c>
      <c r="B250" s="81" t="s">
        <v>282</v>
      </c>
      <c r="C250" s="82">
        <v>35000</v>
      </c>
      <c r="D250" s="82">
        <v>4957</v>
      </c>
    </row>
    <row r="251" spans="1:4" ht="30" customHeight="1">
      <c r="A251" s="57" t="s">
        <v>217</v>
      </c>
      <c r="B251" s="81" t="s">
        <v>218</v>
      </c>
      <c r="C251" s="82">
        <v>43800</v>
      </c>
      <c r="D251" s="82">
        <v>6218</v>
      </c>
    </row>
    <row r="252" spans="1:4" ht="30">
      <c r="A252" s="57" t="s">
        <v>219</v>
      </c>
      <c r="B252" s="81" t="s">
        <v>220</v>
      </c>
      <c r="C252" s="82">
        <v>21600</v>
      </c>
      <c r="D252" s="82">
        <v>3165</v>
      </c>
    </row>
    <row r="253" spans="1:4" ht="15.75">
      <c r="A253" s="57" t="s">
        <v>221</v>
      </c>
      <c r="B253" s="81" t="s">
        <v>222</v>
      </c>
      <c r="C253" s="82">
        <v>299524</v>
      </c>
      <c r="D253" s="82">
        <v>27271</v>
      </c>
    </row>
    <row r="254" spans="1:4" ht="15.75">
      <c r="A254" s="57" t="s">
        <v>264</v>
      </c>
      <c r="B254" s="81" t="s">
        <v>265</v>
      </c>
      <c r="C254" s="82">
        <v>8000</v>
      </c>
      <c r="D254" s="82">
        <v>708</v>
      </c>
    </row>
    <row r="255" spans="1:4" ht="15.75">
      <c r="A255" s="57" t="s">
        <v>266</v>
      </c>
      <c r="B255" s="81" t="s">
        <v>267</v>
      </c>
      <c r="C255" s="82">
        <v>2600</v>
      </c>
      <c r="D255" s="82">
        <v>0</v>
      </c>
    </row>
    <row r="256" spans="1:4" ht="30">
      <c r="A256" s="57" t="s">
        <v>283</v>
      </c>
      <c r="B256" s="81" t="s">
        <v>284</v>
      </c>
      <c r="C256" s="82">
        <v>12000</v>
      </c>
      <c r="D256" s="82">
        <v>2083</v>
      </c>
    </row>
    <row r="257" spans="1:4" ht="15.75">
      <c r="A257" s="57" t="s">
        <v>223</v>
      </c>
      <c r="B257" s="81" t="s">
        <v>224</v>
      </c>
      <c r="C257" s="82">
        <v>20000</v>
      </c>
      <c r="D257" s="82">
        <v>805</v>
      </c>
    </row>
    <row r="258" spans="1:4" ht="15.75">
      <c r="A258" s="57" t="s">
        <v>246</v>
      </c>
      <c r="B258" s="81" t="s">
        <v>247</v>
      </c>
      <c r="C258" s="82">
        <v>35000</v>
      </c>
      <c r="D258" s="82">
        <v>17641</v>
      </c>
    </row>
    <row r="259" spans="1:4" ht="15.75">
      <c r="A259" s="57" t="s">
        <v>225</v>
      </c>
      <c r="B259" s="81" t="s">
        <v>226</v>
      </c>
      <c r="C259" s="82">
        <v>23000</v>
      </c>
      <c r="D259" s="82">
        <v>6034</v>
      </c>
    </row>
    <row r="260" spans="1:4" ht="15.75">
      <c r="A260" s="57" t="s">
        <v>248</v>
      </c>
      <c r="B260" s="81" t="s">
        <v>249</v>
      </c>
      <c r="C260" s="82">
        <v>25884</v>
      </c>
      <c r="D260" s="82">
        <v>0</v>
      </c>
    </row>
    <row r="261" spans="1:4" ht="15.75">
      <c r="A261" s="57" t="s">
        <v>227</v>
      </c>
      <c r="B261" s="81" t="s">
        <v>228</v>
      </c>
      <c r="C261" s="82">
        <v>2500</v>
      </c>
      <c r="D261" s="82">
        <v>0</v>
      </c>
    </row>
    <row r="262" spans="1:4" ht="15.75">
      <c r="A262" s="57" t="s">
        <v>274</v>
      </c>
      <c r="B262" s="81" t="s">
        <v>275</v>
      </c>
      <c r="C262" s="82">
        <v>2500</v>
      </c>
      <c r="D262" s="82">
        <v>0</v>
      </c>
    </row>
    <row r="263" spans="1:4" ht="45" customHeight="1">
      <c r="A263" s="57" t="s">
        <v>287</v>
      </c>
      <c r="B263" s="81" t="s">
        <v>288</v>
      </c>
      <c r="C263" s="82">
        <v>18000</v>
      </c>
      <c r="D263" s="82">
        <v>0</v>
      </c>
    </row>
    <row r="264" spans="1:4" ht="30">
      <c r="A264" s="57" t="s">
        <v>250</v>
      </c>
      <c r="B264" s="81" t="s">
        <v>251</v>
      </c>
      <c r="C264" s="82">
        <v>150040</v>
      </c>
      <c r="D264" s="82">
        <v>0</v>
      </c>
    </row>
    <row r="265" spans="1:4" ht="15.75">
      <c r="A265" s="57" t="s">
        <v>299</v>
      </c>
      <c r="B265" s="81" t="s">
        <v>300</v>
      </c>
      <c r="C265" s="82">
        <v>2020</v>
      </c>
      <c r="D265" s="82">
        <v>2003</v>
      </c>
    </row>
    <row r="266" spans="1:4" ht="45" customHeight="1">
      <c r="A266" s="57" t="s">
        <v>303</v>
      </c>
      <c r="B266" s="81" t="s">
        <v>304</v>
      </c>
      <c r="C266" s="82">
        <v>2020</v>
      </c>
      <c r="D266" s="82">
        <v>2003</v>
      </c>
    </row>
    <row r="267" spans="1:4" ht="15.75">
      <c r="A267" s="57" t="s">
        <v>305</v>
      </c>
      <c r="B267" s="81" t="s">
        <v>136</v>
      </c>
      <c r="C267" s="82">
        <v>17714</v>
      </c>
      <c r="D267" s="82">
        <v>4869</v>
      </c>
    </row>
    <row r="268" spans="1:4" ht="15.75">
      <c r="A268" s="58" t="s">
        <v>229</v>
      </c>
      <c r="B268" s="58"/>
      <c r="C268" s="82">
        <v>1474458</v>
      </c>
      <c r="D268" s="82">
        <v>227176</v>
      </c>
    </row>
    <row r="269" spans="1:4" ht="15.75">
      <c r="A269" s="57"/>
      <c r="B269" s="83"/>
      <c r="C269" s="82"/>
      <c r="D269" s="82"/>
    </row>
    <row r="270" spans="1:4" ht="21" customHeight="1">
      <c r="A270" s="58" t="s">
        <v>326</v>
      </c>
      <c r="B270" s="58"/>
      <c r="C270" s="82">
        <v>1474458</v>
      </c>
      <c r="D270" s="82">
        <v>227176</v>
      </c>
    </row>
    <row r="271" spans="1:4" ht="15.75">
      <c r="A271" s="57"/>
      <c r="B271" s="83"/>
      <c r="C271" s="82"/>
      <c r="D271" s="82"/>
    </row>
    <row r="272" spans="1:4" ht="42" customHeight="1">
      <c r="A272" s="58" t="s">
        <v>327</v>
      </c>
      <c r="B272" s="58"/>
      <c r="C272" s="58"/>
      <c r="D272" s="58"/>
    </row>
    <row r="273" spans="1:4" ht="15.75">
      <c r="A273" s="59" t="s">
        <v>201</v>
      </c>
      <c r="B273" s="83"/>
      <c r="C273" s="84"/>
      <c r="D273" s="84"/>
    </row>
    <row r="274" spans="1:4" ht="45" customHeight="1">
      <c r="A274" s="57" t="s">
        <v>204</v>
      </c>
      <c r="B274" s="81" t="s">
        <v>88</v>
      </c>
      <c r="C274" s="82">
        <v>609999</v>
      </c>
      <c r="D274" s="82">
        <v>81866</v>
      </c>
    </row>
    <row r="275" spans="1:4" ht="30">
      <c r="A275" s="57" t="s">
        <v>205</v>
      </c>
      <c r="B275" s="81" t="s">
        <v>206</v>
      </c>
      <c r="C275" s="82">
        <v>609999</v>
      </c>
      <c r="D275" s="82">
        <v>81866</v>
      </c>
    </row>
    <row r="276" spans="1:4" ht="30" customHeight="1">
      <c r="A276" s="57" t="s">
        <v>209</v>
      </c>
      <c r="B276" s="81" t="s">
        <v>210</v>
      </c>
      <c r="C276" s="82">
        <v>60222</v>
      </c>
      <c r="D276" s="82">
        <v>901</v>
      </c>
    </row>
    <row r="277" spans="1:4" ht="30" customHeight="1">
      <c r="A277" s="57" t="s">
        <v>244</v>
      </c>
      <c r="B277" s="81" t="s">
        <v>245</v>
      </c>
      <c r="C277" s="82">
        <v>127</v>
      </c>
      <c r="D277" s="82">
        <v>127</v>
      </c>
    </row>
    <row r="278" spans="1:4" ht="45" customHeight="1">
      <c r="A278" s="57" t="s">
        <v>232</v>
      </c>
      <c r="B278" s="81" t="s">
        <v>233</v>
      </c>
      <c r="C278" s="82">
        <v>52720</v>
      </c>
      <c r="D278" s="82">
        <v>774</v>
      </c>
    </row>
    <row r="279" spans="1:4" ht="30">
      <c r="A279" s="57" t="s">
        <v>234</v>
      </c>
      <c r="B279" s="81" t="s">
        <v>235</v>
      </c>
      <c r="C279" s="82">
        <v>5000</v>
      </c>
      <c r="D279" s="82">
        <v>0</v>
      </c>
    </row>
    <row r="280" spans="1:4" ht="15.75">
      <c r="A280" s="57" t="s">
        <v>236</v>
      </c>
      <c r="B280" s="81" t="s">
        <v>237</v>
      </c>
      <c r="C280" s="82">
        <v>2375</v>
      </c>
      <c r="D280" s="82">
        <v>0</v>
      </c>
    </row>
    <row r="281" spans="1:4" ht="15.75">
      <c r="A281" s="57" t="s">
        <v>213</v>
      </c>
      <c r="B281" s="81" t="s">
        <v>214</v>
      </c>
      <c r="C281" s="82">
        <v>144506</v>
      </c>
      <c r="D281" s="82">
        <v>18826</v>
      </c>
    </row>
    <row r="282" spans="1:4" ht="45" customHeight="1">
      <c r="A282" s="57" t="s">
        <v>215</v>
      </c>
      <c r="B282" s="81" t="s">
        <v>216</v>
      </c>
      <c r="C282" s="82">
        <v>70804</v>
      </c>
      <c r="D282" s="82">
        <v>9354</v>
      </c>
    </row>
    <row r="283" spans="1:4" ht="30">
      <c r="A283" s="57" t="s">
        <v>281</v>
      </c>
      <c r="B283" s="81" t="s">
        <v>282</v>
      </c>
      <c r="C283" s="82">
        <v>26822</v>
      </c>
      <c r="D283" s="82">
        <v>3454</v>
      </c>
    </row>
    <row r="284" spans="1:4" ht="30" customHeight="1">
      <c r="A284" s="57" t="s">
        <v>217</v>
      </c>
      <c r="B284" s="81" t="s">
        <v>218</v>
      </c>
      <c r="C284" s="82">
        <v>30130</v>
      </c>
      <c r="D284" s="82">
        <v>3897</v>
      </c>
    </row>
    <row r="285" spans="1:4" ht="30">
      <c r="A285" s="57" t="s">
        <v>219</v>
      </c>
      <c r="B285" s="81" t="s">
        <v>220</v>
      </c>
      <c r="C285" s="82">
        <v>16750</v>
      </c>
      <c r="D285" s="82">
        <v>2121</v>
      </c>
    </row>
    <row r="286" spans="1:4" ht="15.75">
      <c r="A286" s="57" t="s">
        <v>221</v>
      </c>
      <c r="B286" s="81" t="s">
        <v>222</v>
      </c>
      <c r="C286" s="82">
        <v>75754</v>
      </c>
      <c r="D286" s="82">
        <v>7374</v>
      </c>
    </row>
    <row r="287" spans="1:4" ht="15.75">
      <c r="A287" s="57" t="s">
        <v>266</v>
      </c>
      <c r="B287" s="81" t="s">
        <v>267</v>
      </c>
      <c r="C287" s="82">
        <v>500</v>
      </c>
      <c r="D287" s="82">
        <v>0</v>
      </c>
    </row>
    <row r="288" spans="1:4" ht="30">
      <c r="A288" s="57" t="s">
        <v>283</v>
      </c>
      <c r="B288" s="81" t="s">
        <v>284</v>
      </c>
      <c r="C288" s="82">
        <v>5500</v>
      </c>
      <c r="D288" s="82">
        <v>0</v>
      </c>
    </row>
    <row r="289" spans="1:4" ht="15.75">
      <c r="A289" s="57" t="s">
        <v>223</v>
      </c>
      <c r="B289" s="81" t="s">
        <v>224</v>
      </c>
      <c r="C289" s="82">
        <v>16380</v>
      </c>
      <c r="D289" s="82">
        <v>2058</v>
      </c>
    </row>
    <row r="290" spans="1:4" ht="15.75">
      <c r="A290" s="57" t="s">
        <v>246</v>
      </c>
      <c r="B290" s="81" t="s">
        <v>247</v>
      </c>
      <c r="C290" s="82">
        <v>21084</v>
      </c>
      <c r="D290" s="82">
        <v>2702</v>
      </c>
    </row>
    <row r="291" spans="1:4" ht="15.75">
      <c r="A291" s="57" t="s">
        <v>225</v>
      </c>
      <c r="B291" s="81" t="s">
        <v>226</v>
      </c>
      <c r="C291" s="82">
        <v>11381</v>
      </c>
      <c r="D291" s="82">
        <v>2285</v>
      </c>
    </row>
    <row r="292" spans="1:4" ht="15.75">
      <c r="A292" s="57" t="s">
        <v>248</v>
      </c>
      <c r="B292" s="81" t="s">
        <v>249</v>
      </c>
      <c r="C292" s="82">
        <v>625</v>
      </c>
      <c r="D292" s="82">
        <v>0</v>
      </c>
    </row>
    <row r="293" spans="1:4" ht="15.75">
      <c r="A293" s="57" t="s">
        <v>227</v>
      </c>
      <c r="B293" s="81" t="s">
        <v>228</v>
      </c>
      <c r="C293" s="82">
        <v>465</v>
      </c>
      <c r="D293" s="82">
        <v>0</v>
      </c>
    </row>
    <row r="294" spans="1:4" ht="15.75">
      <c r="A294" s="57" t="s">
        <v>274</v>
      </c>
      <c r="B294" s="81" t="s">
        <v>275</v>
      </c>
      <c r="C294" s="82">
        <v>2029</v>
      </c>
      <c r="D294" s="82">
        <v>329</v>
      </c>
    </row>
    <row r="295" spans="1:4" ht="30">
      <c r="A295" s="57" t="s">
        <v>250</v>
      </c>
      <c r="B295" s="81" t="s">
        <v>251</v>
      </c>
      <c r="C295" s="82">
        <v>17790</v>
      </c>
      <c r="D295" s="82">
        <v>0</v>
      </c>
    </row>
    <row r="296" spans="1:4" ht="15.75">
      <c r="A296" s="57" t="s">
        <v>299</v>
      </c>
      <c r="B296" s="81" t="s">
        <v>300</v>
      </c>
      <c r="C296" s="82">
        <v>2493</v>
      </c>
      <c r="D296" s="82">
        <v>299</v>
      </c>
    </row>
    <row r="297" spans="1:4" ht="45" customHeight="1">
      <c r="A297" s="57" t="s">
        <v>303</v>
      </c>
      <c r="B297" s="81" t="s">
        <v>304</v>
      </c>
      <c r="C297" s="82">
        <v>2493</v>
      </c>
      <c r="D297" s="82">
        <v>299</v>
      </c>
    </row>
    <row r="298" spans="1:4" ht="15.75">
      <c r="A298" s="57" t="s">
        <v>305</v>
      </c>
      <c r="B298" s="81" t="s">
        <v>136</v>
      </c>
      <c r="C298" s="82">
        <v>34527</v>
      </c>
      <c r="D298" s="82">
        <v>9659</v>
      </c>
    </row>
    <row r="299" spans="1:4" ht="15.75">
      <c r="A299" s="58" t="s">
        <v>229</v>
      </c>
      <c r="B299" s="58"/>
      <c r="C299" s="82">
        <v>927501</v>
      </c>
      <c r="D299" s="82">
        <v>118925</v>
      </c>
    </row>
    <row r="300" spans="1:4" ht="15.75">
      <c r="A300" s="57"/>
      <c r="B300" s="83"/>
      <c r="C300" s="82"/>
      <c r="D300" s="82"/>
    </row>
    <row r="301" spans="1:4" ht="35.25" customHeight="1">
      <c r="A301" s="58" t="s">
        <v>328</v>
      </c>
      <c r="B301" s="58"/>
      <c r="C301" s="82">
        <v>927501</v>
      </c>
      <c r="D301" s="82">
        <v>118925</v>
      </c>
    </row>
    <row r="302" spans="1:4" ht="15.75">
      <c r="A302" s="57"/>
      <c r="B302" s="83"/>
      <c r="C302" s="82"/>
      <c r="D302" s="82"/>
    </row>
    <row r="303" spans="1:4" ht="19.5" customHeight="1">
      <c r="A303" s="58" t="s">
        <v>329</v>
      </c>
      <c r="B303" s="58"/>
      <c r="C303" s="58"/>
      <c r="D303" s="58"/>
    </row>
    <row r="304" spans="1:4" ht="15.75">
      <c r="A304" s="59" t="s">
        <v>201</v>
      </c>
      <c r="B304" s="83"/>
      <c r="C304" s="84"/>
      <c r="D304" s="84"/>
    </row>
    <row r="305" spans="1:4" ht="45" customHeight="1">
      <c r="A305" s="57" t="s">
        <v>204</v>
      </c>
      <c r="B305" s="81" t="s">
        <v>88</v>
      </c>
      <c r="C305" s="82">
        <v>294000</v>
      </c>
      <c r="D305" s="82">
        <v>54236</v>
      </c>
    </row>
    <row r="306" spans="1:4" ht="30">
      <c r="A306" s="57" t="s">
        <v>205</v>
      </c>
      <c r="B306" s="81" t="s">
        <v>206</v>
      </c>
      <c r="C306" s="82">
        <v>294000</v>
      </c>
      <c r="D306" s="82">
        <v>54236</v>
      </c>
    </row>
    <row r="307" spans="1:4" ht="30" customHeight="1">
      <c r="A307" s="57" t="s">
        <v>209</v>
      </c>
      <c r="B307" s="81" t="s">
        <v>210</v>
      </c>
      <c r="C307" s="82">
        <v>15600</v>
      </c>
      <c r="D307" s="82">
        <v>7427</v>
      </c>
    </row>
    <row r="308" spans="1:4" ht="30" customHeight="1">
      <c r="A308" s="57" t="s">
        <v>244</v>
      </c>
      <c r="B308" s="81" t="s">
        <v>245</v>
      </c>
      <c r="C308" s="82">
        <v>4000</v>
      </c>
      <c r="D308" s="82">
        <v>990</v>
      </c>
    </row>
    <row r="309" spans="1:4" ht="45" customHeight="1">
      <c r="A309" s="57" t="s">
        <v>232</v>
      </c>
      <c r="B309" s="81" t="s">
        <v>233</v>
      </c>
      <c r="C309" s="82">
        <v>8900</v>
      </c>
      <c r="D309" s="82">
        <v>6437</v>
      </c>
    </row>
    <row r="310" spans="1:4" ht="30">
      <c r="A310" s="57" t="s">
        <v>234</v>
      </c>
      <c r="B310" s="81" t="s">
        <v>235</v>
      </c>
      <c r="C310" s="82">
        <v>1200</v>
      </c>
      <c r="D310" s="82">
        <v>0</v>
      </c>
    </row>
    <row r="311" spans="1:4" ht="15.75">
      <c r="A311" s="57" t="s">
        <v>236</v>
      </c>
      <c r="B311" s="81" t="s">
        <v>237</v>
      </c>
      <c r="C311" s="82">
        <v>1500</v>
      </c>
      <c r="D311" s="82">
        <v>0</v>
      </c>
    </row>
    <row r="312" spans="1:4" ht="15.75">
      <c r="A312" s="57" t="s">
        <v>213</v>
      </c>
      <c r="B312" s="81" t="s">
        <v>214</v>
      </c>
      <c r="C312" s="82">
        <v>80600</v>
      </c>
      <c r="D312" s="82">
        <v>12173</v>
      </c>
    </row>
    <row r="313" spans="1:4" ht="45" customHeight="1">
      <c r="A313" s="57" t="s">
        <v>215</v>
      </c>
      <c r="B313" s="81" t="s">
        <v>216</v>
      </c>
      <c r="C313" s="82">
        <v>50000</v>
      </c>
      <c r="D313" s="82">
        <v>6984</v>
      </c>
    </row>
    <row r="314" spans="1:4" ht="30">
      <c r="A314" s="57" t="s">
        <v>281</v>
      </c>
      <c r="B314" s="81" t="s">
        <v>282</v>
      </c>
      <c r="C314" s="82">
        <v>9500</v>
      </c>
      <c r="D314" s="82">
        <v>1628</v>
      </c>
    </row>
    <row r="315" spans="1:4" ht="30" customHeight="1">
      <c r="A315" s="57" t="s">
        <v>217</v>
      </c>
      <c r="B315" s="81" t="s">
        <v>218</v>
      </c>
      <c r="C315" s="82">
        <v>14400</v>
      </c>
      <c r="D315" s="82">
        <v>2667</v>
      </c>
    </row>
    <row r="316" spans="1:4" ht="30">
      <c r="A316" s="57" t="s">
        <v>219</v>
      </c>
      <c r="B316" s="81" t="s">
        <v>220</v>
      </c>
      <c r="C316" s="82">
        <v>6700</v>
      </c>
      <c r="D316" s="82">
        <v>894</v>
      </c>
    </row>
    <row r="317" spans="1:4" ht="15.75">
      <c r="A317" s="57" t="s">
        <v>221</v>
      </c>
      <c r="B317" s="81" t="s">
        <v>222</v>
      </c>
      <c r="C317" s="82">
        <v>410471</v>
      </c>
      <c r="D317" s="82">
        <v>22558</v>
      </c>
    </row>
    <row r="318" spans="1:4" ht="15.75">
      <c r="A318" s="57" t="s">
        <v>291</v>
      </c>
      <c r="B318" s="81" t="s">
        <v>292</v>
      </c>
      <c r="C318" s="82">
        <v>700</v>
      </c>
      <c r="D318" s="82">
        <v>0</v>
      </c>
    </row>
    <row r="319" spans="1:4" ht="15.75">
      <c r="A319" s="57" t="s">
        <v>266</v>
      </c>
      <c r="B319" s="81" t="s">
        <v>267</v>
      </c>
      <c r="C319" s="82">
        <v>2400</v>
      </c>
      <c r="D319" s="82">
        <v>700</v>
      </c>
    </row>
    <row r="320" spans="1:4" ht="30">
      <c r="A320" s="57" t="s">
        <v>283</v>
      </c>
      <c r="B320" s="81" t="s">
        <v>284</v>
      </c>
      <c r="C320" s="82">
        <v>1500</v>
      </c>
      <c r="D320" s="82">
        <v>0</v>
      </c>
    </row>
    <row r="321" spans="1:4" ht="15.75">
      <c r="A321" s="57" t="s">
        <v>223</v>
      </c>
      <c r="B321" s="81" t="s">
        <v>224</v>
      </c>
      <c r="C321" s="82">
        <v>28867</v>
      </c>
      <c r="D321" s="82">
        <v>2384</v>
      </c>
    </row>
    <row r="322" spans="1:4" ht="15.75">
      <c r="A322" s="57" t="s">
        <v>246</v>
      </c>
      <c r="B322" s="81" t="s">
        <v>247</v>
      </c>
      <c r="C322" s="82">
        <v>50000</v>
      </c>
      <c r="D322" s="82">
        <v>12745</v>
      </c>
    </row>
    <row r="323" spans="1:4" ht="15.75">
      <c r="A323" s="57" t="s">
        <v>225</v>
      </c>
      <c r="B323" s="81" t="s">
        <v>226</v>
      </c>
      <c r="C323" s="82">
        <v>15500</v>
      </c>
      <c r="D323" s="82">
        <v>2757</v>
      </c>
    </row>
    <row r="324" spans="1:4" ht="15.75">
      <c r="A324" s="57" t="s">
        <v>248</v>
      </c>
      <c r="B324" s="81" t="s">
        <v>249</v>
      </c>
      <c r="C324" s="82">
        <v>92378</v>
      </c>
      <c r="D324" s="82">
        <v>3972</v>
      </c>
    </row>
    <row r="325" spans="1:4" ht="15.75">
      <c r="A325" s="57" t="s">
        <v>227</v>
      </c>
      <c r="B325" s="81" t="s">
        <v>228</v>
      </c>
      <c r="C325" s="82">
        <v>1300</v>
      </c>
      <c r="D325" s="82">
        <v>0</v>
      </c>
    </row>
    <row r="326" spans="1:4" ht="15.75">
      <c r="A326" s="57" t="s">
        <v>274</v>
      </c>
      <c r="B326" s="81" t="s">
        <v>275</v>
      </c>
      <c r="C326" s="82">
        <v>300</v>
      </c>
      <c r="D326" s="82">
        <v>0</v>
      </c>
    </row>
    <row r="327" spans="1:4" ht="45" customHeight="1">
      <c r="A327" s="57" t="s">
        <v>287</v>
      </c>
      <c r="B327" s="81" t="s">
        <v>288</v>
      </c>
      <c r="C327" s="82">
        <v>2800</v>
      </c>
      <c r="D327" s="82">
        <v>0</v>
      </c>
    </row>
    <row r="328" spans="1:4" ht="30">
      <c r="A328" s="57" t="s">
        <v>250</v>
      </c>
      <c r="B328" s="81" t="s">
        <v>251</v>
      </c>
      <c r="C328" s="82">
        <v>214726</v>
      </c>
      <c r="D328" s="82">
        <v>0</v>
      </c>
    </row>
    <row r="329" spans="1:4" ht="15.75">
      <c r="A329" s="57" t="s">
        <v>299</v>
      </c>
      <c r="B329" s="81" t="s">
        <v>300</v>
      </c>
      <c r="C329" s="82">
        <v>264</v>
      </c>
      <c r="D329" s="82">
        <v>264</v>
      </c>
    </row>
    <row r="330" spans="1:4" ht="45" customHeight="1">
      <c r="A330" s="57" t="s">
        <v>303</v>
      </c>
      <c r="B330" s="81" t="s">
        <v>304</v>
      </c>
      <c r="C330" s="82">
        <v>264</v>
      </c>
      <c r="D330" s="82">
        <v>264</v>
      </c>
    </row>
    <row r="331" spans="1:4" ht="15.75">
      <c r="A331" s="58" t="s">
        <v>229</v>
      </c>
      <c r="B331" s="58"/>
      <c r="C331" s="82">
        <v>800935</v>
      </c>
      <c r="D331" s="82">
        <v>96658</v>
      </c>
    </row>
    <row r="332" spans="1:4" ht="15.75">
      <c r="A332" s="57"/>
      <c r="B332" s="83"/>
      <c r="C332" s="82"/>
      <c r="D332" s="82"/>
    </row>
    <row r="333" spans="1:4" ht="15.75">
      <c r="A333" s="58" t="s">
        <v>330</v>
      </c>
      <c r="B333" s="58"/>
      <c r="C333" s="82">
        <v>800935</v>
      </c>
      <c r="D333" s="82">
        <v>96658</v>
      </c>
    </row>
    <row r="334" spans="1:4" ht="15.75">
      <c r="A334" s="57"/>
      <c r="B334" s="83"/>
      <c r="C334" s="82"/>
      <c r="D334" s="82"/>
    </row>
    <row r="335" spans="1:4" ht="38.25" customHeight="1">
      <c r="A335" s="58" t="s">
        <v>331</v>
      </c>
      <c r="B335" s="58"/>
      <c r="C335" s="58"/>
      <c r="D335" s="58"/>
    </row>
    <row r="336" spans="1:4" ht="15.75">
      <c r="A336" s="59" t="s">
        <v>201</v>
      </c>
      <c r="B336" s="83"/>
      <c r="C336" s="84"/>
      <c r="D336" s="84"/>
    </row>
    <row r="337" spans="1:4" ht="45" customHeight="1">
      <c r="A337" s="57" t="s">
        <v>204</v>
      </c>
      <c r="B337" s="81" t="s">
        <v>88</v>
      </c>
      <c r="C337" s="82">
        <v>251894</v>
      </c>
      <c r="D337" s="82">
        <v>70118</v>
      </c>
    </row>
    <row r="338" spans="1:4" ht="30">
      <c r="A338" s="57" t="s">
        <v>205</v>
      </c>
      <c r="B338" s="81" t="s">
        <v>206</v>
      </c>
      <c r="C338" s="82">
        <v>251894</v>
      </c>
      <c r="D338" s="82">
        <v>70118</v>
      </c>
    </row>
    <row r="339" spans="1:4" ht="30" customHeight="1">
      <c r="A339" s="57" t="s">
        <v>209</v>
      </c>
      <c r="B339" s="81" t="s">
        <v>210</v>
      </c>
      <c r="C339" s="82">
        <v>3915</v>
      </c>
      <c r="D339" s="82">
        <v>3915</v>
      </c>
    </row>
    <row r="340" spans="1:4" ht="45" customHeight="1">
      <c r="A340" s="57" t="s">
        <v>232</v>
      </c>
      <c r="B340" s="81" t="s">
        <v>233</v>
      </c>
      <c r="C340" s="82">
        <v>3600</v>
      </c>
      <c r="D340" s="82">
        <v>3600</v>
      </c>
    </row>
    <row r="341" spans="1:4" ht="15.75">
      <c r="A341" s="57" t="s">
        <v>236</v>
      </c>
      <c r="B341" s="81" t="s">
        <v>237</v>
      </c>
      <c r="C341" s="82">
        <v>315</v>
      </c>
      <c r="D341" s="82">
        <v>315</v>
      </c>
    </row>
    <row r="342" spans="1:4" ht="15.75">
      <c r="A342" s="57" t="s">
        <v>213</v>
      </c>
      <c r="B342" s="81" t="s">
        <v>214</v>
      </c>
      <c r="C342" s="82">
        <v>55854</v>
      </c>
      <c r="D342" s="82">
        <v>15595</v>
      </c>
    </row>
    <row r="343" spans="1:4" ht="45" customHeight="1">
      <c r="A343" s="57" t="s">
        <v>215</v>
      </c>
      <c r="B343" s="81" t="s">
        <v>216</v>
      </c>
      <c r="C343" s="82">
        <v>30920</v>
      </c>
      <c r="D343" s="82">
        <v>8548</v>
      </c>
    </row>
    <row r="344" spans="1:4" ht="30">
      <c r="A344" s="57" t="s">
        <v>281</v>
      </c>
      <c r="B344" s="81" t="s">
        <v>282</v>
      </c>
      <c r="C344" s="82">
        <v>7199</v>
      </c>
      <c r="D344" s="82">
        <v>2099</v>
      </c>
    </row>
    <row r="345" spans="1:4" ht="30" customHeight="1">
      <c r="A345" s="57" t="s">
        <v>217</v>
      </c>
      <c r="B345" s="81" t="s">
        <v>218</v>
      </c>
      <c r="C345" s="82">
        <v>12279</v>
      </c>
      <c r="D345" s="82">
        <v>3481</v>
      </c>
    </row>
    <row r="346" spans="1:4" ht="30">
      <c r="A346" s="57" t="s">
        <v>219</v>
      </c>
      <c r="B346" s="81" t="s">
        <v>220</v>
      </c>
      <c r="C346" s="82">
        <v>5456</v>
      </c>
      <c r="D346" s="82">
        <v>1467</v>
      </c>
    </row>
    <row r="347" spans="1:4" ht="15.75">
      <c r="A347" s="57" t="s">
        <v>221</v>
      </c>
      <c r="B347" s="81" t="s">
        <v>222</v>
      </c>
      <c r="C347" s="82">
        <v>55036</v>
      </c>
      <c r="D347" s="82">
        <v>82</v>
      </c>
    </row>
    <row r="348" spans="1:4" ht="15.75">
      <c r="A348" s="57" t="s">
        <v>225</v>
      </c>
      <c r="B348" s="81" t="s">
        <v>226</v>
      </c>
      <c r="C348" s="82">
        <v>2500</v>
      </c>
      <c r="D348" s="82">
        <v>82</v>
      </c>
    </row>
    <row r="349" spans="1:4" ht="30">
      <c r="A349" s="57" t="s">
        <v>250</v>
      </c>
      <c r="B349" s="81" t="s">
        <v>251</v>
      </c>
      <c r="C349" s="82">
        <v>52536</v>
      </c>
      <c r="D349" s="82">
        <v>0</v>
      </c>
    </row>
    <row r="350" spans="1:4" ht="15.75">
      <c r="A350" s="58" t="s">
        <v>229</v>
      </c>
      <c r="B350" s="58"/>
      <c r="C350" s="82">
        <v>366699</v>
      </c>
      <c r="D350" s="82">
        <v>89710</v>
      </c>
    </row>
    <row r="351" spans="1:4" ht="15.75">
      <c r="A351" s="57"/>
      <c r="B351" s="83"/>
      <c r="C351" s="82"/>
      <c r="D351" s="82"/>
    </row>
    <row r="352" spans="1:4" ht="36.75" customHeight="1">
      <c r="A352" s="58" t="s">
        <v>332</v>
      </c>
      <c r="B352" s="58"/>
      <c r="C352" s="82">
        <v>366699</v>
      </c>
      <c r="D352" s="82">
        <v>89710</v>
      </c>
    </row>
    <row r="353" spans="1:4" ht="15.75">
      <c r="A353" s="57"/>
      <c r="B353" s="83"/>
      <c r="C353" s="82"/>
      <c r="D353" s="82"/>
    </row>
    <row r="354" spans="1:4" ht="24.75" customHeight="1">
      <c r="A354" s="58" t="s">
        <v>333</v>
      </c>
      <c r="B354" s="58"/>
      <c r="C354" s="58"/>
      <c r="D354" s="58"/>
    </row>
    <row r="355" spans="1:4" ht="15.75">
      <c r="A355" s="59" t="s">
        <v>201</v>
      </c>
      <c r="B355" s="83"/>
      <c r="C355" s="84"/>
      <c r="D355" s="84"/>
    </row>
    <row r="356" spans="1:4" ht="45" customHeight="1">
      <c r="A356" s="57" t="s">
        <v>204</v>
      </c>
      <c r="B356" s="81" t="s">
        <v>88</v>
      </c>
      <c r="C356" s="82">
        <v>276573</v>
      </c>
      <c r="D356" s="82">
        <v>45499</v>
      </c>
    </row>
    <row r="357" spans="1:4" ht="30">
      <c r="A357" s="57" t="s">
        <v>205</v>
      </c>
      <c r="B357" s="81" t="s">
        <v>206</v>
      </c>
      <c r="C357" s="82">
        <v>276573</v>
      </c>
      <c r="D357" s="82">
        <v>45499</v>
      </c>
    </row>
    <row r="358" spans="1:4" ht="30" customHeight="1">
      <c r="A358" s="57" t="s">
        <v>209</v>
      </c>
      <c r="B358" s="81" t="s">
        <v>210</v>
      </c>
      <c r="C358" s="82">
        <v>19886</v>
      </c>
      <c r="D358" s="82">
        <v>1514</v>
      </c>
    </row>
    <row r="359" spans="1:4" ht="45" customHeight="1">
      <c r="A359" s="57" t="s">
        <v>232</v>
      </c>
      <c r="B359" s="81" t="s">
        <v>233</v>
      </c>
      <c r="C359" s="82">
        <v>13697</v>
      </c>
      <c r="D359" s="82">
        <v>1351</v>
      </c>
    </row>
    <row r="360" spans="1:4" ht="15.75">
      <c r="A360" s="57" t="s">
        <v>236</v>
      </c>
      <c r="B360" s="81" t="s">
        <v>237</v>
      </c>
      <c r="C360" s="82">
        <v>6189</v>
      </c>
      <c r="D360" s="82">
        <v>163</v>
      </c>
    </row>
    <row r="361" spans="1:4" ht="15.75">
      <c r="A361" s="57" t="s">
        <v>213</v>
      </c>
      <c r="B361" s="81" t="s">
        <v>214</v>
      </c>
      <c r="C361" s="82">
        <v>66799</v>
      </c>
      <c r="D361" s="82">
        <v>10769</v>
      </c>
    </row>
    <row r="362" spans="1:4" ht="45" customHeight="1">
      <c r="A362" s="57" t="s">
        <v>215</v>
      </c>
      <c r="B362" s="81" t="s">
        <v>216</v>
      </c>
      <c r="C362" s="82">
        <v>33094</v>
      </c>
      <c r="D362" s="82">
        <v>5531</v>
      </c>
    </row>
    <row r="363" spans="1:4" ht="30">
      <c r="A363" s="57" t="s">
        <v>281</v>
      </c>
      <c r="B363" s="81" t="s">
        <v>282</v>
      </c>
      <c r="C363" s="82">
        <v>12386</v>
      </c>
      <c r="D363" s="82">
        <v>1986</v>
      </c>
    </row>
    <row r="364" spans="1:4" ht="30" customHeight="1">
      <c r="A364" s="57" t="s">
        <v>217</v>
      </c>
      <c r="B364" s="81" t="s">
        <v>218</v>
      </c>
      <c r="C364" s="82">
        <v>14207</v>
      </c>
      <c r="D364" s="82">
        <v>2217</v>
      </c>
    </row>
    <row r="365" spans="1:4" ht="30">
      <c r="A365" s="57" t="s">
        <v>219</v>
      </c>
      <c r="B365" s="81" t="s">
        <v>220</v>
      </c>
      <c r="C365" s="82">
        <v>7112</v>
      </c>
      <c r="D365" s="82">
        <v>1035</v>
      </c>
    </row>
    <row r="366" spans="1:4" ht="15.75">
      <c r="A366" s="57" t="s">
        <v>221</v>
      </c>
      <c r="B366" s="81" t="s">
        <v>222</v>
      </c>
      <c r="C366" s="82">
        <v>215733</v>
      </c>
      <c r="D366" s="82">
        <v>216</v>
      </c>
    </row>
    <row r="367" spans="1:4" ht="30">
      <c r="A367" s="57" t="s">
        <v>283</v>
      </c>
      <c r="B367" s="81" t="s">
        <v>284</v>
      </c>
      <c r="C367" s="82">
        <v>2000</v>
      </c>
      <c r="D367" s="82">
        <v>103</v>
      </c>
    </row>
    <row r="368" spans="1:4" ht="15.75">
      <c r="A368" s="57" t="s">
        <v>223</v>
      </c>
      <c r="B368" s="81" t="s">
        <v>224</v>
      </c>
      <c r="C368" s="82">
        <v>5339</v>
      </c>
      <c r="D368" s="82">
        <v>0</v>
      </c>
    </row>
    <row r="369" spans="1:4" ht="15.75">
      <c r="A369" s="57" t="s">
        <v>225</v>
      </c>
      <c r="B369" s="81" t="s">
        <v>226</v>
      </c>
      <c r="C369" s="82">
        <v>2134</v>
      </c>
      <c r="D369" s="82">
        <v>113</v>
      </c>
    </row>
    <row r="370" spans="1:4" ht="45" customHeight="1">
      <c r="A370" s="57" t="s">
        <v>287</v>
      </c>
      <c r="B370" s="81" t="s">
        <v>288</v>
      </c>
      <c r="C370" s="82">
        <v>484</v>
      </c>
      <c r="D370" s="82">
        <v>0</v>
      </c>
    </row>
    <row r="371" spans="1:4" ht="30">
      <c r="A371" s="57" t="s">
        <v>250</v>
      </c>
      <c r="B371" s="81" t="s">
        <v>251</v>
      </c>
      <c r="C371" s="82">
        <v>205776</v>
      </c>
      <c r="D371" s="82">
        <v>0</v>
      </c>
    </row>
    <row r="372" spans="1:4" ht="15.75">
      <c r="A372" s="58" t="s">
        <v>229</v>
      </c>
      <c r="B372" s="58"/>
      <c r="C372" s="82">
        <v>578991</v>
      </c>
      <c r="D372" s="82">
        <v>57998</v>
      </c>
    </row>
    <row r="373" spans="1:4" ht="15.75">
      <c r="A373" s="57"/>
      <c r="B373" s="83"/>
      <c r="C373" s="82"/>
      <c r="D373" s="82"/>
    </row>
    <row r="374" spans="1:4" ht="27" customHeight="1">
      <c r="A374" s="58" t="s">
        <v>334</v>
      </c>
      <c r="B374" s="58"/>
      <c r="C374" s="82">
        <v>578991</v>
      </c>
      <c r="D374" s="82">
        <v>57998</v>
      </c>
    </row>
    <row r="375" spans="1:4" ht="15.75">
      <c r="A375" s="57"/>
      <c r="B375" s="83"/>
      <c r="C375" s="82"/>
      <c r="D375" s="82"/>
    </row>
    <row r="376" spans="1:4" ht="26.25" customHeight="1">
      <c r="A376" s="58" t="s">
        <v>335</v>
      </c>
      <c r="B376" s="58"/>
      <c r="C376" s="58"/>
      <c r="D376" s="58"/>
    </row>
    <row r="377" spans="1:4" ht="15.75">
      <c r="A377" s="59" t="s">
        <v>201</v>
      </c>
      <c r="B377" s="83"/>
      <c r="C377" s="84"/>
      <c r="D377" s="84"/>
    </row>
    <row r="378" spans="1:4" ht="45" customHeight="1">
      <c r="A378" s="57" t="s">
        <v>204</v>
      </c>
      <c r="B378" s="81" t="s">
        <v>88</v>
      </c>
      <c r="C378" s="82">
        <v>12187</v>
      </c>
      <c r="D378" s="82">
        <v>12187</v>
      </c>
    </row>
    <row r="379" spans="1:4" ht="30">
      <c r="A379" s="57" t="s">
        <v>205</v>
      </c>
      <c r="B379" s="81" t="s">
        <v>206</v>
      </c>
      <c r="C379" s="82">
        <v>12187</v>
      </c>
      <c r="D379" s="82">
        <v>12187</v>
      </c>
    </row>
    <row r="380" spans="1:4" ht="15.75">
      <c r="A380" s="57" t="s">
        <v>213</v>
      </c>
      <c r="B380" s="81" t="s">
        <v>214</v>
      </c>
      <c r="C380" s="82">
        <v>2199</v>
      </c>
      <c r="D380" s="82">
        <v>2199</v>
      </c>
    </row>
    <row r="381" spans="1:4" ht="45" customHeight="1">
      <c r="A381" s="57" t="s">
        <v>215</v>
      </c>
      <c r="B381" s="81" t="s">
        <v>216</v>
      </c>
      <c r="C381" s="82">
        <v>1411</v>
      </c>
      <c r="D381" s="82">
        <v>1411</v>
      </c>
    </row>
    <row r="382" spans="1:4" ht="30" customHeight="1">
      <c r="A382" s="57" t="s">
        <v>217</v>
      </c>
      <c r="B382" s="81" t="s">
        <v>218</v>
      </c>
      <c r="C382" s="82">
        <v>555</v>
      </c>
      <c r="D382" s="82">
        <v>555</v>
      </c>
    </row>
    <row r="383" spans="1:4" ht="30">
      <c r="A383" s="57" t="s">
        <v>219</v>
      </c>
      <c r="B383" s="81" t="s">
        <v>220</v>
      </c>
      <c r="C383" s="82">
        <v>233</v>
      </c>
      <c r="D383" s="82">
        <v>233</v>
      </c>
    </row>
    <row r="384" spans="1:4" ht="15.75">
      <c r="A384" s="57" t="s">
        <v>221</v>
      </c>
      <c r="B384" s="81" t="s">
        <v>222</v>
      </c>
      <c r="C384" s="82">
        <v>66538</v>
      </c>
      <c r="D384" s="82">
        <v>20764</v>
      </c>
    </row>
    <row r="385" spans="1:4" ht="15.75">
      <c r="A385" s="57" t="s">
        <v>223</v>
      </c>
      <c r="B385" s="81" t="s">
        <v>224</v>
      </c>
      <c r="C385" s="82">
        <v>1936</v>
      </c>
      <c r="D385" s="82">
        <v>1936</v>
      </c>
    </row>
    <row r="386" spans="1:4" ht="15.75">
      <c r="A386" s="57" t="s">
        <v>246</v>
      </c>
      <c r="B386" s="81" t="s">
        <v>247</v>
      </c>
      <c r="C386" s="82">
        <v>1970</v>
      </c>
      <c r="D386" s="82">
        <v>1970</v>
      </c>
    </row>
    <row r="387" spans="1:4" ht="15.75">
      <c r="A387" s="57" t="s">
        <v>225</v>
      </c>
      <c r="B387" s="81" t="s">
        <v>226</v>
      </c>
      <c r="C387" s="82">
        <v>32107</v>
      </c>
      <c r="D387" s="82">
        <v>13148</v>
      </c>
    </row>
    <row r="388" spans="1:4" ht="15.75">
      <c r="A388" s="57" t="s">
        <v>274</v>
      </c>
      <c r="B388" s="81" t="s">
        <v>275</v>
      </c>
      <c r="C388" s="82">
        <v>3710</v>
      </c>
      <c r="D388" s="82">
        <v>3710</v>
      </c>
    </row>
    <row r="389" spans="1:4" ht="30">
      <c r="A389" s="57" t="s">
        <v>250</v>
      </c>
      <c r="B389" s="81" t="s">
        <v>251</v>
      </c>
      <c r="C389" s="82">
        <v>26815</v>
      </c>
      <c r="D389" s="82">
        <v>0</v>
      </c>
    </row>
    <row r="390" spans="1:4" ht="15.75">
      <c r="A390" s="57" t="s">
        <v>299</v>
      </c>
      <c r="B390" s="81" t="s">
        <v>300</v>
      </c>
      <c r="C390" s="82">
        <v>62</v>
      </c>
      <c r="D390" s="82">
        <v>62</v>
      </c>
    </row>
    <row r="391" spans="1:4" ht="45" customHeight="1">
      <c r="A391" s="57" t="s">
        <v>301</v>
      </c>
      <c r="B391" s="81" t="s">
        <v>302</v>
      </c>
      <c r="C391" s="82">
        <v>0</v>
      </c>
      <c r="D391" s="82">
        <v>0</v>
      </c>
    </row>
    <row r="392" spans="1:4" ht="45" customHeight="1">
      <c r="A392" s="57" t="s">
        <v>303</v>
      </c>
      <c r="B392" s="81" t="s">
        <v>304</v>
      </c>
      <c r="C392" s="82">
        <v>62</v>
      </c>
      <c r="D392" s="82">
        <v>62</v>
      </c>
    </row>
    <row r="393" spans="1:4" ht="15.75">
      <c r="A393" s="58" t="s">
        <v>229</v>
      </c>
      <c r="B393" s="58"/>
      <c r="C393" s="82">
        <v>80986</v>
      </c>
      <c r="D393" s="82">
        <v>35212</v>
      </c>
    </row>
    <row r="394" spans="1:4" ht="15.75">
      <c r="A394" s="57"/>
      <c r="B394" s="83"/>
      <c r="C394" s="82"/>
      <c r="D394" s="82"/>
    </row>
    <row r="395" spans="1:4" ht="35.25" customHeight="1">
      <c r="A395" s="58" t="s">
        <v>336</v>
      </c>
      <c r="B395" s="58"/>
      <c r="C395" s="82">
        <v>80986</v>
      </c>
      <c r="D395" s="82">
        <v>35212</v>
      </c>
    </row>
    <row r="396" spans="1:4" ht="15.75">
      <c r="A396" s="57"/>
      <c r="B396" s="83"/>
      <c r="C396" s="82"/>
      <c r="D396" s="82"/>
    </row>
    <row r="397" spans="1:4" ht="15.75">
      <c r="A397" s="58" t="s">
        <v>337</v>
      </c>
      <c r="B397" s="58"/>
      <c r="C397" s="82">
        <v>42147497</v>
      </c>
      <c r="D397" s="82">
        <v>7938651</v>
      </c>
    </row>
    <row r="398" spans="1:4" ht="15.75">
      <c r="A398" s="57"/>
      <c r="B398" s="83"/>
      <c r="C398" s="82"/>
      <c r="D398" s="82"/>
    </row>
    <row r="399" spans="1:4" ht="15.75">
      <c r="A399" s="58" t="s">
        <v>338</v>
      </c>
      <c r="B399" s="58"/>
      <c r="C399" s="82">
        <v>42147497</v>
      </c>
      <c r="D399" s="82">
        <v>7938651</v>
      </c>
    </row>
    <row r="400" spans="1:4" ht="15.75">
      <c r="A400" s="57"/>
      <c r="B400" s="83"/>
      <c r="C400" s="82"/>
      <c r="D400" s="82"/>
    </row>
    <row r="401" spans="1:4" ht="15.75">
      <c r="A401" s="57"/>
      <c r="B401" s="83"/>
      <c r="C401" s="82"/>
      <c r="D401" s="82"/>
    </row>
    <row r="402" spans="1:4" ht="15.75">
      <c r="A402" s="58" t="s">
        <v>339</v>
      </c>
      <c r="B402" s="58"/>
      <c r="C402" s="58"/>
      <c r="D402" s="58"/>
    </row>
    <row r="403" spans="1:4" ht="15.75">
      <c r="A403" s="58" t="s">
        <v>14</v>
      </c>
      <c r="B403" s="58"/>
      <c r="C403" s="58"/>
      <c r="D403" s="58"/>
    </row>
    <row r="404" spans="1:4" ht="41.25" customHeight="1">
      <c r="A404" s="58" t="s">
        <v>340</v>
      </c>
      <c r="B404" s="58"/>
      <c r="C404" s="58"/>
      <c r="D404" s="58"/>
    </row>
    <row r="405" spans="1:4" ht="15.75">
      <c r="A405" s="59" t="s">
        <v>201</v>
      </c>
      <c r="B405" s="83"/>
      <c r="C405" s="84"/>
      <c r="D405" s="84"/>
    </row>
    <row r="406" spans="1:4" ht="45" customHeight="1">
      <c r="A406" s="57" t="s">
        <v>204</v>
      </c>
      <c r="B406" s="81" t="s">
        <v>88</v>
      </c>
      <c r="C406" s="82">
        <v>2179153</v>
      </c>
      <c r="D406" s="82">
        <v>507181</v>
      </c>
    </row>
    <row r="407" spans="1:4" ht="30">
      <c r="A407" s="57" t="s">
        <v>205</v>
      </c>
      <c r="B407" s="81" t="s">
        <v>206</v>
      </c>
      <c r="C407" s="82">
        <v>2179153</v>
      </c>
      <c r="D407" s="82">
        <v>507181</v>
      </c>
    </row>
    <row r="408" spans="1:4" ht="30" customHeight="1">
      <c r="A408" s="57" t="s">
        <v>209</v>
      </c>
      <c r="B408" s="81" t="s">
        <v>210</v>
      </c>
      <c r="C408" s="82">
        <v>454698</v>
      </c>
      <c r="D408" s="82">
        <v>93075</v>
      </c>
    </row>
    <row r="409" spans="1:4" ht="45" customHeight="1">
      <c r="A409" s="57" t="s">
        <v>232</v>
      </c>
      <c r="B409" s="81" t="s">
        <v>233</v>
      </c>
      <c r="C409" s="82">
        <v>65796</v>
      </c>
      <c r="D409" s="82">
        <v>8625</v>
      </c>
    </row>
    <row r="410" spans="1:4" ht="30">
      <c r="A410" s="57" t="s">
        <v>234</v>
      </c>
      <c r="B410" s="81" t="s">
        <v>235</v>
      </c>
      <c r="C410" s="82">
        <v>374864</v>
      </c>
      <c r="D410" s="82">
        <v>70412</v>
      </c>
    </row>
    <row r="411" spans="1:4" ht="15.75">
      <c r="A411" s="57" t="s">
        <v>236</v>
      </c>
      <c r="B411" s="81" t="s">
        <v>237</v>
      </c>
      <c r="C411" s="82">
        <v>14038</v>
      </c>
      <c r="D411" s="82">
        <v>14038</v>
      </c>
    </row>
    <row r="412" spans="1:4" ht="15.75">
      <c r="A412" s="57" t="s">
        <v>213</v>
      </c>
      <c r="B412" s="81" t="s">
        <v>214</v>
      </c>
      <c r="C412" s="82">
        <v>424121</v>
      </c>
      <c r="D412" s="82">
        <v>99680</v>
      </c>
    </row>
    <row r="413" spans="1:4" ht="45" customHeight="1">
      <c r="A413" s="57" t="s">
        <v>215</v>
      </c>
      <c r="B413" s="81" t="s">
        <v>216</v>
      </c>
      <c r="C413" s="82">
        <v>254849</v>
      </c>
      <c r="D413" s="82">
        <v>61404</v>
      </c>
    </row>
    <row r="414" spans="1:4" ht="30">
      <c r="A414" s="57" t="s">
        <v>281</v>
      </c>
      <c r="B414" s="81" t="s">
        <v>282</v>
      </c>
      <c r="C414" s="82">
        <v>2590</v>
      </c>
      <c r="D414" s="82">
        <v>776</v>
      </c>
    </row>
    <row r="415" spans="1:4" ht="30" customHeight="1">
      <c r="A415" s="57" t="s">
        <v>217</v>
      </c>
      <c r="B415" s="81" t="s">
        <v>218</v>
      </c>
      <c r="C415" s="82">
        <v>105273</v>
      </c>
      <c r="D415" s="82">
        <v>25746</v>
      </c>
    </row>
    <row r="416" spans="1:4" ht="30">
      <c r="A416" s="57" t="s">
        <v>219</v>
      </c>
      <c r="B416" s="81" t="s">
        <v>220</v>
      </c>
      <c r="C416" s="82">
        <v>61409</v>
      </c>
      <c r="D416" s="82">
        <v>11754</v>
      </c>
    </row>
    <row r="417" spans="1:4" ht="15.75">
      <c r="A417" s="57" t="s">
        <v>221</v>
      </c>
      <c r="B417" s="81" t="s">
        <v>222</v>
      </c>
      <c r="C417" s="82">
        <v>1434211</v>
      </c>
      <c r="D417" s="82">
        <v>15967</v>
      </c>
    </row>
    <row r="418" spans="1:4" ht="15.75">
      <c r="A418" s="57" t="s">
        <v>266</v>
      </c>
      <c r="B418" s="81" t="s">
        <v>267</v>
      </c>
      <c r="C418" s="82">
        <v>60250</v>
      </c>
      <c r="D418" s="82">
        <v>15967</v>
      </c>
    </row>
    <row r="419" spans="1:4" ht="15.75">
      <c r="A419" s="57" t="s">
        <v>225</v>
      </c>
      <c r="B419" s="81" t="s">
        <v>226</v>
      </c>
      <c r="C419" s="82">
        <v>1373961</v>
      </c>
      <c r="D419" s="82">
        <v>0</v>
      </c>
    </row>
    <row r="420" spans="1:4" ht="15.75">
      <c r="A420" s="58" t="s">
        <v>229</v>
      </c>
      <c r="B420" s="58"/>
      <c r="C420" s="82">
        <v>4492183</v>
      </c>
      <c r="D420" s="82">
        <v>715903</v>
      </c>
    </row>
    <row r="421" spans="1:4" ht="15.75">
      <c r="A421" s="59" t="s">
        <v>252</v>
      </c>
      <c r="B421" s="83"/>
      <c r="C421" s="84"/>
      <c r="D421" s="84"/>
    </row>
    <row r="422" spans="1:4" ht="15.75">
      <c r="A422" s="57" t="s">
        <v>253</v>
      </c>
      <c r="B422" s="81" t="s">
        <v>254</v>
      </c>
      <c r="C422" s="82">
        <v>6499</v>
      </c>
      <c r="D422" s="82">
        <v>0</v>
      </c>
    </row>
    <row r="423" spans="1:4" ht="30" customHeight="1">
      <c r="A423" s="57" t="s">
        <v>255</v>
      </c>
      <c r="B423" s="81" t="s">
        <v>256</v>
      </c>
      <c r="C423" s="82">
        <v>71188</v>
      </c>
      <c r="D423" s="82">
        <v>1944</v>
      </c>
    </row>
    <row r="424" spans="1:4" ht="15.75">
      <c r="A424" s="57" t="s">
        <v>316</v>
      </c>
      <c r="B424" s="81" t="s">
        <v>317</v>
      </c>
      <c r="C424" s="82">
        <v>1944</v>
      </c>
      <c r="D424" s="82">
        <v>1944</v>
      </c>
    </row>
    <row r="425" spans="1:4" ht="30">
      <c r="A425" s="57" t="s">
        <v>257</v>
      </c>
      <c r="B425" s="81" t="s">
        <v>258</v>
      </c>
      <c r="C425" s="82">
        <v>29244</v>
      </c>
      <c r="D425" s="82">
        <v>0</v>
      </c>
    </row>
    <row r="426" spans="1:4" ht="15.75">
      <c r="A426" s="57" t="s">
        <v>341</v>
      </c>
      <c r="B426" s="81" t="s">
        <v>342</v>
      </c>
      <c r="C426" s="82">
        <v>40000</v>
      </c>
      <c r="D426" s="82">
        <v>0</v>
      </c>
    </row>
    <row r="427" spans="1:4" ht="15.75">
      <c r="A427" s="58" t="s">
        <v>259</v>
      </c>
      <c r="B427" s="58"/>
      <c r="C427" s="82">
        <v>77687</v>
      </c>
      <c r="D427" s="82">
        <v>1944</v>
      </c>
    </row>
    <row r="428" spans="1:4" ht="15.75">
      <c r="A428" s="57"/>
      <c r="B428" s="83"/>
      <c r="C428" s="82"/>
      <c r="D428" s="82"/>
    </row>
    <row r="429" spans="1:4" ht="32.25" customHeight="1">
      <c r="A429" s="58" t="s">
        <v>343</v>
      </c>
      <c r="B429" s="58"/>
      <c r="C429" s="82">
        <v>4569870</v>
      </c>
      <c r="D429" s="82">
        <v>717847</v>
      </c>
    </row>
    <row r="430" spans="1:4" ht="15.75">
      <c r="A430" s="57"/>
      <c r="B430" s="83"/>
      <c r="C430" s="82"/>
      <c r="D430" s="82"/>
    </row>
    <row r="431" spans="1:4" ht="38.25" customHeight="1">
      <c r="A431" s="58" t="s">
        <v>344</v>
      </c>
      <c r="B431" s="58"/>
      <c r="C431" s="58"/>
      <c r="D431" s="58"/>
    </row>
    <row r="432" spans="1:4" ht="15.75">
      <c r="A432" s="59" t="s">
        <v>201</v>
      </c>
      <c r="B432" s="83"/>
      <c r="C432" s="84"/>
      <c r="D432" s="84"/>
    </row>
    <row r="433" spans="1:4" ht="45" customHeight="1">
      <c r="A433" s="57" t="s">
        <v>204</v>
      </c>
      <c r="B433" s="81" t="s">
        <v>88</v>
      </c>
      <c r="C433" s="82">
        <v>785144</v>
      </c>
      <c r="D433" s="82">
        <v>170216</v>
      </c>
    </row>
    <row r="434" spans="1:4" ht="30">
      <c r="A434" s="57" t="s">
        <v>205</v>
      </c>
      <c r="B434" s="81" t="s">
        <v>206</v>
      </c>
      <c r="C434" s="82">
        <v>785144</v>
      </c>
      <c r="D434" s="82">
        <v>170216</v>
      </c>
    </row>
    <row r="435" spans="1:4" ht="30" customHeight="1">
      <c r="A435" s="57" t="s">
        <v>209</v>
      </c>
      <c r="B435" s="81" t="s">
        <v>210</v>
      </c>
      <c r="C435" s="82">
        <v>45869</v>
      </c>
      <c r="D435" s="82">
        <v>6229</v>
      </c>
    </row>
    <row r="436" spans="1:4" ht="45" customHeight="1">
      <c r="A436" s="57" t="s">
        <v>232</v>
      </c>
      <c r="B436" s="81" t="s">
        <v>233</v>
      </c>
      <c r="C436" s="82">
        <v>18860</v>
      </c>
      <c r="D436" s="82">
        <v>2870</v>
      </c>
    </row>
    <row r="437" spans="1:4" ht="30">
      <c r="A437" s="57" t="s">
        <v>234</v>
      </c>
      <c r="B437" s="81" t="s">
        <v>235</v>
      </c>
      <c r="C437" s="82">
        <v>23788</v>
      </c>
      <c r="D437" s="82">
        <v>138</v>
      </c>
    </row>
    <row r="438" spans="1:4" ht="15.75">
      <c r="A438" s="57" t="s">
        <v>236</v>
      </c>
      <c r="B438" s="81" t="s">
        <v>237</v>
      </c>
      <c r="C438" s="82">
        <v>3221</v>
      </c>
      <c r="D438" s="82">
        <v>3221</v>
      </c>
    </row>
    <row r="439" spans="1:4" ht="15.75">
      <c r="A439" s="57" t="s">
        <v>213</v>
      </c>
      <c r="B439" s="81" t="s">
        <v>214</v>
      </c>
      <c r="C439" s="82">
        <v>147883</v>
      </c>
      <c r="D439" s="82">
        <v>33444</v>
      </c>
    </row>
    <row r="440" spans="1:4" ht="45" customHeight="1">
      <c r="A440" s="57" t="s">
        <v>215</v>
      </c>
      <c r="B440" s="81" t="s">
        <v>216</v>
      </c>
      <c r="C440" s="82">
        <v>91608</v>
      </c>
      <c r="D440" s="82">
        <v>20460</v>
      </c>
    </row>
    <row r="441" spans="1:4" ht="30" customHeight="1">
      <c r="A441" s="57" t="s">
        <v>217</v>
      </c>
      <c r="B441" s="81" t="s">
        <v>218</v>
      </c>
      <c r="C441" s="82">
        <v>37842</v>
      </c>
      <c r="D441" s="82">
        <v>8672</v>
      </c>
    </row>
    <row r="442" spans="1:4" ht="30">
      <c r="A442" s="57" t="s">
        <v>219</v>
      </c>
      <c r="B442" s="81" t="s">
        <v>220</v>
      </c>
      <c r="C442" s="82">
        <v>18433</v>
      </c>
      <c r="D442" s="82">
        <v>4312</v>
      </c>
    </row>
    <row r="443" spans="1:4" ht="15.75">
      <c r="A443" s="57" t="s">
        <v>221</v>
      </c>
      <c r="B443" s="81" t="s">
        <v>222</v>
      </c>
      <c r="C443" s="82">
        <v>103886</v>
      </c>
      <c r="D443" s="82">
        <v>3518</v>
      </c>
    </row>
    <row r="444" spans="1:4" ht="15.75">
      <c r="A444" s="57" t="s">
        <v>291</v>
      </c>
      <c r="B444" s="81" t="s">
        <v>292</v>
      </c>
      <c r="C444" s="82">
        <v>9000</v>
      </c>
      <c r="D444" s="82">
        <v>495</v>
      </c>
    </row>
    <row r="445" spans="1:4" ht="15.75">
      <c r="A445" s="57" t="s">
        <v>266</v>
      </c>
      <c r="B445" s="81" t="s">
        <v>267</v>
      </c>
      <c r="C445" s="82">
        <v>18660</v>
      </c>
      <c r="D445" s="82">
        <v>108</v>
      </c>
    </row>
    <row r="446" spans="1:4" ht="15.75">
      <c r="A446" s="57" t="s">
        <v>223</v>
      </c>
      <c r="B446" s="81" t="s">
        <v>224</v>
      </c>
      <c r="C446" s="82">
        <v>10000</v>
      </c>
      <c r="D446" s="82">
        <v>573</v>
      </c>
    </row>
    <row r="447" spans="1:4" ht="15.75">
      <c r="A447" s="57" t="s">
        <v>225</v>
      </c>
      <c r="B447" s="81" t="s">
        <v>226</v>
      </c>
      <c r="C447" s="82">
        <v>66026</v>
      </c>
      <c r="D447" s="82">
        <v>2342</v>
      </c>
    </row>
    <row r="448" spans="1:4" ht="15.75">
      <c r="A448" s="57" t="s">
        <v>227</v>
      </c>
      <c r="B448" s="81" t="s">
        <v>228</v>
      </c>
      <c r="C448" s="82">
        <v>200</v>
      </c>
      <c r="D448" s="82">
        <v>0</v>
      </c>
    </row>
    <row r="449" spans="1:4" ht="15.75">
      <c r="A449" s="58" t="s">
        <v>229</v>
      </c>
      <c r="B449" s="58"/>
      <c r="C449" s="82">
        <v>1082782</v>
      </c>
      <c r="D449" s="82">
        <v>213407</v>
      </c>
    </row>
    <row r="450" spans="1:4" ht="15.75">
      <c r="A450" s="59" t="s">
        <v>252</v>
      </c>
      <c r="B450" s="83"/>
      <c r="C450" s="84"/>
      <c r="D450" s="84"/>
    </row>
    <row r="451" spans="1:4" ht="30" customHeight="1">
      <c r="A451" s="57" t="s">
        <v>255</v>
      </c>
      <c r="B451" s="81" t="s">
        <v>256</v>
      </c>
      <c r="C451" s="82">
        <v>6642</v>
      </c>
      <c r="D451" s="82">
        <v>3888</v>
      </c>
    </row>
    <row r="452" spans="1:4" ht="15.75">
      <c r="A452" s="57" t="s">
        <v>316</v>
      </c>
      <c r="B452" s="81" t="s">
        <v>317</v>
      </c>
      <c r="C452" s="82">
        <v>6642</v>
      </c>
      <c r="D452" s="82">
        <v>3888</v>
      </c>
    </row>
    <row r="453" spans="1:4" ht="15.75">
      <c r="A453" s="58" t="s">
        <v>259</v>
      </c>
      <c r="B453" s="58"/>
      <c r="C453" s="82">
        <v>6642</v>
      </c>
      <c r="D453" s="82">
        <v>3888</v>
      </c>
    </row>
    <row r="454" spans="1:4" ht="15.75">
      <c r="A454" s="57"/>
      <c r="B454" s="83"/>
      <c r="C454" s="82"/>
      <c r="D454" s="82"/>
    </row>
    <row r="455" spans="1:4" ht="38.25" customHeight="1">
      <c r="A455" s="58" t="s">
        <v>345</v>
      </c>
      <c r="B455" s="58"/>
      <c r="C455" s="82">
        <v>1089424</v>
      </c>
      <c r="D455" s="82">
        <v>217295</v>
      </c>
    </row>
    <row r="456" spans="1:4" ht="15.75">
      <c r="A456" s="57"/>
      <c r="B456" s="83"/>
      <c r="C456" s="82"/>
      <c r="D456" s="82"/>
    </row>
    <row r="457" spans="1:4" ht="29.25" customHeight="1">
      <c r="A457" s="58" t="s">
        <v>346</v>
      </c>
      <c r="B457" s="58"/>
      <c r="C457" s="58"/>
      <c r="D457" s="58"/>
    </row>
    <row r="458" spans="1:4" ht="22.5" customHeight="1">
      <c r="A458" s="59" t="s">
        <v>201</v>
      </c>
      <c r="B458" s="83"/>
      <c r="C458" s="84"/>
      <c r="D458" s="84"/>
    </row>
    <row r="459" spans="1:4" ht="45" customHeight="1">
      <c r="A459" s="57" t="s">
        <v>204</v>
      </c>
      <c r="B459" s="81" t="s">
        <v>88</v>
      </c>
      <c r="C459" s="82">
        <v>116241</v>
      </c>
      <c r="D459" s="82">
        <v>10150</v>
      </c>
    </row>
    <row r="460" spans="1:4" ht="30">
      <c r="A460" s="57" t="s">
        <v>205</v>
      </c>
      <c r="B460" s="81" t="s">
        <v>206</v>
      </c>
      <c r="C460" s="82">
        <v>116241</v>
      </c>
      <c r="D460" s="82">
        <v>10150</v>
      </c>
    </row>
    <row r="461" spans="1:4" ht="30" customHeight="1">
      <c r="A461" s="57" t="s">
        <v>209</v>
      </c>
      <c r="B461" s="81" t="s">
        <v>210</v>
      </c>
      <c r="C461" s="82">
        <v>3499</v>
      </c>
      <c r="D461" s="82">
        <v>632</v>
      </c>
    </row>
    <row r="462" spans="1:4" ht="45" customHeight="1">
      <c r="A462" s="57" t="s">
        <v>232</v>
      </c>
      <c r="B462" s="81" t="s">
        <v>233</v>
      </c>
      <c r="C462" s="82">
        <v>3062</v>
      </c>
      <c r="D462" s="82">
        <v>195</v>
      </c>
    </row>
    <row r="463" spans="1:4" ht="15.75">
      <c r="A463" s="57" t="s">
        <v>236</v>
      </c>
      <c r="B463" s="81" t="s">
        <v>237</v>
      </c>
      <c r="C463" s="82">
        <v>437</v>
      </c>
      <c r="D463" s="82">
        <v>437</v>
      </c>
    </row>
    <row r="464" spans="1:4" ht="15.75">
      <c r="A464" s="57" t="s">
        <v>213</v>
      </c>
      <c r="B464" s="81" t="s">
        <v>214</v>
      </c>
      <c r="C464" s="82">
        <v>22598</v>
      </c>
      <c r="D464" s="82">
        <v>2082</v>
      </c>
    </row>
    <row r="465" spans="1:4" ht="45" customHeight="1">
      <c r="A465" s="57" t="s">
        <v>215</v>
      </c>
      <c r="B465" s="81" t="s">
        <v>216</v>
      </c>
      <c r="C465" s="82">
        <v>13663</v>
      </c>
      <c r="D465" s="82">
        <v>1263</v>
      </c>
    </row>
    <row r="466" spans="1:4" ht="30" customHeight="1">
      <c r="A466" s="57" t="s">
        <v>217</v>
      </c>
      <c r="B466" s="81" t="s">
        <v>218</v>
      </c>
      <c r="C466" s="82">
        <v>5644</v>
      </c>
      <c r="D466" s="82">
        <v>535</v>
      </c>
    </row>
    <row r="467" spans="1:4" ht="30">
      <c r="A467" s="57" t="s">
        <v>219</v>
      </c>
      <c r="B467" s="81" t="s">
        <v>220</v>
      </c>
      <c r="C467" s="82">
        <v>3291</v>
      </c>
      <c r="D467" s="82">
        <v>284</v>
      </c>
    </row>
    <row r="468" spans="1:4" ht="15.75">
      <c r="A468" s="57" t="s">
        <v>221</v>
      </c>
      <c r="B468" s="81" t="s">
        <v>222</v>
      </c>
      <c r="C468" s="82">
        <v>26516</v>
      </c>
      <c r="D468" s="82">
        <v>1549</v>
      </c>
    </row>
    <row r="469" spans="1:4" ht="15.75">
      <c r="A469" s="57" t="s">
        <v>266</v>
      </c>
      <c r="B469" s="81" t="s">
        <v>267</v>
      </c>
      <c r="C469" s="82">
        <v>880</v>
      </c>
      <c r="D469" s="82">
        <v>0</v>
      </c>
    </row>
    <row r="470" spans="1:4" ht="15.75">
      <c r="A470" s="57" t="s">
        <v>223</v>
      </c>
      <c r="B470" s="81" t="s">
        <v>224</v>
      </c>
      <c r="C470" s="82">
        <v>3728</v>
      </c>
      <c r="D470" s="82">
        <v>0</v>
      </c>
    </row>
    <row r="471" spans="1:4" ht="15.75">
      <c r="A471" s="57" t="s">
        <v>246</v>
      </c>
      <c r="B471" s="81" t="s">
        <v>247</v>
      </c>
      <c r="C471" s="82">
        <v>2312</v>
      </c>
      <c r="D471" s="82">
        <v>323</v>
      </c>
    </row>
    <row r="472" spans="1:4" ht="15.75">
      <c r="A472" s="57" t="s">
        <v>225</v>
      </c>
      <c r="B472" s="81" t="s">
        <v>226</v>
      </c>
      <c r="C472" s="82">
        <v>5052</v>
      </c>
      <c r="D472" s="82">
        <v>1226</v>
      </c>
    </row>
    <row r="473" spans="1:4" ht="15.75">
      <c r="A473" s="57" t="s">
        <v>227</v>
      </c>
      <c r="B473" s="81" t="s">
        <v>228</v>
      </c>
      <c r="C473" s="82">
        <v>50</v>
      </c>
      <c r="D473" s="82">
        <v>0</v>
      </c>
    </row>
    <row r="474" spans="1:4" ht="30">
      <c r="A474" s="57" t="s">
        <v>250</v>
      </c>
      <c r="B474" s="81" t="s">
        <v>251</v>
      </c>
      <c r="C474" s="82">
        <v>14494</v>
      </c>
      <c r="D474" s="82">
        <v>0</v>
      </c>
    </row>
    <row r="475" spans="1:4" ht="15.75">
      <c r="A475" s="58" t="s">
        <v>229</v>
      </c>
      <c r="B475" s="58"/>
      <c r="C475" s="82">
        <v>168854</v>
      </c>
      <c r="D475" s="82">
        <v>14413</v>
      </c>
    </row>
    <row r="476" spans="1:4" ht="20.25" customHeight="1">
      <c r="A476" s="59" t="s">
        <v>252</v>
      </c>
      <c r="B476" s="83"/>
      <c r="C476" s="84"/>
      <c r="D476" s="84"/>
    </row>
    <row r="477" spans="1:4" ht="15.75">
      <c r="A477" s="57" t="s">
        <v>253</v>
      </c>
      <c r="B477" s="81" t="s">
        <v>254</v>
      </c>
      <c r="C477" s="82">
        <v>80000</v>
      </c>
      <c r="D477" s="82">
        <v>0</v>
      </c>
    </row>
    <row r="478" spans="1:4" ht="15.75">
      <c r="A478" s="58" t="s">
        <v>259</v>
      </c>
      <c r="B478" s="58"/>
      <c r="C478" s="82">
        <v>80000</v>
      </c>
      <c r="D478" s="82">
        <v>0</v>
      </c>
    </row>
    <row r="479" spans="1:4" ht="15.75">
      <c r="A479" s="57"/>
      <c r="B479" s="83"/>
      <c r="C479" s="82"/>
      <c r="D479" s="82"/>
    </row>
    <row r="480" spans="1:4" ht="29.25" customHeight="1">
      <c r="A480" s="58" t="s">
        <v>347</v>
      </c>
      <c r="B480" s="58"/>
      <c r="C480" s="82">
        <v>248854</v>
      </c>
      <c r="D480" s="82">
        <v>14413</v>
      </c>
    </row>
    <row r="481" spans="1:4" ht="15.75">
      <c r="A481" s="57"/>
      <c r="B481" s="83"/>
      <c r="C481" s="82"/>
      <c r="D481" s="82"/>
    </row>
    <row r="482" spans="1:4" ht="21" customHeight="1">
      <c r="A482" s="58" t="s">
        <v>337</v>
      </c>
      <c r="B482" s="58"/>
      <c r="C482" s="82">
        <v>5908148</v>
      </c>
      <c r="D482" s="82">
        <v>949555</v>
      </c>
    </row>
    <row r="483" spans="1:4" ht="15.75">
      <c r="A483" s="57"/>
      <c r="B483" s="83"/>
      <c r="C483" s="82"/>
      <c r="D483" s="82"/>
    </row>
    <row r="484" spans="1:4" ht="24" customHeight="1">
      <c r="A484" s="58" t="s">
        <v>348</v>
      </c>
      <c r="B484" s="58"/>
      <c r="C484" s="82">
        <v>5908148</v>
      </c>
      <c r="D484" s="82">
        <v>949555</v>
      </c>
    </row>
    <row r="485" spans="1:4" ht="15.75">
      <c r="A485" s="57"/>
      <c r="B485" s="83"/>
      <c r="C485" s="82"/>
      <c r="D485" s="82"/>
    </row>
    <row r="486" spans="1:4" ht="15.75">
      <c r="A486" s="57"/>
      <c r="B486" s="83"/>
      <c r="C486" s="82"/>
      <c r="D486" s="82"/>
    </row>
    <row r="487" spans="1:4" ht="42" customHeight="1">
      <c r="A487" s="58" t="s">
        <v>349</v>
      </c>
      <c r="B487" s="58"/>
      <c r="C487" s="58"/>
      <c r="D487" s="58"/>
    </row>
    <row r="488" spans="1:4" ht="51" customHeight="1">
      <c r="A488" s="58" t="s">
        <v>350</v>
      </c>
      <c r="B488" s="58"/>
      <c r="C488" s="58"/>
      <c r="D488" s="58"/>
    </row>
    <row r="489" spans="1:4" ht="24" customHeight="1">
      <c r="A489" s="58" t="s">
        <v>351</v>
      </c>
      <c r="B489" s="58"/>
      <c r="C489" s="58"/>
      <c r="D489" s="58"/>
    </row>
    <row r="490" spans="1:4" ht="20.25" customHeight="1">
      <c r="A490" s="59" t="s">
        <v>201</v>
      </c>
      <c r="B490" s="83"/>
      <c r="C490" s="84"/>
      <c r="D490" s="84"/>
    </row>
    <row r="491" spans="1:4" ht="15.75">
      <c r="A491" s="57" t="s">
        <v>221</v>
      </c>
      <c r="B491" s="81" t="s">
        <v>222</v>
      </c>
      <c r="C491" s="82">
        <v>523040</v>
      </c>
      <c r="D491" s="82">
        <v>146211</v>
      </c>
    </row>
    <row r="492" spans="1:4" ht="15.75">
      <c r="A492" s="57" t="s">
        <v>225</v>
      </c>
      <c r="B492" s="81" t="s">
        <v>226</v>
      </c>
      <c r="C492" s="82">
        <v>487370</v>
      </c>
      <c r="D492" s="82">
        <v>146211</v>
      </c>
    </row>
    <row r="493" spans="1:4" ht="30">
      <c r="A493" s="57" t="s">
        <v>250</v>
      </c>
      <c r="B493" s="81" t="s">
        <v>251</v>
      </c>
      <c r="C493" s="82">
        <v>35670</v>
      </c>
      <c r="D493" s="82">
        <v>0</v>
      </c>
    </row>
    <row r="494" spans="1:4" ht="15.75">
      <c r="A494" s="58" t="s">
        <v>229</v>
      </c>
      <c r="B494" s="58"/>
      <c r="C494" s="82">
        <v>523040</v>
      </c>
      <c r="D494" s="82">
        <v>146211</v>
      </c>
    </row>
    <row r="495" spans="1:4" ht="15.75">
      <c r="A495" s="57"/>
      <c r="B495" s="83"/>
      <c r="C495" s="82"/>
      <c r="D495" s="82"/>
    </row>
    <row r="496" spans="1:4" ht="33.75" customHeight="1">
      <c r="A496" s="58" t="s">
        <v>352</v>
      </c>
      <c r="B496" s="58"/>
      <c r="C496" s="82">
        <v>523040</v>
      </c>
      <c r="D496" s="82">
        <v>146211</v>
      </c>
    </row>
    <row r="497" spans="1:4" ht="15.75">
      <c r="A497" s="57"/>
      <c r="B497" s="83"/>
      <c r="C497" s="82"/>
      <c r="D497" s="82"/>
    </row>
    <row r="498" spans="1:4" ht="24" customHeight="1">
      <c r="A498" s="58" t="s">
        <v>353</v>
      </c>
      <c r="B498" s="58"/>
      <c r="C498" s="58"/>
      <c r="D498" s="58"/>
    </row>
    <row r="499" spans="1:4" ht="15.75">
      <c r="A499" s="59" t="s">
        <v>201</v>
      </c>
      <c r="B499" s="83"/>
      <c r="C499" s="84"/>
      <c r="D499" s="84"/>
    </row>
    <row r="500" spans="1:4" ht="45" customHeight="1">
      <c r="A500" s="57" t="s">
        <v>204</v>
      </c>
      <c r="B500" s="81" t="s">
        <v>88</v>
      </c>
      <c r="C500" s="82">
        <v>120078</v>
      </c>
      <c r="D500" s="82">
        <v>28842</v>
      </c>
    </row>
    <row r="501" spans="1:4" ht="30">
      <c r="A501" s="57" t="s">
        <v>205</v>
      </c>
      <c r="B501" s="81" t="s">
        <v>206</v>
      </c>
      <c r="C501" s="82">
        <v>120078</v>
      </c>
      <c r="D501" s="82">
        <v>28842</v>
      </c>
    </row>
    <row r="502" spans="1:4" ht="30" customHeight="1">
      <c r="A502" s="57" t="s">
        <v>209</v>
      </c>
      <c r="B502" s="81" t="s">
        <v>210</v>
      </c>
      <c r="C502" s="82">
        <v>4712</v>
      </c>
      <c r="D502" s="82">
        <v>1203</v>
      </c>
    </row>
    <row r="503" spans="1:4" ht="30" customHeight="1">
      <c r="A503" s="57" t="s">
        <v>244</v>
      </c>
      <c r="B503" s="81" t="s">
        <v>245</v>
      </c>
      <c r="C503" s="82">
        <v>870</v>
      </c>
      <c r="D503" s="82">
        <v>0</v>
      </c>
    </row>
    <row r="504" spans="1:4" ht="45" customHeight="1">
      <c r="A504" s="57" t="s">
        <v>232</v>
      </c>
      <c r="B504" s="81" t="s">
        <v>233</v>
      </c>
      <c r="C504" s="82">
        <v>3156</v>
      </c>
      <c r="D504" s="82">
        <v>517</v>
      </c>
    </row>
    <row r="505" spans="1:4" ht="30">
      <c r="A505" s="57" t="s">
        <v>234</v>
      </c>
      <c r="B505" s="81" t="s">
        <v>235</v>
      </c>
      <c r="C505" s="82">
        <v>686</v>
      </c>
      <c r="D505" s="82">
        <v>686</v>
      </c>
    </row>
    <row r="506" spans="1:4" ht="15.75">
      <c r="A506" s="57" t="s">
        <v>213</v>
      </c>
      <c r="B506" s="81" t="s">
        <v>214</v>
      </c>
      <c r="C506" s="82">
        <v>23378</v>
      </c>
      <c r="D506" s="82">
        <v>5798</v>
      </c>
    </row>
    <row r="507" spans="1:4" ht="45" customHeight="1">
      <c r="A507" s="57" t="s">
        <v>215</v>
      </c>
      <c r="B507" s="81" t="s">
        <v>216</v>
      </c>
      <c r="C507" s="82">
        <v>14134</v>
      </c>
      <c r="D507" s="82">
        <v>3377</v>
      </c>
    </row>
    <row r="508" spans="1:4" ht="30" customHeight="1">
      <c r="A508" s="57" t="s">
        <v>217</v>
      </c>
      <c r="B508" s="81" t="s">
        <v>218</v>
      </c>
      <c r="C508" s="82">
        <v>5838</v>
      </c>
      <c r="D508" s="82">
        <v>1616</v>
      </c>
    </row>
    <row r="509" spans="1:4" ht="30">
      <c r="A509" s="57" t="s">
        <v>219</v>
      </c>
      <c r="B509" s="81" t="s">
        <v>220</v>
      </c>
      <c r="C509" s="82">
        <v>3406</v>
      </c>
      <c r="D509" s="82">
        <v>805</v>
      </c>
    </row>
    <row r="510" spans="1:4" ht="15.75">
      <c r="A510" s="57" t="s">
        <v>221</v>
      </c>
      <c r="B510" s="81" t="s">
        <v>222</v>
      </c>
      <c r="C510" s="82">
        <v>69744</v>
      </c>
      <c r="D510" s="82">
        <v>9213</v>
      </c>
    </row>
    <row r="511" spans="1:4" ht="15.75">
      <c r="A511" s="57" t="s">
        <v>264</v>
      </c>
      <c r="B511" s="81" t="s">
        <v>265</v>
      </c>
      <c r="C511" s="82">
        <v>14456</v>
      </c>
      <c r="D511" s="82">
        <v>1686</v>
      </c>
    </row>
    <row r="512" spans="1:4" ht="15.75">
      <c r="A512" s="57" t="s">
        <v>291</v>
      </c>
      <c r="B512" s="81" t="s">
        <v>292</v>
      </c>
      <c r="C512" s="82">
        <v>2748</v>
      </c>
      <c r="D512" s="82">
        <v>17</v>
      </c>
    </row>
    <row r="513" spans="1:4" ht="15.75">
      <c r="A513" s="57" t="s">
        <v>266</v>
      </c>
      <c r="B513" s="81" t="s">
        <v>267</v>
      </c>
      <c r="C513" s="82">
        <v>2000</v>
      </c>
      <c r="D513" s="82">
        <v>13</v>
      </c>
    </row>
    <row r="514" spans="1:4" ht="30">
      <c r="A514" s="57" t="s">
        <v>283</v>
      </c>
      <c r="B514" s="81" t="s">
        <v>284</v>
      </c>
      <c r="C514" s="82">
        <v>300</v>
      </c>
      <c r="D514" s="82">
        <v>0</v>
      </c>
    </row>
    <row r="515" spans="1:4" ht="15.75">
      <c r="A515" s="57" t="s">
        <v>223</v>
      </c>
      <c r="B515" s="81" t="s">
        <v>224</v>
      </c>
      <c r="C515" s="82">
        <v>5000</v>
      </c>
      <c r="D515" s="82">
        <v>426</v>
      </c>
    </row>
    <row r="516" spans="1:4" ht="15.75">
      <c r="A516" s="57" t="s">
        <v>246</v>
      </c>
      <c r="B516" s="81" t="s">
        <v>247</v>
      </c>
      <c r="C516" s="82">
        <v>16298</v>
      </c>
      <c r="D516" s="82">
        <v>3494</v>
      </c>
    </row>
    <row r="517" spans="1:4" ht="15.75">
      <c r="A517" s="57" t="s">
        <v>225</v>
      </c>
      <c r="B517" s="81" t="s">
        <v>226</v>
      </c>
      <c r="C517" s="82">
        <v>8827</v>
      </c>
      <c r="D517" s="82">
        <v>3398</v>
      </c>
    </row>
    <row r="518" spans="1:4" ht="15.75">
      <c r="A518" s="57" t="s">
        <v>227</v>
      </c>
      <c r="B518" s="81" t="s">
        <v>228</v>
      </c>
      <c r="C518" s="82">
        <v>200</v>
      </c>
      <c r="D518" s="82">
        <v>20</v>
      </c>
    </row>
    <row r="519" spans="1:4" ht="15.75">
      <c r="A519" s="57" t="s">
        <v>274</v>
      </c>
      <c r="B519" s="81" t="s">
        <v>275</v>
      </c>
      <c r="C519" s="82">
        <v>1010</v>
      </c>
      <c r="D519" s="82">
        <v>159</v>
      </c>
    </row>
    <row r="520" spans="1:4" ht="30">
      <c r="A520" s="57" t="s">
        <v>250</v>
      </c>
      <c r="B520" s="81" t="s">
        <v>251</v>
      </c>
      <c r="C520" s="82">
        <v>18905</v>
      </c>
      <c r="D520" s="82">
        <v>0</v>
      </c>
    </row>
    <row r="521" spans="1:4" ht="15.75">
      <c r="A521" s="57" t="s">
        <v>299</v>
      </c>
      <c r="B521" s="81" t="s">
        <v>300</v>
      </c>
      <c r="C521" s="82">
        <v>553</v>
      </c>
      <c r="D521" s="82">
        <v>99</v>
      </c>
    </row>
    <row r="522" spans="1:4" ht="45" customHeight="1">
      <c r="A522" s="57" t="s">
        <v>301</v>
      </c>
      <c r="B522" s="81" t="s">
        <v>302</v>
      </c>
      <c r="C522" s="82">
        <v>194</v>
      </c>
      <c r="D522" s="82">
        <v>97</v>
      </c>
    </row>
    <row r="523" spans="1:4" ht="45" customHeight="1">
      <c r="A523" s="57" t="s">
        <v>303</v>
      </c>
      <c r="B523" s="81" t="s">
        <v>304</v>
      </c>
      <c r="C523" s="82">
        <v>359</v>
      </c>
      <c r="D523" s="82">
        <v>2</v>
      </c>
    </row>
    <row r="524" spans="1:4" ht="30">
      <c r="A524" s="57" t="s">
        <v>306</v>
      </c>
      <c r="B524" s="81" t="s">
        <v>307</v>
      </c>
      <c r="C524" s="82">
        <v>23891</v>
      </c>
      <c r="D524" s="82">
        <v>435</v>
      </c>
    </row>
    <row r="525" spans="1:4" ht="15.75">
      <c r="A525" s="57" t="s">
        <v>354</v>
      </c>
      <c r="B525" s="81" t="s">
        <v>355</v>
      </c>
      <c r="C525" s="82">
        <v>23891</v>
      </c>
      <c r="D525" s="82">
        <v>435</v>
      </c>
    </row>
    <row r="526" spans="1:4" ht="15.75">
      <c r="A526" s="58" t="s">
        <v>229</v>
      </c>
      <c r="B526" s="58"/>
      <c r="C526" s="82">
        <v>242356</v>
      </c>
      <c r="D526" s="82">
        <v>45590</v>
      </c>
    </row>
    <row r="527" spans="1:4" ht="15.75">
      <c r="A527" s="57"/>
      <c r="B527" s="83"/>
      <c r="C527" s="82"/>
      <c r="D527" s="82"/>
    </row>
    <row r="528" spans="1:4" ht="19.5" customHeight="1">
      <c r="A528" s="58" t="s">
        <v>356</v>
      </c>
      <c r="B528" s="58"/>
      <c r="C528" s="82">
        <v>242356</v>
      </c>
      <c r="D528" s="82">
        <v>45590</v>
      </c>
    </row>
    <row r="529" spans="1:4" ht="15.75">
      <c r="A529" s="57"/>
      <c r="B529" s="83"/>
      <c r="C529" s="82"/>
      <c r="D529" s="82"/>
    </row>
    <row r="530" spans="1:4" ht="25.5" customHeight="1">
      <c r="A530" s="58" t="s">
        <v>357</v>
      </c>
      <c r="B530" s="58"/>
      <c r="C530" s="58"/>
      <c r="D530" s="58"/>
    </row>
    <row r="531" spans="1:4" ht="15.75">
      <c r="A531" s="59" t="s">
        <v>201</v>
      </c>
      <c r="B531" s="83"/>
      <c r="C531" s="84"/>
      <c r="D531" s="84"/>
    </row>
    <row r="532" spans="1:4" ht="45" customHeight="1">
      <c r="A532" s="57" t="s">
        <v>204</v>
      </c>
      <c r="B532" s="81" t="s">
        <v>88</v>
      </c>
      <c r="C532" s="82">
        <v>1005654</v>
      </c>
      <c r="D532" s="82">
        <v>246015</v>
      </c>
    </row>
    <row r="533" spans="1:4" ht="30">
      <c r="A533" s="57" t="s">
        <v>205</v>
      </c>
      <c r="B533" s="81" t="s">
        <v>206</v>
      </c>
      <c r="C533" s="82">
        <v>1005654</v>
      </c>
      <c r="D533" s="82">
        <v>246015</v>
      </c>
    </row>
    <row r="534" spans="1:4" ht="30" customHeight="1">
      <c r="A534" s="57" t="s">
        <v>209</v>
      </c>
      <c r="B534" s="81" t="s">
        <v>210</v>
      </c>
      <c r="C534" s="82">
        <v>52414</v>
      </c>
      <c r="D534" s="82">
        <v>8827</v>
      </c>
    </row>
    <row r="535" spans="1:4" ht="30" customHeight="1">
      <c r="A535" s="57" t="s">
        <v>244</v>
      </c>
      <c r="B535" s="81" t="s">
        <v>245</v>
      </c>
      <c r="C535" s="82">
        <v>13360</v>
      </c>
      <c r="D535" s="82">
        <v>2222</v>
      </c>
    </row>
    <row r="536" spans="1:4" ht="45" customHeight="1">
      <c r="A536" s="57" t="s">
        <v>232</v>
      </c>
      <c r="B536" s="81" t="s">
        <v>233</v>
      </c>
      <c r="C536" s="82">
        <v>24172</v>
      </c>
      <c r="D536" s="82">
        <v>4479</v>
      </c>
    </row>
    <row r="537" spans="1:4" ht="30">
      <c r="A537" s="57" t="s">
        <v>234</v>
      </c>
      <c r="B537" s="81" t="s">
        <v>235</v>
      </c>
      <c r="C537" s="82">
        <v>12756</v>
      </c>
      <c r="D537" s="82">
        <v>0</v>
      </c>
    </row>
    <row r="538" spans="1:4" ht="15.75">
      <c r="A538" s="57" t="s">
        <v>236</v>
      </c>
      <c r="B538" s="81" t="s">
        <v>237</v>
      </c>
      <c r="C538" s="82">
        <v>2126</v>
      </c>
      <c r="D538" s="82">
        <v>2126</v>
      </c>
    </row>
    <row r="539" spans="1:4" ht="15.75">
      <c r="A539" s="57" t="s">
        <v>213</v>
      </c>
      <c r="B539" s="81" t="s">
        <v>214</v>
      </c>
      <c r="C539" s="82">
        <v>202584</v>
      </c>
      <c r="D539" s="82">
        <v>50616</v>
      </c>
    </row>
    <row r="540" spans="1:4" ht="45" customHeight="1">
      <c r="A540" s="57" t="s">
        <v>215</v>
      </c>
      <c r="B540" s="81" t="s">
        <v>216</v>
      </c>
      <c r="C540" s="82">
        <v>118681</v>
      </c>
      <c r="D540" s="82">
        <v>29840</v>
      </c>
    </row>
    <row r="541" spans="1:4" ht="30">
      <c r="A541" s="57" t="s">
        <v>281</v>
      </c>
      <c r="B541" s="81" t="s">
        <v>282</v>
      </c>
      <c r="C541" s="82">
        <v>6280</v>
      </c>
      <c r="D541" s="82">
        <v>2371</v>
      </c>
    </row>
    <row r="542" spans="1:4" ht="30" customHeight="1">
      <c r="A542" s="57" t="s">
        <v>217</v>
      </c>
      <c r="B542" s="81" t="s">
        <v>218</v>
      </c>
      <c r="C542" s="82">
        <v>49025</v>
      </c>
      <c r="D542" s="82">
        <v>12300</v>
      </c>
    </row>
    <row r="543" spans="1:4" ht="30">
      <c r="A543" s="57" t="s">
        <v>219</v>
      </c>
      <c r="B543" s="81" t="s">
        <v>220</v>
      </c>
      <c r="C543" s="82">
        <v>28598</v>
      </c>
      <c r="D543" s="82">
        <v>6105</v>
      </c>
    </row>
    <row r="544" spans="1:4" ht="15.75">
      <c r="A544" s="57" t="s">
        <v>221</v>
      </c>
      <c r="B544" s="81" t="s">
        <v>222</v>
      </c>
      <c r="C544" s="82">
        <v>1101667</v>
      </c>
      <c r="D544" s="82">
        <v>202738</v>
      </c>
    </row>
    <row r="545" spans="1:4" ht="15.75">
      <c r="A545" s="57" t="s">
        <v>264</v>
      </c>
      <c r="B545" s="81" t="s">
        <v>265</v>
      </c>
      <c r="C545" s="82">
        <v>101412</v>
      </c>
      <c r="D545" s="82">
        <v>20030</v>
      </c>
    </row>
    <row r="546" spans="1:4" ht="15.75">
      <c r="A546" s="57" t="s">
        <v>291</v>
      </c>
      <c r="B546" s="81" t="s">
        <v>292</v>
      </c>
      <c r="C546" s="82">
        <v>6062</v>
      </c>
      <c r="D546" s="82">
        <v>1147</v>
      </c>
    </row>
    <row r="547" spans="1:4" ht="15.75">
      <c r="A547" s="57" t="s">
        <v>266</v>
      </c>
      <c r="B547" s="81" t="s">
        <v>267</v>
      </c>
      <c r="C547" s="82">
        <v>25600</v>
      </c>
      <c r="D547" s="82">
        <v>723</v>
      </c>
    </row>
    <row r="548" spans="1:4" ht="30">
      <c r="A548" s="57" t="s">
        <v>283</v>
      </c>
      <c r="B548" s="81" t="s">
        <v>284</v>
      </c>
      <c r="C548" s="82">
        <v>3348</v>
      </c>
      <c r="D548" s="82">
        <v>0</v>
      </c>
    </row>
    <row r="549" spans="1:4" ht="15.75">
      <c r="A549" s="57" t="s">
        <v>223</v>
      </c>
      <c r="B549" s="81" t="s">
        <v>224</v>
      </c>
      <c r="C549" s="82">
        <v>54368</v>
      </c>
      <c r="D549" s="82">
        <v>7814</v>
      </c>
    </row>
    <row r="550" spans="1:4" ht="15.75">
      <c r="A550" s="57" t="s">
        <v>246</v>
      </c>
      <c r="B550" s="81" t="s">
        <v>247</v>
      </c>
      <c r="C550" s="82">
        <v>116353</v>
      </c>
      <c r="D550" s="82">
        <v>29396</v>
      </c>
    </row>
    <row r="551" spans="1:4" ht="15.75">
      <c r="A551" s="57" t="s">
        <v>225</v>
      </c>
      <c r="B551" s="81" t="s">
        <v>226</v>
      </c>
      <c r="C551" s="82">
        <v>494212</v>
      </c>
      <c r="D551" s="82">
        <v>140625</v>
      </c>
    </row>
    <row r="552" spans="1:4" ht="15.75">
      <c r="A552" s="57" t="s">
        <v>248</v>
      </c>
      <c r="B552" s="81" t="s">
        <v>249</v>
      </c>
      <c r="C552" s="82">
        <v>12419</v>
      </c>
      <c r="D552" s="82">
        <v>1314</v>
      </c>
    </row>
    <row r="553" spans="1:4" ht="15.75">
      <c r="A553" s="57" t="s">
        <v>227</v>
      </c>
      <c r="B553" s="81" t="s">
        <v>228</v>
      </c>
      <c r="C553" s="82">
        <v>3530</v>
      </c>
      <c r="D553" s="82">
        <v>150</v>
      </c>
    </row>
    <row r="554" spans="1:4" ht="15.75">
      <c r="A554" s="57" t="s">
        <v>274</v>
      </c>
      <c r="B554" s="81" t="s">
        <v>275</v>
      </c>
      <c r="C554" s="82">
        <v>3987</v>
      </c>
      <c r="D554" s="82">
        <v>1332</v>
      </c>
    </row>
    <row r="555" spans="1:4" ht="30">
      <c r="A555" s="57" t="s">
        <v>297</v>
      </c>
      <c r="B555" s="81" t="s">
        <v>298</v>
      </c>
      <c r="C555" s="82">
        <v>207</v>
      </c>
      <c r="D555" s="82">
        <v>207</v>
      </c>
    </row>
    <row r="556" spans="1:4" ht="30">
      <c r="A556" s="57" t="s">
        <v>250</v>
      </c>
      <c r="B556" s="81" t="s">
        <v>251</v>
      </c>
      <c r="C556" s="82">
        <v>280169</v>
      </c>
      <c r="D556" s="82">
        <v>0</v>
      </c>
    </row>
    <row r="557" spans="1:4" ht="15.75">
      <c r="A557" s="57" t="s">
        <v>299</v>
      </c>
      <c r="B557" s="81" t="s">
        <v>300</v>
      </c>
      <c r="C557" s="82">
        <v>7088</v>
      </c>
      <c r="D557" s="82">
        <v>261</v>
      </c>
    </row>
    <row r="558" spans="1:4" ht="45" customHeight="1">
      <c r="A558" s="57" t="s">
        <v>301</v>
      </c>
      <c r="B558" s="81" t="s">
        <v>302</v>
      </c>
      <c r="C558" s="82">
        <v>1737</v>
      </c>
      <c r="D558" s="82">
        <v>194</v>
      </c>
    </row>
    <row r="559" spans="1:4" ht="45" customHeight="1">
      <c r="A559" s="57" t="s">
        <v>303</v>
      </c>
      <c r="B559" s="81" t="s">
        <v>304</v>
      </c>
      <c r="C559" s="82">
        <v>5351</v>
      </c>
      <c r="D559" s="82">
        <v>67</v>
      </c>
    </row>
    <row r="560" spans="1:4" ht="30">
      <c r="A560" s="57" t="s">
        <v>306</v>
      </c>
      <c r="B560" s="81" t="s">
        <v>307</v>
      </c>
      <c r="C560" s="82">
        <v>118454</v>
      </c>
      <c r="D560" s="82">
        <v>4600</v>
      </c>
    </row>
    <row r="561" spans="1:4" ht="15.75">
      <c r="A561" s="57" t="s">
        <v>354</v>
      </c>
      <c r="B561" s="81" t="s">
        <v>355</v>
      </c>
      <c r="C561" s="82">
        <v>118454</v>
      </c>
      <c r="D561" s="82">
        <v>4600</v>
      </c>
    </row>
    <row r="562" spans="1:4" ht="15.75">
      <c r="A562" s="58" t="s">
        <v>229</v>
      </c>
      <c r="B562" s="58"/>
      <c r="C562" s="82">
        <v>2487861</v>
      </c>
      <c r="D562" s="82">
        <v>513057</v>
      </c>
    </row>
    <row r="563" spans="1:4" ht="15.75">
      <c r="A563" s="59" t="s">
        <v>252</v>
      </c>
      <c r="B563" s="83"/>
      <c r="C563" s="84"/>
      <c r="D563" s="84"/>
    </row>
    <row r="564" spans="1:4" ht="30" customHeight="1">
      <c r="A564" s="57" t="s">
        <v>255</v>
      </c>
      <c r="B564" s="81" t="s">
        <v>256</v>
      </c>
      <c r="C564" s="82">
        <v>12532</v>
      </c>
      <c r="D564" s="82">
        <v>0</v>
      </c>
    </row>
    <row r="565" spans="1:4" ht="15.75">
      <c r="A565" s="57" t="s">
        <v>316</v>
      </c>
      <c r="B565" s="81" t="s">
        <v>317</v>
      </c>
      <c r="C565" s="82">
        <v>726</v>
      </c>
      <c r="D565" s="82">
        <v>0</v>
      </c>
    </row>
    <row r="566" spans="1:4" ht="30">
      <c r="A566" s="57" t="s">
        <v>257</v>
      </c>
      <c r="B566" s="81" t="s">
        <v>258</v>
      </c>
      <c r="C566" s="82">
        <v>11806</v>
      </c>
      <c r="D566" s="82">
        <v>0</v>
      </c>
    </row>
    <row r="567" spans="1:4" ht="15.75">
      <c r="A567" s="58" t="s">
        <v>259</v>
      </c>
      <c r="B567" s="58"/>
      <c r="C567" s="82">
        <v>12532</v>
      </c>
      <c r="D567" s="82">
        <v>0</v>
      </c>
    </row>
    <row r="568" spans="1:4" ht="15.75">
      <c r="A568" s="57"/>
      <c r="B568" s="83"/>
      <c r="C568" s="82"/>
      <c r="D568" s="82"/>
    </row>
    <row r="569" spans="1:4" ht="31.5" customHeight="1">
      <c r="A569" s="58" t="s">
        <v>358</v>
      </c>
      <c r="B569" s="58"/>
      <c r="C569" s="82">
        <v>2500393</v>
      </c>
      <c r="D569" s="82">
        <v>513057</v>
      </c>
    </row>
    <row r="570" spans="1:4" ht="15.75">
      <c r="A570" s="57"/>
      <c r="B570" s="83"/>
      <c r="C570" s="82"/>
      <c r="D570" s="82"/>
    </row>
    <row r="571" spans="1:4" ht="21.75" customHeight="1">
      <c r="A571" s="58" t="s">
        <v>359</v>
      </c>
      <c r="B571" s="58"/>
      <c r="C571" s="58"/>
      <c r="D571" s="58"/>
    </row>
    <row r="572" spans="1:4" ht="15.75">
      <c r="A572" s="59" t="s">
        <v>201</v>
      </c>
      <c r="B572" s="83"/>
      <c r="C572" s="84"/>
      <c r="D572" s="84"/>
    </row>
    <row r="573" spans="1:4" ht="30" customHeight="1">
      <c r="A573" s="57" t="s">
        <v>209</v>
      </c>
      <c r="B573" s="81" t="s">
        <v>210</v>
      </c>
      <c r="C573" s="82">
        <v>11370</v>
      </c>
      <c r="D573" s="82">
        <v>11255</v>
      </c>
    </row>
    <row r="574" spans="1:4" ht="30">
      <c r="A574" s="57" t="s">
        <v>211</v>
      </c>
      <c r="B574" s="81" t="s">
        <v>212</v>
      </c>
      <c r="C574" s="82">
        <v>11283</v>
      </c>
      <c r="D574" s="82">
        <v>11168</v>
      </c>
    </row>
    <row r="575" spans="1:4" ht="15.75">
      <c r="A575" s="57" t="s">
        <v>236</v>
      </c>
      <c r="B575" s="81" t="s">
        <v>237</v>
      </c>
      <c r="C575" s="82">
        <v>87</v>
      </c>
      <c r="D575" s="82">
        <v>87</v>
      </c>
    </row>
    <row r="576" spans="1:4" ht="15.75">
      <c r="A576" s="57" t="s">
        <v>213</v>
      </c>
      <c r="B576" s="81" t="s">
        <v>214</v>
      </c>
      <c r="C576" s="82">
        <v>2185</v>
      </c>
      <c r="D576" s="82">
        <v>2185</v>
      </c>
    </row>
    <row r="577" spans="1:4" ht="45" customHeight="1">
      <c r="A577" s="57" t="s">
        <v>215</v>
      </c>
      <c r="B577" s="81" t="s">
        <v>216</v>
      </c>
      <c r="C577" s="82">
        <v>1411</v>
      </c>
      <c r="D577" s="82">
        <v>1411</v>
      </c>
    </row>
    <row r="578" spans="1:4" ht="30" customHeight="1">
      <c r="A578" s="57" t="s">
        <v>217</v>
      </c>
      <c r="B578" s="81" t="s">
        <v>218</v>
      </c>
      <c r="C578" s="82">
        <v>543</v>
      </c>
      <c r="D578" s="82">
        <v>543</v>
      </c>
    </row>
    <row r="579" spans="1:4" ht="30">
      <c r="A579" s="57" t="s">
        <v>219</v>
      </c>
      <c r="B579" s="81" t="s">
        <v>220</v>
      </c>
      <c r="C579" s="82">
        <v>231</v>
      </c>
      <c r="D579" s="82">
        <v>231</v>
      </c>
    </row>
    <row r="580" spans="1:4" ht="15.75">
      <c r="A580" s="58" t="s">
        <v>229</v>
      </c>
      <c r="B580" s="58"/>
      <c r="C580" s="82">
        <v>13555</v>
      </c>
      <c r="D580" s="82">
        <v>13440</v>
      </c>
    </row>
    <row r="581" spans="1:4" ht="15.75">
      <c r="A581" s="57"/>
      <c r="B581" s="83"/>
      <c r="C581" s="82"/>
      <c r="D581" s="82"/>
    </row>
    <row r="582" spans="1:4" ht="24" customHeight="1">
      <c r="A582" s="58" t="s">
        <v>360</v>
      </c>
      <c r="B582" s="58"/>
      <c r="C582" s="82">
        <v>13555</v>
      </c>
      <c r="D582" s="82">
        <v>13440</v>
      </c>
    </row>
    <row r="583" spans="1:4" ht="15.75">
      <c r="A583" s="57"/>
      <c r="B583" s="83"/>
      <c r="C583" s="82"/>
      <c r="D583" s="82"/>
    </row>
    <row r="584" spans="1:4" ht="24" customHeight="1">
      <c r="A584" s="58" t="s">
        <v>361</v>
      </c>
      <c r="B584" s="58"/>
      <c r="C584" s="58"/>
      <c r="D584" s="58"/>
    </row>
    <row r="585" spans="1:4" ht="15.75">
      <c r="A585" s="59" t="s">
        <v>201</v>
      </c>
      <c r="B585" s="83"/>
      <c r="C585" s="84"/>
      <c r="D585" s="84"/>
    </row>
    <row r="586" spans="1:4" ht="15.75">
      <c r="A586" s="57" t="s">
        <v>221</v>
      </c>
      <c r="B586" s="81" t="s">
        <v>222</v>
      </c>
      <c r="C586" s="82">
        <v>37509</v>
      </c>
      <c r="D586" s="82">
        <v>9377</v>
      </c>
    </row>
    <row r="587" spans="1:4" ht="15.75">
      <c r="A587" s="57" t="s">
        <v>225</v>
      </c>
      <c r="B587" s="81" t="s">
        <v>226</v>
      </c>
      <c r="C587" s="82">
        <v>31052</v>
      </c>
      <c r="D587" s="82">
        <v>9377</v>
      </c>
    </row>
    <row r="588" spans="1:4" ht="30">
      <c r="A588" s="57" t="s">
        <v>250</v>
      </c>
      <c r="B588" s="81" t="s">
        <v>251</v>
      </c>
      <c r="C588" s="82">
        <v>6457</v>
      </c>
      <c r="D588" s="82">
        <v>0</v>
      </c>
    </row>
    <row r="589" spans="1:4" ht="15.75">
      <c r="A589" s="58" t="s">
        <v>229</v>
      </c>
      <c r="B589" s="58"/>
      <c r="C589" s="82">
        <v>37509</v>
      </c>
      <c r="D589" s="82">
        <v>9377</v>
      </c>
    </row>
    <row r="590" spans="1:4" ht="15.75">
      <c r="A590" s="57"/>
      <c r="B590" s="83"/>
      <c r="C590" s="82"/>
      <c r="D590" s="82"/>
    </row>
    <row r="591" spans="1:4" ht="21.75" customHeight="1">
      <c r="A591" s="58" t="s">
        <v>362</v>
      </c>
      <c r="B591" s="58"/>
      <c r="C591" s="82">
        <v>37509</v>
      </c>
      <c r="D591" s="82">
        <v>9377</v>
      </c>
    </row>
    <row r="592" spans="1:4" ht="15.75">
      <c r="A592" s="57"/>
      <c r="B592" s="83"/>
      <c r="C592" s="82"/>
      <c r="D592" s="82"/>
    </row>
    <row r="593" spans="1:4" ht="24.75" customHeight="1">
      <c r="A593" s="58" t="s">
        <v>363</v>
      </c>
      <c r="B593" s="58"/>
      <c r="C593" s="58"/>
      <c r="D593" s="58"/>
    </row>
    <row r="594" spans="1:4" ht="15.75">
      <c r="A594" s="59" t="s">
        <v>201</v>
      </c>
      <c r="B594" s="83"/>
      <c r="C594" s="84"/>
      <c r="D594" s="84"/>
    </row>
    <row r="595" spans="1:4" ht="45" customHeight="1">
      <c r="A595" s="57" t="s">
        <v>204</v>
      </c>
      <c r="B595" s="81" t="s">
        <v>88</v>
      </c>
      <c r="C595" s="82">
        <v>46062</v>
      </c>
      <c r="D595" s="82">
        <v>12227</v>
      </c>
    </row>
    <row r="596" spans="1:4" ht="30">
      <c r="A596" s="57" t="s">
        <v>205</v>
      </c>
      <c r="B596" s="81" t="s">
        <v>206</v>
      </c>
      <c r="C596" s="82">
        <v>46062</v>
      </c>
      <c r="D596" s="82">
        <v>12227</v>
      </c>
    </row>
    <row r="597" spans="1:4" ht="30" customHeight="1">
      <c r="A597" s="57" t="s">
        <v>209</v>
      </c>
      <c r="B597" s="81" t="s">
        <v>210</v>
      </c>
      <c r="C597" s="82">
        <v>7358</v>
      </c>
      <c r="D597" s="82">
        <v>198</v>
      </c>
    </row>
    <row r="598" spans="1:4" ht="45" customHeight="1">
      <c r="A598" s="57" t="s">
        <v>232</v>
      </c>
      <c r="B598" s="81" t="s">
        <v>233</v>
      </c>
      <c r="C598" s="82">
        <v>1142</v>
      </c>
      <c r="D598" s="82">
        <v>198</v>
      </c>
    </row>
    <row r="599" spans="1:4" ht="30">
      <c r="A599" s="57" t="s">
        <v>234</v>
      </c>
      <c r="B599" s="81" t="s">
        <v>235</v>
      </c>
      <c r="C599" s="82">
        <v>6216</v>
      </c>
      <c r="D599" s="82">
        <v>0</v>
      </c>
    </row>
    <row r="600" spans="1:4" ht="15.75">
      <c r="A600" s="57" t="s">
        <v>213</v>
      </c>
      <c r="B600" s="81" t="s">
        <v>214</v>
      </c>
      <c r="C600" s="82">
        <v>8859</v>
      </c>
      <c r="D600" s="82">
        <v>2362</v>
      </c>
    </row>
    <row r="601" spans="1:4" ht="45" customHeight="1">
      <c r="A601" s="57" t="s">
        <v>215</v>
      </c>
      <c r="B601" s="81" t="s">
        <v>216</v>
      </c>
      <c r="C601" s="82">
        <v>5356</v>
      </c>
      <c r="D601" s="82">
        <v>1583</v>
      </c>
    </row>
    <row r="602" spans="1:4" ht="30" customHeight="1">
      <c r="A602" s="57" t="s">
        <v>217</v>
      </c>
      <c r="B602" s="81" t="s">
        <v>218</v>
      </c>
      <c r="C602" s="82">
        <v>2212</v>
      </c>
      <c r="D602" s="82">
        <v>596</v>
      </c>
    </row>
    <row r="603" spans="1:4" ht="30">
      <c r="A603" s="57" t="s">
        <v>219</v>
      </c>
      <c r="B603" s="81" t="s">
        <v>220</v>
      </c>
      <c r="C603" s="82">
        <v>1291</v>
      </c>
      <c r="D603" s="82">
        <v>183</v>
      </c>
    </row>
    <row r="604" spans="1:4" ht="15.75">
      <c r="A604" s="57" t="s">
        <v>221</v>
      </c>
      <c r="B604" s="81" t="s">
        <v>222</v>
      </c>
      <c r="C604" s="82">
        <v>29271</v>
      </c>
      <c r="D604" s="82">
        <v>7659</v>
      </c>
    </row>
    <row r="605" spans="1:4" ht="15.75">
      <c r="A605" s="57" t="s">
        <v>264</v>
      </c>
      <c r="B605" s="81" t="s">
        <v>265</v>
      </c>
      <c r="C605" s="82">
        <v>8921</v>
      </c>
      <c r="D605" s="82">
        <v>2810</v>
      </c>
    </row>
    <row r="606" spans="1:4" ht="15.75">
      <c r="A606" s="57" t="s">
        <v>266</v>
      </c>
      <c r="B606" s="81" t="s">
        <v>267</v>
      </c>
      <c r="C606" s="82">
        <v>752</v>
      </c>
      <c r="D606" s="82">
        <v>27</v>
      </c>
    </row>
    <row r="607" spans="1:4" ht="15.75">
      <c r="A607" s="57" t="s">
        <v>223</v>
      </c>
      <c r="B607" s="81" t="s">
        <v>224</v>
      </c>
      <c r="C607" s="82">
        <v>2161</v>
      </c>
      <c r="D607" s="82">
        <v>264</v>
      </c>
    </row>
    <row r="608" spans="1:4" ht="15.75">
      <c r="A608" s="57" t="s">
        <v>246</v>
      </c>
      <c r="B608" s="81" t="s">
        <v>247</v>
      </c>
      <c r="C608" s="82">
        <v>4500</v>
      </c>
      <c r="D608" s="82">
        <v>3413</v>
      </c>
    </row>
    <row r="609" spans="1:4" ht="15.75">
      <c r="A609" s="57" t="s">
        <v>225</v>
      </c>
      <c r="B609" s="81" t="s">
        <v>226</v>
      </c>
      <c r="C609" s="82">
        <v>1827</v>
      </c>
      <c r="D609" s="82">
        <v>1105</v>
      </c>
    </row>
    <row r="610" spans="1:4" ht="15.75">
      <c r="A610" s="57" t="s">
        <v>227</v>
      </c>
      <c r="B610" s="81" t="s">
        <v>228</v>
      </c>
      <c r="C610" s="82">
        <v>40</v>
      </c>
      <c r="D610" s="82">
        <v>40</v>
      </c>
    </row>
    <row r="611" spans="1:4" ht="30">
      <c r="A611" s="57" t="s">
        <v>250</v>
      </c>
      <c r="B611" s="81" t="s">
        <v>251</v>
      </c>
      <c r="C611" s="82">
        <v>11070</v>
      </c>
      <c r="D611" s="82">
        <v>0</v>
      </c>
    </row>
    <row r="612" spans="1:4" ht="15.75">
      <c r="A612" s="58" t="s">
        <v>229</v>
      </c>
      <c r="B612" s="58"/>
      <c r="C612" s="82">
        <v>91550</v>
      </c>
      <c r="D612" s="82">
        <v>22446</v>
      </c>
    </row>
    <row r="613" spans="1:4" ht="15.75">
      <c r="A613" s="57"/>
      <c r="B613" s="83"/>
      <c r="C613" s="82"/>
      <c r="D613" s="82"/>
    </row>
    <row r="614" spans="1:4" ht="20.25" customHeight="1">
      <c r="A614" s="58" t="s">
        <v>364</v>
      </c>
      <c r="B614" s="58"/>
      <c r="C614" s="82">
        <v>91550</v>
      </c>
      <c r="D614" s="82">
        <v>22446</v>
      </c>
    </row>
    <row r="615" spans="1:4" ht="15.75">
      <c r="A615" s="57"/>
      <c r="B615" s="83"/>
      <c r="C615" s="82"/>
      <c r="D615" s="82"/>
    </row>
    <row r="616" spans="1:4" ht="24" customHeight="1">
      <c r="A616" s="58" t="s">
        <v>365</v>
      </c>
      <c r="B616" s="58"/>
      <c r="C616" s="58"/>
      <c r="D616" s="58"/>
    </row>
    <row r="617" spans="1:4" ht="15.75">
      <c r="A617" s="59" t="s">
        <v>201</v>
      </c>
      <c r="B617" s="83"/>
      <c r="C617" s="84"/>
      <c r="D617" s="84"/>
    </row>
    <row r="618" spans="1:4" ht="45" customHeight="1">
      <c r="A618" s="57" t="s">
        <v>204</v>
      </c>
      <c r="B618" s="81" t="s">
        <v>88</v>
      </c>
      <c r="C618" s="82">
        <v>0</v>
      </c>
      <c r="D618" s="82">
        <v>0</v>
      </c>
    </row>
    <row r="619" spans="1:4" ht="30">
      <c r="A619" s="57" t="s">
        <v>205</v>
      </c>
      <c r="B619" s="81" t="s">
        <v>206</v>
      </c>
      <c r="C619" s="82">
        <v>0</v>
      </c>
      <c r="D619" s="82">
        <v>0</v>
      </c>
    </row>
    <row r="620" spans="1:4" ht="30" customHeight="1">
      <c r="A620" s="57" t="s">
        <v>209</v>
      </c>
      <c r="B620" s="81" t="s">
        <v>210</v>
      </c>
      <c r="C620" s="82">
        <v>35398</v>
      </c>
      <c r="D620" s="82">
        <v>35398</v>
      </c>
    </row>
    <row r="621" spans="1:4" ht="30" customHeight="1">
      <c r="A621" s="57" t="s">
        <v>244</v>
      </c>
      <c r="B621" s="81" t="s">
        <v>245</v>
      </c>
      <c r="C621" s="82">
        <v>35398</v>
      </c>
      <c r="D621" s="82">
        <v>35398</v>
      </c>
    </row>
    <row r="622" spans="1:4" ht="15.75">
      <c r="A622" s="57" t="s">
        <v>213</v>
      </c>
      <c r="B622" s="81" t="s">
        <v>214</v>
      </c>
      <c r="C622" s="82">
        <v>2719</v>
      </c>
      <c r="D622" s="82">
        <v>2719</v>
      </c>
    </row>
    <row r="623" spans="1:4" ht="45" customHeight="1">
      <c r="A623" s="57" t="s">
        <v>215</v>
      </c>
      <c r="B623" s="81" t="s">
        <v>216</v>
      </c>
      <c r="C623" s="82">
        <v>1123</v>
      </c>
      <c r="D623" s="82">
        <v>1123</v>
      </c>
    </row>
    <row r="624" spans="1:4" ht="30" customHeight="1">
      <c r="A624" s="57" t="s">
        <v>217</v>
      </c>
      <c r="B624" s="81" t="s">
        <v>218</v>
      </c>
      <c r="C624" s="82">
        <v>1268</v>
      </c>
      <c r="D624" s="82">
        <v>1268</v>
      </c>
    </row>
    <row r="625" spans="1:4" ht="30">
      <c r="A625" s="57" t="s">
        <v>219</v>
      </c>
      <c r="B625" s="81" t="s">
        <v>220</v>
      </c>
      <c r="C625" s="82">
        <v>328</v>
      </c>
      <c r="D625" s="82">
        <v>328</v>
      </c>
    </row>
    <row r="626" spans="1:4" ht="30">
      <c r="A626" s="57" t="s">
        <v>306</v>
      </c>
      <c r="B626" s="81" t="s">
        <v>307</v>
      </c>
      <c r="C626" s="82">
        <v>11085</v>
      </c>
      <c r="D626" s="82">
        <v>11085</v>
      </c>
    </row>
    <row r="627" spans="1:4" ht="15.75">
      <c r="A627" s="57" t="s">
        <v>354</v>
      </c>
      <c r="B627" s="81" t="s">
        <v>355</v>
      </c>
      <c r="C627" s="82">
        <v>11085</v>
      </c>
      <c r="D627" s="82">
        <v>11085</v>
      </c>
    </row>
    <row r="628" spans="1:4" ht="15.75">
      <c r="A628" s="58" t="s">
        <v>229</v>
      </c>
      <c r="B628" s="58"/>
      <c r="C628" s="82">
        <v>49202</v>
      </c>
      <c r="D628" s="82">
        <v>49202</v>
      </c>
    </row>
    <row r="629" spans="1:4" ht="15.75">
      <c r="A629" s="57"/>
      <c r="B629" s="83"/>
      <c r="C629" s="82"/>
      <c r="D629" s="82"/>
    </row>
    <row r="630" spans="1:4" ht="21.75" customHeight="1">
      <c r="A630" s="58" t="s">
        <v>366</v>
      </c>
      <c r="B630" s="58"/>
      <c r="C630" s="82">
        <v>49202</v>
      </c>
      <c r="D630" s="82">
        <v>49202</v>
      </c>
    </row>
    <row r="631" spans="1:4" ht="15.75">
      <c r="A631" s="57"/>
      <c r="B631" s="83"/>
      <c r="C631" s="82"/>
      <c r="D631" s="82"/>
    </row>
    <row r="632" spans="1:4" ht="20.25" customHeight="1">
      <c r="A632" s="58" t="s">
        <v>367</v>
      </c>
      <c r="B632" s="58"/>
      <c r="C632" s="58"/>
      <c r="D632" s="58"/>
    </row>
    <row r="633" spans="1:4" ht="15.75">
      <c r="A633" s="59" t="s">
        <v>201</v>
      </c>
      <c r="B633" s="83"/>
      <c r="C633" s="84"/>
      <c r="D633" s="84"/>
    </row>
    <row r="634" spans="1:4" ht="45" customHeight="1">
      <c r="A634" s="57" t="s">
        <v>204</v>
      </c>
      <c r="B634" s="81" t="s">
        <v>88</v>
      </c>
      <c r="C634" s="82">
        <v>831213</v>
      </c>
      <c r="D634" s="82">
        <v>218384</v>
      </c>
    </row>
    <row r="635" spans="1:4" ht="30">
      <c r="A635" s="57" t="s">
        <v>205</v>
      </c>
      <c r="B635" s="81" t="s">
        <v>206</v>
      </c>
      <c r="C635" s="82">
        <v>831213</v>
      </c>
      <c r="D635" s="82">
        <v>218384</v>
      </c>
    </row>
    <row r="636" spans="1:4" ht="30" customHeight="1">
      <c r="A636" s="57" t="s">
        <v>209</v>
      </c>
      <c r="B636" s="81" t="s">
        <v>210</v>
      </c>
      <c r="C636" s="82">
        <v>43252</v>
      </c>
      <c r="D636" s="82">
        <v>4578</v>
      </c>
    </row>
    <row r="637" spans="1:4" ht="30" customHeight="1">
      <c r="A637" s="57" t="s">
        <v>244</v>
      </c>
      <c r="B637" s="81" t="s">
        <v>245</v>
      </c>
      <c r="C637" s="82">
        <v>3500</v>
      </c>
      <c r="D637" s="82">
        <v>0</v>
      </c>
    </row>
    <row r="638" spans="1:4" ht="45" customHeight="1">
      <c r="A638" s="57" t="s">
        <v>232</v>
      </c>
      <c r="B638" s="81" t="s">
        <v>233</v>
      </c>
      <c r="C638" s="82">
        <v>18968</v>
      </c>
      <c r="D638" s="82">
        <v>3665</v>
      </c>
    </row>
    <row r="639" spans="1:4" ht="30">
      <c r="A639" s="57" t="s">
        <v>234</v>
      </c>
      <c r="B639" s="81" t="s">
        <v>235</v>
      </c>
      <c r="C639" s="82">
        <v>19871</v>
      </c>
      <c r="D639" s="82">
        <v>0</v>
      </c>
    </row>
    <row r="640" spans="1:4" ht="15.75">
      <c r="A640" s="57" t="s">
        <v>236</v>
      </c>
      <c r="B640" s="81" t="s">
        <v>237</v>
      </c>
      <c r="C640" s="82">
        <v>913</v>
      </c>
      <c r="D640" s="82">
        <v>913</v>
      </c>
    </row>
    <row r="641" spans="1:4" ht="15.75">
      <c r="A641" s="57" t="s">
        <v>213</v>
      </c>
      <c r="B641" s="81" t="s">
        <v>214</v>
      </c>
      <c r="C641" s="82">
        <v>159966</v>
      </c>
      <c r="D641" s="82">
        <v>42602</v>
      </c>
    </row>
    <row r="642" spans="1:4" ht="45" customHeight="1">
      <c r="A642" s="57" t="s">
        <v>215</v>
      </c>
      <c r="B642" s="81" t="s">
        <v>216</v>
      </c>
      <c r="C642" s="82">
        <v>96712</v>
      </c>
      <c r="D642" s="82">
        <v>28006</v>
      </c>
    </row>
    <row r="643" spans="1:4" ht="30" customHeight="1">
      <c r="A643" s="57" t="s">
        <v>217</v>
      </c>
      <c r="B643" s="81" t="s">
        <v>218</v>
      </c>
      <c r="C643" s="82">
        <v>39950</v>
      </c>
      <c r="D643" s="82">
        <v>10954</v>
      </c>
    </row>
    <row r="644" spans="1:4" ht="30">
      <c r="A644" s="57" t="s">
        <v>219</v>
      </c>
      <c r="B644" s="81" t="s">
        <v>220</v>
      </c>
      <c r="C644" s="82">
        <v>23304</v>
      </c>
      <c r="D644" s="82">
        <v>3642</v>
      </c>
    </row>
    <row r="645" spans="1:4" ht="15.75">
      <c r="A645" s="57" t="s">
        <v>221</v>
      </c>
      <c r="B645" s="81" t="s">
        <v>222</v>
      </c>
      <c r="C645" s="82">
        <v>711810</v>
      </c>
      <c r="D645" s="82">
        <v>97019</v>
      </c>
    </row>
    <row r="646" spans="1:4" ht="15.75">
      <c r="A646" s="57" t="s">
        <v>264</v>
      </c>
      <c r="B646" s="81" t="s">
        <v>265</v>
      </c>
      <c r="C646" s="82">
        <v>234812</v>
      </c>
      <c r="D646" s="82">
        <v>33628</v>
      </c>
    </row>
    <row r="647" spans="1:4" ht="15.75">
      <c r="A647" s="57" t="s">
        <v>291</v>
      </c>
      <c r="B647" s="81" t="s">
        <v>292</v>
      </c>
      <c r="C647" s="82">
        <v>3000</v>
      </c>
      <c r="D647" s="82">
        <v>0</v>
      </c>
    </row>
    <row r="648" spans="1:4" ht="15.75">
      <c r="A648" s="57" t="s">
        <v>266</v>
      </c>
      <c r="B648" s="81" t="s">
        <v>267</v>
      </c>
      <c r="C648" s="82">
        <v>19650</v>
      </c>
      <c r="D648" s="82">
        <v>518</v>
      </c>
    </row>
    <row r="649" spans="1:4" ht="15.75">
      <c r="A649" s="57" t="s">
        <v>223</v>
      </c>
      <c r="B649" s="81" t="s">
        <v>224</v>
      </c>
      <c r="C649" s="82">
        <v>71500</v>
      </c>
      <c r="D649" s="82">
        <v>5315</v>
      </c>
    </row>
    <row r="650" spans="1:4" ht="15.75">
      <c r="A650" s="57" t="s">
        <v>246</v>
      </c>
      <c r="B650" s="81" t="s">
        <v>247</v>
      </c>
      <c r="C650" s="82">
        <v>180371</v>
      </c>
      <c r="D650" s="82">
        <v>45850</v>
      </c>
    </row>
    <row r="651" spans="1:4" ht="15.75">
      <c r="A651" s="57" t="s">
        <v>225</v>
      </c>
      <c r="B651" s="81" t="s">
        <v>226</v>
      </c>
      <c r="C651" s="82">
        <v>50597</v>
      </c>
      <c r="D651" s="82">
        <v>10602</v>
      </c>
    </row>
    <row r="652" spans="1:4" ht="15.75">
      <c r="A652" s="57" t="s">
        <v>227</v>
      </c>
      <c r="B652" s="81" t="s">
        <v>228</v>
      </c>
      <c r="C652" s="82">
        <v>1120</v>
      </c>
      <c r="D652" s="82">
        <v>110</v>
      </c>
    </row>
    <row r="653" spans="1:4" ht="15.75">
      <c r="A653" s="57" t="s">
        <v>274</v>
      </c>
      <c r="B653" s="81" t="s">
        <v>275</v>
      </c>
      <c r="C653" s="82">
        <v>3076</v>
      </c>
      <c r="D653" s="82">
        <v>836</v>
      </c>
    </row>
    <row r="654" spans="1:4" ht="45" customHeight="1">
      <c r="A654" s="57" t="s">
        <v>287</v>
      </c>
      <c r="B654" s="81" t="s">
        <v>288</v>
      </c>
      <c r="C654" s="82">
        <v>0</v>
      </c>
      <c r="D654" s="82">
        <v>0</v>
      </c>
    </row>
    <row r="655" spans="1:4" ht="30">
      <c r="A655" s="57" t="s">
        <v>297</v>
      </c>
      <c r="B655" s="81" t="s">
        <v>298</v>
      </c>
      <c r="C655" s="82">
        <v>160</v>
      </c>
      <c r="D655" s="82">
        <v>160</v>
      </c>
    </row>
    <row r="656" spans="1:4" ht="30">
      <c r="A656" s="57" t="s">
        <v>250</v>
      </c>
      <c r="B656" s="81" t="s">
        <v>251</v>
      </c>
      <c r="C656" s="82">
        <v>147524</v>
      </c>
      <c r="D656" s="82">
        <v>0</v>
      </c>
    </row>
    <row r="657" spans="1:4" ht="15.75">
      <c r="A657" s="57" t="s">
        <v>299</v>
      </c>
      <c r="B657" s="81" t="s">
        <v>300</v>
      </c>
      <c r="C657" s="82">
        <v>1343</v>
      </c>
      <c r="D657" s="82">
        <v>97</v>
      </c>
    </row>
    <row r="658" spans="1:4" ht="45" customHeight="1">
      <c r="A658" s="57" t="s">
        <v>301</v>
      </c>
      <c r="B658" s="81" t="s">
        <v>302</v>
      </c>
      <c r="C658" s="82">
        <v>97</v>
      </c>
      <c r="D658" s="82">
        <v>97</v>
      </c>
    </row>
    <row r="659" spans="1:4" ht="45" customHeight="1">
      <c r="A659" s="57" t="s">
        <v>303</v>
      </c>
      <c r="B659" s="81" t="s">
        <v>304</v>
      </c>
      <c r="C659" s="82">
        <v>1246</v>
      </c>
      <c r="D659" s="82">
        <v>0</v>
      </c>
    </row>
    <row r="660" spans="1:4" ht="15.75">
      <c r="A660" s="58" t="s">
        <v>229</v>
      </c>
      <c r="B660" s="58"/>
      <c r="C660" s="82">
        <v>1747584</v>
      </c>
      <c r="D660" s="82">
        <v>362680</v>
      </c>
    </row>
    <row r="661" spans="1:4" ht="15.75">
      <c r="A661" s="57"/>
      <c r="B661" s="83"/>
      <c r="C661" s="82"/>
      <c r="D661" s="82"/>
    </row>
    <row r="662" spans="1:4" ht="20.25" customHeight="1">
      <c r="A662" s="58" t="s">
        <v>368</v>
      </c>
      <c r="B662" s="58"/>
      <c r="C662" s="82">
        <v>1747584</v>
      </c>
      <c r="D662" s="82">
        <v>362680</v>
      </c>
    </row>
    <row r="663" spans="1:4" ht="15.75">
      <c r="A663" s="57"/>
      <c r="B663" s="83"/>
      <c r="C663" s="82"/>
      <c r="D663" s="82"/>
    </row>
    <row r="664" spans="1:4" ht="38.25" customHeight="1">
      <c r="A664" s="58" t="s">
        <v>369</v>
      </c>
      <c r="B664" s="58"/>
      <c r="C664" s="58"/>
      <c r="D664" s="58"/>
    </row>
    <row r="665" spans="1:4" ht="15.75">
      <c r="A665" s="59" t="s">
        <v>201</v>
      </c>
      <c r="B665" s="83"/>
      <c r="C665" s="84"/>
      <c r="D665" s="84"/>
    </row>
    <row r="666" spans="1:4" ht="45" customHeight="1">
      <c r="A666" s="57" t="s">
        <v>204</v>
      </c>
      <c r="B666" s="81" t="s">
        <v>88</v>
      </c>
      <c r="C666" s="82">
        <v>784087</v>
      </c>
      <c r="D666" s="82">
        <v>194569</v>
      </c>
    </row>
    <row r="667" spans="1:4" ht="30">
      <c r="A667" s="57" t="s">
        <v>205</v>
      </c>
      <c r="B667" s="81" t="s">
        <v>206</v>
      </c>
      <c r="C667" s="82">
        <v>784087</v>
      </c>
      <c r="D667" s="82">
        <v>194569</v>
      </c>
    </row>
    <row r="668" spans="1:4" ht="30" customHeight="1">
      <c r="A668" s="57" t="s">
        <v>209</v>
      </c>
      <c r="B668" s="81" t="s">
        <v>210</v>
      </c>
      <c r="C668" s="82">
        <v>26308</v>
      </c>
      <c r="D668" s="82">
        <v>3945</v>
      </c>
    </row>
    <row r="669" spans="1:4" ht="45" customHeight="1">
      <c r="A669" s="57" t="s">
        <v>232</v>
      </c>
      <c r="B669" s="81" t="s">
        <v>233</v>
      </c>
      <c r="C669" s="82">
        <v>18016</v>
      </c>
      <c r="D669" s="82">
        <v>3291</v>
      </c>
    </row>
    <row r="670" spans="1:4" ht="30">
      <c r="A670" s="57" t="s">
        <v>234</v>
      </c>
      <c r="B670" s="81" t="s">
        <v>235</v>
      </c>
      <c r="C670" s="82">
        <v>7638</v>
      </c>
      <c r="D670" s="82">
        <v>0</v>
      </c>
    </row>
    <row r="671" spans="1:4" ht="15.75">
      <c r="A671" s="57" t="s">
        <v>236</v>
      </c>
      <c r="B671" s="81" t="s">
        <v>237</v>
      </c>
      <c r="C671" s="82">
        <v>654</v>
      </c>
      <c r="D671" s="82">
        <v>654</v>
      </c>
    </row>
    <row r="672" spans="1:4" ht="15.75">
      <c r="A672" s="57" t="s">
        <v>213</v>
      </c>
      <c r="B672" s="81" t="s">
        <v>214</v>
      </c>
      <c r="C672" s="82">
        <v>150828</v>
      </c>
      <c r="D672" s="82">
        <v>37848</v>
      </c>
    </row>
    <row r="673" spans="1:4" ht="45" customHeight="1">
      <c r="A673" s="57" t="s">
        <v>215</v>
      </c>
      <c r="B673" s="81" t="s">
        <v>216</v>
      </c>
      <c r="C673" s="82">
        <v>91187</v>
      </c>
      <c r="D673" s="82">
        <v>24756</v>
      </c>
    </row>
    <row r="674" spans="1:4" ht="30" customHeight="1">
      <c r="A674" s="57" t="s">
        <v>217</v>
      </c>
      <c r="B674" s="81" t="s">
        <v>218</v>
      </c>
      <c r="C674" s="82">
        <v>37668</v>
      </c>
      <c r="D674" s="82">
        <v>9605</v>
      </c>
    </row>
    <row r="675" spans="1:4" ht="30">
      <c r="A675" s="57" t="s">
        <v>219</v>
      </c>
      <c r="B675" s="81" t="s">
        <v>220</v>
      </c>
      <c r="C675" s="82">
        <v>21973</v>
      </c>
      <c r="D675" s="82">
        <v>3487</v>
      </c>
    </row>
    <row r="676" spans="1:4" ht="15.75">
      <c r="A676" s="57" t="s">
        <v>221</v>
      </c>
      <c r="B676" s="81" t="s">
        <v>222</v>
      </c>
      <c r="C676" s="82">
        <v>448837</v>
      </c>
      <c r="D676" s="82">
        <v>149184</v>
      </c>
    </row>
    <row r="677" spans="1:4" ht="15.75">
      <c r="A677" s="57" t="s">
        <v>264</v>
      </c>
      <c r="B677" s="81" t="s">
        <v>265</v>
      </c>
      <c r="C677" s="82">
        <v>134806</v>
      </c>
      <c r="D677" s="82">
        <v>23804</v>
      </c>
    </row>
    <row r="678" spans="1:4" ht="15.75">
      <c r="A678" s="57" t="s">
        <v>291</v>
      </c>
      <c r="B678" s="81" t="s">
        <v>292</v>
      </c>
      <c r="C678" s="82">
        <v>390</v>
      </c>
      <c r="D678" s="82">
        <v>0</v>
      </c>
    </row>
    <row r="679" spans="1:4" ht="15.75">
      <c r="A679" s="57" t="s">
        <v>266</v>
      </c>
      <c r="B679" s="81" t="s">
        <v>267</v>
      </c>
      <c r="C679" s="82">
        <v>8700</v>
      </c>
      <c r="D679" s="82">
        <v>41</v>
      </c>
    </row>
    <row r="680" spans="1:4" ht="15.75">
      <c r="A680" s="57" t="s">
        <v>223</v>
      </c>
      <c r="B680" s="81" t="s">
        <v>224</v>
      </c>
      <c r="C680" s="82">
        <v>16000</v>
      </c>
      <c r="D680" s="82">
        <v>5733</v>
      </c>
    </row>
    <row r="681" spans="1:4" ht="15.75">
      <c r="A681" s="57" t="s">
        <v>246</v>
      </c>
      <c r="B681" s="81" t="s">
        <v>247</v>
      </c>
      <c r="C681" s="82">
        <v>215424</v>
      </c>
      <c r="D681" s="82">
        <v>104327</v>
      </c>
    </row>
    <row r="682" spans="1:4" ht="15.75">
      <c r="A682" s="57" t="s">
        <v>225</v>
      </c>
      <c r="B682" s="81" t="s">
        <v>226</v>
      </c>
      <c r="C682" s="82">
        <v>40583</v>
      </c>
      <c r="D682" s="82">
        <v>14323</v>
      </c>
    </row>
    <row r="683" spans="1:4" ht="15.75">
      <c r="A683" s="57" t="s">
        <v>227</v>
      </c>
      <c r="B683" s="81" t="s">
        <v>228</v>
      </c>
      <c r="C683" s="82">
        <v>650</v>
      </c>
      <c r="D683" s="82">
        <v>100</v>
      </c>
    </row>
    <row r="684" spans="1:4" ht="15.75">
      <c r="A684" s="57" t="s">
        <v>274</v>
      </c>
      <c r="B684" s="81" t="s">
        <v>275</v>
      </c>
      <c r="C684" s="82">
        <v>3476</v>
      </c>
      <c r="D684" s="82">
        <v>856</v>
      </c>
    </row>
    <row r="685" spans="1:4" ht="30">
      <c r="A685" s="57" t="s">
        <v>250</v>
      </c>
      <c r="B685" s="81" t="s">
        <v>251</v>
      </c>
      <c r="C685" s="82">
        <v>28808</v>
      </c>
      <c r="D685" s="82">
        <v>0</v>
      </c>
    </row>
    <row r="686" spans="1:4" ht="15.75">
      <c r="A686" s="57" t="s">
        <v>299</v>
      </c>
      <c r="B686" s="81" t="s">
        <v>300</v>
      </c>
      <c r="C686" s="82">
        <v>2130</v>
      </c>
      <c r="D686" s="82">
        <v>0</v>
      </c>
    </row>
    <row r="687" spans="1:4" ht="45" customHeight="1">
      <c r="A687" s="57" t="s">
        <v>301</v>
      </c>
      <c r="B687" s="81" t="s">
        <v>302</v>
      </c>
      <c r="C687" s="82">
        <v>730</v>
      </c>
      <c r="D687" s="82">
        <v>0</v>
      </c>
    </row>
    <row r="688" spans="1:4" ht="45" customHeight="1">
      <c r="A688" s="57" t="s">
        <v>303</v>
      </c>
      <c r="B688" s="81" t="s">
        <v>304</v>
      </c>
      <c r="C688" s="82">
        <v>1400</v>
      </c>
      <c r="D688" s="82">
        <v>0</v>
      </c>
    </row>
    <row r="689" spans="1:4" ht="15.75">
      <c r="A689" s="58" t="s">
        <v>229</v>
      </c>
      <c r="B689" s="58"/>
      <c r="C689" s="82">
        <v>1412190</v>
      </c>
      <c r="D689" s="82">
        <v>385546</v>
      </c>
    </row>
    <row r="690" spans="1:4" ht="15.75">
      <c r="A690" s="57"/>
      <c r="B690" s="83"/>
      <c r="C690" s="82"/>
      <c r="D690" s="82"/>
    </row>
    <row r="691" spans="1:4" ht="31.5" customHeight="1">
      <c r="A691" s="58" t="s">
        <v>370</v>
      </c>
      <c r="B691" s="58"/>
      <c r="C691" s="82">
        <v>1412190</v>
      </c>
      <c r="D691" s="82">
        <v>385546</v>
      </c>
    </row>
    <row r="692" spans="1:4" ht="15.75">
      <c r="A692" s="57"/>
      <c r="B692" s="83"/>
      <c r="C692" s="82"/>
      <c r="D692" s="82"/>
    </row>
    <row r="693" spans="1:4" ht="33" customHeight="1">
      <c r="A693" s="58" t="s">
        <v>371</v>
      </c>
      <c r="B693" s="58"/>
      <c r="C693" s="58"/>
      <c r="D693" s="58"/>
    </row>
    <row r="694" spans="1:4" ht="15.75">
      <c r="A694" s="59" t="s">
        <v>201</v>
      </c>
      <c r="B694" s="83"/>
      <c r="C694" s="84"/>
      <c r="D694" s="84"/>
    </row>
    <row r="695" spans="1:4" ht="15.75">
      <c r="A695" s="57" t="s">
        <v>221</v>
      </c>
      <c r="B695" s="81" t="s">
        <v>222</v>
      </c>
      <c r="C695" s="82">
        <v>51275</v>
      </c>
      <c r="D695" s="82">
        <v>15389</v>
      </c>
    </row>
    <row r="696" spans="1:4" ht="15.75">
      <c r="A696" s="57" t="s">
        <v>225</v>
      </c>
      <c r="B696" s="81" t="s">
        <v>226</v>
      </c>
      <c r="C696" s="82">
        <v>51275</v>
      </c>
      <c r="D696" s="82">
        <v>15389</v>
      </c>
    </row>
    <row r="697" spans="1:4" ht="15.75">
      <c r="A697" s="58" t="s">
        <v>229</v>
      </c>
      <c r="B697" s="58"/>
      <c r="C697" s="82">
        <v>51275</v>
      </c>
      <c r="D697" s="82">
        <v>15389</v>
      </c>
    </row>
    <row r="698" spans="1:4" ht="15.75">
      <c r="A698" s="57"/>
      <c r="B698" s="83"/>
      <c r="C698" s="82"/>
      <c r="D698" s="82"/>
    </row>
    <row r="699" spans="1:4" ht="22.5" customHeight="1">
      <c r="A699" s="58" t="s">
        <v>372</v>
      </c>
      <c r="B699" s="58"/>
      <c r="C699" s="82">
        <v>51275</v>
      </c>
      <c r="D699" s="82">
        <v>15389</v>
      </c>
    </row>
    <row r="700" spans="1:4" ht="15.75">
      <c r="A700" s="57"/>
      <c r="B700" s="83"/>
      <c r="C700" s="82"/>
      <c r="D700" s="82"/>
    </row>
    <row r="701" spans="1:4" ht="37.5" customHeight="1">
      <c r="A701" s="58" t="s">
        <v>373</v>
      </c>
      <c r="B701" s="58"/>
      <c r="C701" s="58"/>
      <c r="D701" s="58"/>
    </row>
    <row r="702" spans="1:4" ht="15.75">
      <c r="A702" s="59" t="s">
        <v>201</v>
      </c>
      <c r="B702" s="83"/>
      <c r="C702" s="84"/>
      <c r="D702" s="84"/>
    </row>
    <row r="703" spans="1:4" ht="45" customHeight="1">
      <c r="A703" s="57" t="s">
        <v>204</v>
      </c>
      <c r="B703" s="81" t="s">
        <v>88</v>
      </c>
      <c r="C703" s="82">
        <v>221341</v>
      </c>
      <c r="D703" s="82">
        <v>51973</v>
      </c>
    </row>
    <row r="704" spans="1:4" ht="30">
      <c r="A704" s="57" t="s">
        <v>205</v>
      </c>
      <c r="B704" s="81" t="s">
        <v>206</v>
      </c>
      <c r="C704" s="82">
        <v>221341</v>
      </c>
      <c r="D704" s="82">
        <v>51973</v>
      </c>
    </row>
    <row r="705" spans="1:4" ht="30" customHeight="1">
      <c r="A705" s="57" t="s">
        <v>209</v>
      </c>
      <c r="B705" s="81" t="s">
        <v>210</v>
      </c>
      <c r="C705" s="82">
        <v>13012</v>
      </c>
      <c r="D705" s="82">
        <v>2104</v>
      </c>
    </row>
    <row r="706" spans="1:4" ht="30" customHeight="1">
      <c r="A706" s="57" t="s">
        <v>244</v>
      </c>
      <c r="B706" s="81" t="s">
        <v>245</v>
      </c>
      <c r="C706" s="82">
        <v>4720</v>
      </c>
      <c r="D706" s="82">
        <v>460</v>
      </c>
    </row>
    <row r="707" spans="1:4" ht="45" customHeight="1">
      <c r="A707" s="57" t="s">
        <v>232</v>
      </c>
      <c r="B707" s="81" t="s">
        <v>233</v>
      </c>
      <c r="C707" s="82">
        <v>5624</v>
      </c>
      <c r="D707" s="82">
        <v>1011</v>
      </c>
    </row>
    <row r="708" spans="1:4" ht="30">
      <c r="A708" s="57" t="s">
        <v>234</v>
      </c>
      <c r="B708" s="81" t="s">
        <v>235</v>
      </c>
      <c r="C708" s="82">
        <v>2223</v>
      </c>
      <c r="D708" s="82">
        <v>188</v>
      </c>
    </row>
    <row r="709" spans="1:4" ht="15.75">
      <c r="A709" s="57" t="s">
        <v>236</v>
      </c>
      <c r="B709" s="81" t="s">
        <v>237</v>
      </c>
      <c r="C709" s="82">
        <v>445</v>
      </c>
      <c r="D709" s="82">
        <v>445</v>
      </c>
    </row>
    <row r="710" spans="1:4" ht="15.75">
      <c r="A710" s="57" t="s">
        <v>213</v>
      </c>
      <c r="B710" s="81" t="s">
        <v>214</v>
      </c>
      <c r="C710" s="82">
        <v>43534</v>
      </c>
      <c r="D710" s="82">
        <v>10387</v>
      </c>
    </row>
    <row r="711" spans="1:4" ht="45" customHeight="1">
      <c r="A711" s="57" t="s">
        <v>215</v>
      </c>
      <c r="B711" s="81" t="s">
        <v>216</v>
      </c>
      <c r="C711" s="82">
        <v>26320</v>
      </c>
      <c r="D711" s="82">
        <v>6315</v>
      </c>
    </row>
    <row r="712" spans="1:4" ht="30" customHeight="1">
      <c r="A712" s="57" t="s">
        <v>217</v>
      </c>
      <c r="B712" s="81" t="s">
        <v>218</v>
      </c>
      <c r="C712" s="82">
        <v>10872</v>
      </c>
      <c r="D712" s="82">
        <v>2798</v>
      </c>
    </row>
    <row r="713" spans="1:4" ht="30">
      <c r="A713" s="57" t="s">
        <v>219</v>
      </c>
      <c r="B713" s="81" t="s">
        <v>220</v>
      </c>
      <c r="C713" s="82">
        <v>6342</v>
      </c>
      <c r="D713" s="82">
        <v>1274</v>
      </c>
    </row>
    <row r="714" spans="1:4" ht="15.75">
      <c r="A714" s="57" t="s">
        <v>221</v>
      </c>
      <c r="B714" s="81" t="s">
        <v>222</v>
      </c>
      <c r="C714" s="82">
        <v>365540</v>
      </c>
      <c r="D714" s="82">
        <v>58564</v>
      </c>
    </row>
    <row r="715" spans="1:4" ht="15.75">
      <c r="A715" s="57" t="s">
        <v>291</v>
      </c>
      <c r="B715" s="81" t="s">
        <v>292</v>
      </c>
      <c r="C715" s="82">
        <v>400</v>
      </c>
      <c r="D715" s="82">
        <v>45</v>
      </c>
    </row>
    <row r="716" spans="1:4" ht="15.75">
      <c r="A716" s="57" t="s">
        <v>266</v>
      </c>
      <c r="B716" s="81" t="s">
        <v>267</v>
      </c>
      <c r="C716" s="82">
        <v>6000</v>
      </c>
      <c r="D716" s="82">
        <v>134</v>
      </c>
    </row>
    <row r="717" spans="1:4" ht="15.75">
      <c r="A717" s="57" t="s">
        <v>223</v>
      </c>
      <c r="B717" s="81" t="s">
        <v>224</v>
      </c>
      <c r="C717" s="82">
        <v>9000</v>
      </c>
      <c r="D717" s="82">
        <v>2216</v>
      </c>
    </row>
    <row r="718" spans="1:4" ht="15.75">
      <c r="A718" s="57" t="s">
        <v>246</v>
      </c>
      <c r="B718" s="81" t="s">
        <v>247</v>
      </c>
      <c r="C718" s="82">
        <v>19168</v>
      </c>
      <c r="D718" s="82">
        <v>2040</v>
      </c>
    </row>
    <row r="719" spans="1:4" ht="15.75">
      <c r="A719" s="57" t="s">
        <v>225</v>
      </c>
      <c r="B719" s="81" t="s">
        <v>226</v>
      </c>
      <c r="C719" s="82">
        <v>185823</v>
      </c>
      <c r="D719" s="82">
        <v>53226</v>
      </c>
    </row>
    <row r="720" spans="1:4" ht="15.75">
      <c r="A720" s="57" t="s">
        <v>227</v>
      </c>
      <c r="B720" s="81" t="s">
        <v>228</v>
      </c>
      <c r="C720" s="82">
        <v>400</v>
      </c>
      <c r="D720" s="82">
        <v>80</v>
      </c>
    </row>
    <row r="721" spans="1:4" ht="15.75">
      <c r="A721" s="57" t="s">
        <v>274</v>
      </c>
      <c r="B721" s="81" t="s">
        <v>275</v>
      </c>
      <c r="C721" s="82">
        <v>2300</v>
      </c>
      <c r="D721" s="82">
        <v>823</v>
      </c>
    </row>
    <row r="722" spans="1:4" ht="30">
      <c r="A722" s="57" t="s">
        <v>250</v>
      </c>
      <c r="B722" s="81" t="s">
        <v>251</v>
      </c>
      <c r="C722" s="82">
        <v>142449</v>
      </c>
      <c r="D722" s="82">
        <v>0</v>
      </c>
    </row>
    <row r="723" spans="1:4" ht="15.75">
      <c r="A723" s="57" t="s">
        <v>299</v>
      </c>
      <c r="B723" s="81" t="s">
        <v>300</v>
      </c>
      <c r="C723" s="82">
        <v>2022</v>
      </c>
      <c r="D723" s="82">
        <v>97</v>
      </c>
    </row>
    <row r="724" spans="1:4" ht="45" customHeight="1">
      <c r="A724" s="57" t="s">
        <v>301</v>
      </c>
      <c r="B724" s="81" t="s">
        <v>302</v>
      </c>
      <c r="C724" s="82">
        <v>150</v>
      </c>
      <c r="D724" s="82">
        <v>97</v>
      </c>
    </row>
    <row r="725" spans="1:4" ht="45" customHeight="1">
      <c r="A725" s="57" t="s">
        <v>303</v>
      </c>
      <c r="B725" s="81" t="s">
        <v>304</v>
      </c>
      <c r="C725" s="82">
        <v>1872</v>
      </c>
      <c r="D725" s="82">
        <v>0</v>
      </c>
    </row>
    <row r="726" spans="1:4" ht="15.75">
      <c r="A726" s="58" t="s">
        <v>229</v>
      </c>
      <c r="B726" s="58"/>
      <c r="C726" s="82">
        <v>645449</v>
      </c>
      <c r="D726" s="82">
        <v>123125</v>
      </c>
    </row>
    <row r="727" spans="1:4" ht="21.75" customHeight="1">
      <c r="A727" s="59" t="s">
        <v>252</v>
      </c>
      <c r="B727" s="83"/>
      <c r="C727" s="84"/>
      <c r="D727" s="84"/>
    </row>
    <row r="728" spans="1:4" ht="30" customHeight="1">
      <c r="A728" s="57" t="s">
        <v>255</v>
      </c>
      <c r="B728" s="81" t="s">
        <v>256</v>
      </c>
      <c r="C728" s="82">
        <v>4894</v>
      </c>
      <c r="D728" s="82">
        <v>0</v>
      </c>
    </row>
    <row r="729" spans="1:4" ht="15.75">
      <c r="A729" s="57" t="s">
        <v>316</v>
      </c>
      <c r="B729" s="81" t="s">
        <v>317</v>
      </c>
      <c r="C729" s="82">
        <v>4894</v>
      </c>
      <c r="D729" s="82">
        <v>0</v>
      </c>
    </row>
    <row r="730" spans="1:4" ht="15.75">
      <c r="A730" s="58" t="s">
        <v>259</v>
      </c>
      <c r="B730" s="58"/>
      <c r="C730" s="82">
        <v>4894</v>
      </c>
      <c r="D730" s="82">
        <v>0</v>
      </c>
    </row>
    <row r="731" spans="1:4" ht="15.75">
      <c r="A731" s="57"/>
      <c r="B731" s="83"/>
      <c r="C731" s="82"/>
      <c r="D731" s="82"/>
    </row>
    <row r="732" spans="1:4" ht="30" customHeight="1">
      <c r="A732" s="58" t="s">
        <v>374</v>
      </c>
      <c r="B732" s="58"/>
      <c r="C732" s="82">
        <v>650343</v>
      </c>
      <c r="D732" s="82">
        <v>123125</v>
      </c>
    </row>
    <row r="733" spans="1:4" ht="15.75">
      <c r="A733" s="57"/>
      <c r="B733" s="83"/>
      <c r="C733" s="82"/>
      <c r="D733" s="82"/>
    </row>
    <row r="734" spans="1:4" ht="23.25" customHeight="1">
      <c r="A734" s="58" t="s">
        <v>375</v>
      </c>
      <c r="B734" s="58"/>
      <c r="C734" s="58"/>
      <c r="D734" s="58"/>
    </row>
    <row r="735" spans="1:4" ht="15.75">
      <c r="A735" s="59" t="s">
        <v>201</v>
      </c>
      <c r="B735" s="83"/>
      <c r="C735" s="84"/>
      <c r="D735" s="84"/>
    </row>
    <row r="736" spans="1:4" ht="45" customHeight="1">
      <c r="A736" s="57" t="s">
        <v>204</v>
      </c>
      <c r="B736" s="81" t="s">
        <v>88</v>
      </c>
      <c r="C736" s="82">
        <v>197100</v>
      </c>
      <c r="D736" s="82">
        <v>40147</v>
      </c>
    </row>
    <row r="737" spans="1:4" ht="30">
      <c r="A737" s="57" t="s">
        <v>205</v>
      </c>
      <c r="B737" s="81" t="s">
        <v>206</v>
      </c>
      <c r="C737" s="82">
        <v>197100</v>
      </c>
      <c r="D737" s="82">
        <v>40147</v>
      </c>
    </row>
    <row r="738" spans="1:4" ht="30" customHeight="1">
      <c r="A738" s="57" t="s">
        <v>209</v>
      </c>
      <c r="B738" s="81" t="s">
        <v>210</v>
      </c>
      <c r="C738" s="82">
        <v>14565</v>
      </c>
      <c r="D738" s="82">
        <v>2666</v>
      </c>
    </row>
    <row r="739" spans="1:4" ht="30" customHeight="1">
      <c r="A739" s="57" t="s">
        <v>244</v>
      </c>
      <c r="B739" s="81" t="s">
        <v>245</v>
      </c>
      <c r="C739" s="82">
        <v>8400</v>
      </c>
      <c r="D739" s="82">
        <v>810</v>
      </c>
    </row>
    <row r="740" spans="1:4" ht="45" customHeight="1">
      <c r="A740" s="57" t="s">
        <v>232</v>
      </c>
      <c r="B740" s="81" t="s">
        <v>233</v>
      </c>
      <c r="C740" s="82">
        <v>5102</v>
      </c>
      <c r="D740" s="82">
        <v>793</v>
      </c>
    </row>
    <row r="741" spans="1:4" ht="30">
      <c r="A741" s="57" t="s">
        <v>234</v>
      </c>
      <c r="B741" s="81" t="s">
        <v>235</v>
      </c>
      <c r="C741" s="82">
        <v>186</v>
      </c>
      <c r="D741" s="82">
        <v>186</v>
      </c>
    </row>
    <row r="742" spans="1:4" ht="15.75">
      <c r="A742" s="57" t="s">
        <v>236</v>
      </c>
      <c r="B742" s="81" t="s">
        <v>237</v>
      </c>
      <c r="C742" s="82">
        <v>877</v>
      </c>
      <c r="D742" s="82">
        <v>877</v>
      </c>
    </row>
    <row r="743" spans="1:4" ht="15.75">
      <c r="A743" s="57" t="s">
        <v>213</v>
      </c>
      <c r="B743" s="81" t="s">
        <v>214</v>
      </c>
      <c r="C743" s="82">
        <v>40796</v>
      </c>
      <c r="D743" s="82">
        <v>8757</v>
      </c>
    </row>
    <row r="744" spans="1:4" ht="45" customHeight="1">
      <c r="A744" s="57" t="s">
        <v>215</v>
      </c>
      <c r="B744" s="81" t="s">
        <v>216</v>
      </c>
      <c r="C744" s="82">
        <v>24067</v>
      </c>
      <c r="D744" s="82">
        <v>4915</v>
      </c>
    </row>
    <row r="745" spans="1:4" ht="30">
      <c r="A745" s="57" t="s">
        <v>281</v>
      </c>
      <c r="B745" s="81" t="s">
        <v>282</v>
      </c>
      <c r="C745" s="82">
        <v>556</v>
      </c>
      <c r="D745" s="82">
        <v>556</v>
      </c>
    </row>
    <row r="746" spans="1:4" ht="30" customHeight="1">
      <c r="A746" s="57" t="s">
        <v>217</v>
      </c>
      <c r="B746" s="81" t="s">
        <v>218</v>
      </c>
      <c r="C746" s="82">
        <v>10374</v>
      </c>
      <c r="D746" s="82">
        <v>2284</v>
      </c>
    </row>
    <row r="747" spans="1:4" ht="30">
      <c r="A747" s="57" t="s">
        <v>219</v>
      </c>
      <c r="B747" s="81" t="s">
        <v>220</v>
      </c>
      <c r="C747" s="82">
        <v>5799</v>
      </c>
      <c r="D747" s="82">
        <v>1002</v>
      </c>
    </row>
    <row r="748" spans="1:4" ht="15.75">
      <c r="A748" s="57" t="s">
        <v>221</v>
      </c>
      <c r="B748" s="81" t="s">
        <v>222</v>
      </c>
      <c r="C748" s="82">
        <v>590844</v>
      </c>
      <c r="D748" s="82">
        <v>100364</v>
      </c>
    </row>
    <row r="749" spans="1:4" ht="15.75">
      <c r="A749" s="57" t="s">
        <v>264</v>
      </c>
      <c r="B749" s="81" t="s">
        <v>265</v>
      </c>
      <c r="C749" s="82">
        <v>10252</v>
      </c>
      <c r="D749" s="82">
        <v>942</v>
      </c>
    </row>
    <row r="750" spans="1:4" ht="15.75">
      <c r="A750" s="57" t="s">
        <v>291</v>
      </c>
      <c r="B750" s="81" t="s">
        <v>292</v>
      </c>
      <c r="C750" s="82">
        <v>300</v>
      </c>
      <c r="D750" s="82">
        <v>0</v>
      </c>
    </row>
    <row r="751" spans="1:4" ht="15.75">
      <c r="A751" s="57" t="s">
        <v>266</v>
      </c>
      <c r="B751" s="81" t="s">
        <v>267</v>
      </c>
      <c r="C751" s="82">
        <v>4000</v>
      </c>
      <c r="D751" s="82">
        <v>43</v>
      </c>
    </row>
    <row r="752" spans="1:4" ht="30">
      <c r="A752" s="57" t="s">
        <v>283</v>
      </c>
      <c r="B752" s="81" t="s">
        <v>284</v>
      </c>
      <c r="C752" s="82">
        <v>1000</v>
      </c>
      <c r="D752" s="82">
        <v>131</v>
      </c>
    </row>
    <row r="753" spans="1:4" ht="15.75">
      <c r="A753" s="57" t="s">
        <v>223</v>
      </c>
      <c r="B753" s="81" t="s">
        <v>224</v>
      </c>
      <c r="C753" s="82">
        <v>17500</v>
      </c>
      <c r="D753" s="82">
        <v>2079</v>
      </c>
    </row>
    <row r="754" spans="1:4" ht="15.75">
      <c r="A754" s="57" t="s">
        <v>246</v>
      </c>
      <c r="B754" s="81" t="s">
        <v>247</v>
      </c>
      <c r="C754" s="82">
        <v>22688</v>
      </c>
      <c r="D754" s="82">
        <v>3586</v>
      </c>
    </row>
    <row r="755" spans="1:4" ht="15.75">
      <c r="A755" s="57" t="s">
        <v>225</v>
      </c>
      <c r="B755" s="81" t="s">
        <v>226</v>
      </c>
      <c r="C755" s="82">
        <v>321711</v>
      </c>
      <c r="D755" s="82">
        <v>92933</v>
      </c>
    </row>
    <row r="756" spans="1:4" ht="15.75">
      <c r="A756" s="57" t="s">
        <v>248</v>
      </c>
      <c r="B756" s="81" t="s">
        <v>249</v>
      </c>
      <c r="C756" s="82">
        <v>2700</v>
      </c>
      <c r="D756" s="82">
        <v>0</v>
      </c>
    </row>
    <row r="757" spans="1:4" ht="15.75">
      <c r="A757" s="57" t="s">
        <v>227</v>
      </c>
      <c r="B757" s="81" t="s">
        <v>228</v>
      </c>
      <c r="C757" s="82">
        <v>1200</v>
      </c>
      <c r="D757" s="82">
        <v>60</v>
      </c>
    </row>
    <row r="758" spans="1:4" ht="15.75">
      <c r="A758" s="57" t="s">
        <v>274</v>
      </c>
      <c r="B758" s="81" t="s">
        <v>275</v>
      </c>
      <c r="C758" s="82">
        <v>1200</v>
      </c>
      <c r="D758" s="82">
        <v>590</v>
      </c>
    </row>
    <row r="759" spans="1:4" ht="30">
      <c r="A759" s="57" t="s">
        <v>250</v>
      </c>
      <c r="B759" s="81" t="s">
        <v>251</v>
      </c>
      <c r="C759" s="82">
        <v>208293</v>
      </c>
      <c r="D759" s="82">
        <v>0</v>
      </c>
    </row>
    <row r="760" spans="1:4" ht="15.75">
      <c r="A760" s="57" t="s">
        <v>299</v>
      </c>
      <c r="B760" s="81" t="s">
        <v>300</v>
      </c>
      <c r="C760" s="82">
        <v>1400</v>
      </c>
      <c r="D760" s="82">
        <v>97</v>
      </c>
    </row>
    <row r="761" spans="1:4" ht="45" customHeight="1">
      <c r="A761" s="57" t="s">
        <v>301</v>
      </c>
      <c r="B761" s="81" t="s">
        <v>302</v>
      </c>
      <c r="C761" s="82">
        <v>250</v>
      </c>
      <c r="D761" s="82">
        <v>97</v>
      </c>
    </row>
    <row r="762" spans="1:4" ht="45" customHeight="1">
      <c r="A762" s="57" t="s">
        <v>303</v>
      </c>
      <c r="B762" s="81" t="s">
        <v>304</v>
      </c>
      <c r="C762" s="82">
        <v>1150</v>
      </c>
      <c r="D762" s="82">
        <v>0</v>
      </c>
    </row>
    <row r="763" spans="1:4" ht="15.75">
      <c r="A763" s="58" t="s">
        <v>229</v>
      </c>
      <c r="B763" s="58"/>
      <c r="C763" s="82">
        <v>844705</v>
      </c>
      <c r="D763" s="82">
        <v>152031</v>
      </c>
    </row>
    <row r="764" spans="1:4" ht="15.75">
      <c r="A764" s="57"/>
      <c r="B764" s="83"/>
      <c r="C764" s="82"/>
      <c r="D764" s="82"/>
    </row>
    <row r="765" spans="1:4" ht="33.75" customHeight="1">
      <c r="A765" s="58" t="s">
        <v>376</v>
      </c>
      <c r="B765" s="58"/>
      <c r="C765" s="82">
        <v>844705</v>
      </c>
      <c r="D765" s="82">
        <v>152031</v>
      </c>
    </row>
    <row r="766" spans="1:4" ht="15.75">
      <c r="A766" s="57"/>
      <c r="B766" s="83"/>
      <c r="C766" s="82"/>
      <c r="D766" s="82"/>
    </row>
    <row r="767" spans="1:4" ht="24.75" customHeight="1">
      <c r="A767" s="58" t="s">
        <v>377</v>
      </c>
      <c r="B767" s="58"/>
      <c r="C767" s="58"/>
      <c r="D767" s="58"/>
    </row>
    <row r="768" spans="1:4" ht="15.75">
      <c r="A768" s="59" t="s">
        <v>201</v>
      </c>
      <c r="B768" s="83"/>
      <c r="C768" s="84"/>
      <c r="D768" s="84"/>
    </row>
    <row r="769" spans="1:4" ht="45" customHeight="1">
      <c r="A769" s="57" t="s">
        <v>204</v>
      </c>
      <c r="B769" s="81" t="s">
        <v>88</v>
      </c>
      <c r="C769" s="82">
        <v>167678</v>
      </c>
      <c r="D769" s="82">
        <v>41882</v>
      </c>
    </row>
    <row r="770" spans="1:4" ht="30">
      <c r="A770" s="57" t="s">
        <v>205</v>
      </c>
      <c r="B770" s="81" t="s">
        <v>206</v>
      </c>
      <c r="C770" s="82">
        <v>167678</v>
      </c>
      <c r="D770" s="82">
        <v>41882</v>
      </c>
    </row>
    <row r="771" spans="1:4" ht="30" customHeight="1">
      <c r="A771" s="57" t="s">
        <v>209</v>
      </c>
      <c r="B771" s="81" t="s">
        <v>210</v>
      </c>
      <c r="C771" s="82">
        <v>6594</v>
      </c>
      <c r="D771" s="82">
        <v>1460</v>
      </c>
    </row>
    <row r="772" spans="1:4" ht="30" customHeight="1">
      <c r="A772" s="57" t="s">
        <v>244</v>
      </c>
      <c r="B772" s="81" t="s">
        <v>245</v>
      </c>
      <c r="C772" s="82">
        <v>1920</v>
      </c>
      <c r="D772" s="82">
        <v>322</v>
      </c>
    </row>
    <row r="773" spans="1:4" ht="45" customHeight="1">
      <c r="A773" s="57" t="s">
        <v>232</v>
      </c>
      <c r="B773" s="81" t="s">
        <v>233</v>
      </c>
      <c r="C773" s="82">
        <v>4270</v>
      </c>
      <c r="D773" s="82">
        <v>734</v>
      </c>
    </row>
    <row r="774" spans="1:4" ht="15.75">
      <c r="A774" s="57" t="s">
        <v>236</v>
      </c>
      <c r="B774" s="81" t="s">
        <v>237</v>
      </c>
      <c r="C774" s="82">
        <v>404</v>
      </c>
      <c r="D774" s="82">
        <v>404</v>
      </c>
    </row>
    <row r="775" spans="1:4" ht="15.75">
      <c r="A775" s="57" t="s">
        <v>213</v>
      </c>
      <c r="B775" s="81" t="s">
        <v>214</v>
      </c>
      <c r="C775" s="82">
        <v>32305</v>
      </c>
      <c r="D775" s="82">
        <v>8237</v>
      </c>
    </row>
    <row r="776" spans="1:4" ht="45" customHeight="1">
      <c r="A776" s="57" t="s">
        <v>215</v>
      </c>
      <c r="B776" s="81" t="s">
        <v>216</v>
      </c>
      <c r="C776" s="82">
        <v>19531</v>
      </c>
      <c r="D776" s="82">
        <v>5059</v>
      </c>
    </row>
    <row r="777" spans="1:4" ht="30" customHeight="1">
      <c r="A777" s="57" t="s">
        <v>217</v>
      </c>
      <c r="B777" s="81" t="s">
        <v>218</v>
      </c>
      <c r="C777" s="82">
        <v>8068</v>
      </c>
      <c r="D777" s="82">
        <v>2120</v>
      </c>
    </row>
    <row r="778" spans="1:4" ht="30">
      <c r="A778" s="57" t="s">
        <v>219</v>
      </c>
      <c r="B778" s="81" t="s">
        <v>220</v>
      </c>
      <c r="C778" s="82">
        <v>4706</v>
      </c>
      <c r="D778" s="82">
        <v>1058</v>
      </c>
    </row>
    <row r="779" spans="1:4" ht="15.75">
      <c r="A779" s="57" t="s">
        <v>221</v>
      </c>
      <c r="B779" s="81" t="s">
        <v>222</v>
      </c>
      <c r="C779" s="82">
        <v>94724</v>
      </c>
      <c r="D779" s="82">
        <v>28819</v>
      </c>
    </row>
    <row r="780" spans="1:4" ht="15.75">
      <c r="A780" s="57" t="s">
        <v>264</v>
      </c>
      <c r="B780" s="81" t="s">
        <v>265</v>
      </c>
      <c r="C780" s="82">
        <v>21945</v>
      </c>
      <c r="D780" s="82">
        <v>5464</v>
      </c>
    </row>
    <row r="781" spans="1:4" ht="15.75">
      <c r="A781" s="57" t="s">
        <v>291</v>
      </c>
      <c r="B781" s="81" t="s">
        <v>292</v>
      </c>
      <c r="C781" s="82">
        <v>640</v>
      </c>
      <c r="D781" s="82">
        <v>0</v>
      </c>
    </row>
    <row r="782" spans="1:4" ht="15.75">
      <c r="A782" s="57" t="s">
        <v>266</v>
      </c>
      <c r="B782" s="81" t="s">
        <v>267</v>
      </c>
      <c r="C782" s="82">
        <v>4450</v>
      </c>
      <c r="D782" s="82">
        <v>716</v>
      </c>
    </row>
    <row r="783" spans="1:4" ht="15.75">
      <c r="A783" s="57" t="s">
        <v>223</v>
      </c>
      <c r="B783" s="81" t="s">
        <v>224</v>
      </c>
      <c r="C783" s="82">
        <v>6900</v>
      </c>
      <c r="D783" s="82">
        <v>831</v>
      </c>
    </row>
    <row r="784" spans="1:4" ht="15.75">
      <c r="A784" s="57" t="s">
        <v>246</v>
      </c>
      <c r="B784" s="81" t="s">
        <v>247</v>
      </c>
      <c r="C784" s="82">
        <v>26200</v>
      </c>
      <c r="D784" s="82">
        <v>18771</v>
      </c>
    </row>
    <row r="785" spans="1:4" ht="15.75">
      <c r="A785" s="57" t="s">
        <v>225</v>
      </c>
      <c r="B785" s="81" t="s">
        <v>226</v>
      </c>
      <c r="C785" s="82">
        <v>17422</v>
      </c>
      <c r="D785" s="82">
        <v>2941</v>
      </c>
    </row>
    <row r="786" spans="1:4" ht="15.75">
      <c r="A786" s="57" t="s">
        <v>227</v>
      </c>
      <c r="B786" s="81" t="s">
        <v>228</v>
      </c>
      <c r="C786" s="82">
        <v>716</v>
      </c>
      <c r="D786" s="82">
        <v>20</v>
      </c>
    </row>
    <row r="787" spans="1:4" ht="15.75">
      <c r="A787" s="57" t="s">
        <v>274</v>
      </c>
      <c r="B787" s="81" t="s">
        <v>275</v>
      </c>
      <c r="C787" s="82">
        <v>150</v>
      </c>
      <c r="D787" s="82">
        <v>76</v>
      </c>
    </row>
    <row r="788" spans="1:4" ht="30">
      <c r="A788" s="57" t="s">
        <v>250</v>
      </c>
      <c r="B788" s="81" t="s">
        <v>251</v>
      </c>
      <c r="C788" s="82">
        <v>16301</v>
      </c>
      <c r="D788" s="82">
        <v>0</v>
      </c>
    </row>
    <row r="789" spans="1:4" ht="15.75">
      <c r="A789" s="58" t="s">
        <v>229</v>
      </c>
      <c r="B789" s="58"/>
      <c r="C789" s="82">
        <v>301301</v>
      </c>
      <c r="D789" s="82">
        <v>80398</v>
      </c>
    </row>
    <row r="790" spans="1:4" ht="15.75">
      <c r="A790" s="57"/>
      <c r="B790" s="83"/>
      <c r="C790" s="82"/>
      <c r="D790" s="82"/>
    </row>
    <row r="791" spans="1:4" ht="22.5" customHeight="1">
      <c r="A791" s="58" t="s">
        <v>378</v>
      </c>
      <c r="B791" s="58"/>
      <c r="C791" s="82">
        <v>301301</v>
      </c>
      <c r="D791" s="82">
        <v>80398</v>
      </c>
    </row>
    <row r="792" spans="1:4" ht="15.75">
      <c r="A792" s="57"/>
      <c r="B792" s="83"/>
      <c r="C792" s="82"/>
      <c r="D792" s="82"/>
    </row>
    <row r="793" spans="1:4" ht="26.25" customHeight="1">
      <c r="A793" s="58" t="s">
        <v>379</v>
      </c>
      <c r="B793" s="58"/>
      <c r="C793" s="58"/>
      <c r="D793" s="58"/>
    </row>
    <row r="794" spans="1:4" ht="15.75">
      <c r="A794" s="59" t="s">
        <v>201</v>
      </c>
      <c r="B794" s="83"/>
      <c r="C794" s="84"/>
      <c r="D794" s="84"/>
    </row>
    <row r="795" spans="1:4" ht="45" customHeight="1">
      <c r="A795" s="57" t="s">
        <v>204</v>
      </c>
      <c r="B795" s="81" t="s">
        <v>88</v>
      </c>
      <c r="C795" s="82">
        <v>604782</v>
      </c>
      <c r="D795" s="82">
        <v>12751</v>
      </c>
    </row>
    <row r="796" spans="1:4" ht="30">
      <c r="A796" s="57" t="s">
        <v>205</v>
      </c>
      <c r="B796" s="81" t="s">
        <v>206</v>
      </c>
      <c r="C796" s="82">
        <v>604782</v>
      </c>
      <c r="D796" s="82">
        <v>12751</v>
      </c>
    </row>
    <row r="797" spans="1:4" ht="30" customHeight="1">
      <c r="A797" s="57" t="s">
        <v>209</v>
      </c>
      <c r="B797" s="81" t="s">
        <v>210</v>
      </c>
      <c r="C797" s="82">
        <v>16876</v>
      </c>
      <c r="D797" s="82">
        <v>372</v>
      </c>
    </row>
    <row r="798" spans="1:4" ht="45" customHeight="1">
      <c r="A798" s="57" t="s">
        <v>232</v>
      </c>
      <c r="B798" s="81" t="s">
        <v>233</v>
      </c>
      <c r="C798" s="82">
        <v>16504</v>
      </c>
      <c r="D798" s="82">
        <v>0</v>
      </c>
    </row>
    <row r="799" spans="1:4" ht="15.75">
      <c r="A799" s="57" t="s">
        <v>236</v>
      </c>
      <c r="B799" s="81" t="s">
        <v>237</v>
      </c>
      <c r="C799" s="82">
        <v>372</v>
      </c>
      <c r="D799" s="82">
        <v>372</v>
      </c>
    </row>
    <row r="800" spans="1:4" ht="15.75">
      <c r="A800" s="57" t="s">
        <v>213</v>
      </c>
      <c r="B800" s="81" t="s">
        <v>214</v>
      </c>
      <c r="C800" s="82">
        <v>116311</v>
      </c>
      <c r="D800" s="82">
        <v>2187</v>
      </c>
    </row>
    <row r="801" spans="1:4" ht="45" customHeight="1">
      <c r="A801" s="57" t="s">
        <v>215</v>
      </c>
      <c r="B801" s="81" t="s">
        <v>216</v>
      </c>
      <c r="C801" s="82">
        <v>70319</v>
      </c>
      <c r="D801" s="82">
        <v>1339</v>
      </c>
    </row>
    <row r="802" spans="1:4" ht="30" customHeight="1">
      <c r="A802" s="57" t="s">
        <v>217</v>
      </c>
      <c r="B802" s="81" t="s">
        <v>218</v>
      </c>
      <c r="C802" s="82">
        <v>29048</v>
      </c>
      <c r="D802" s="82">
        <v>566</v>
      </c>
    </row>
    <row r="803" spans="1:4" ht="30">
      <c r="A803" s="57" t="s">
        <v>219</v>
      </c>
      <c r="B803" s="81" t="s">
        <v>220</v>
      </c>
      <c r="C803" s="82">
        <v>16944</v>
      </c>
      <c r="D803" s="82">
        <v>282</v>
      </c>
    </row>
    <row r="804" spans="1:4" ht="15.75">
      <c r="A804" s="57" t="s">
        <v>221</v>
      </c>
      <c r="B804" s="81" t="s">
        <v>222</v>
      </c>
      <c r="C804" s="82">
        <v>90814</v>
      </c>
      <c r="D804" s="82">
        <v>1703</v>
      </c>
    </row>
    <row r="805" spans="1:4" ht="15.75">
      <c r="A805" s="57" t="s">
        <v>266</v>
      </c>
      <c r="B805" s="81" t="s">
        <v>267</v>
      </c>
      <c r="C805" s="82">
        <v>15080</v>
      </c>
      <c r="D805" s="82">
        <v>0</v>
      </c>
    </row>
    <row r="806" spans="1:4" ht="15.75">
      <c r="A806" s="57" t="s">
        <v>223</v>
      </c>
      <c r="B806" s="81" t="s">
        <v>224</v>
      </c>
      <c r="C806" s="82">
        <v>11860</v>
      </c>
      <c r="D806" s="82">
        <v>1555</v>
      </c>
    </row>
    <row r="807" spans="1:4" ht="15.75">
      <c r="A807" s="57" t="s">
        <v>246</v>
      </c>
      <c r="B807" s="81" t="s">
        <v>247</v>
      </c>
      <c r="C807" s="82">
        <v>6249</v>
      </c>
      <c r="D807" s="82">
        <v>0</v>
      </c>
    </row>
    <row r="808" spans="1:4" ht="15.75">
      <c r="A808" s="57" t="s">
        <v>225</v>
      </c>
      <c r="B808" s="81" t="s">
        <v>226</v>
      </c>
      <c r="C808" s="82">
        <v>56922</v>
      </c>
      <c r="D808" s="82">
        <v>148</v>
      </c>
    </row>
    <row r="809" spans="1:4" ht="15.75">
      <c r="A809" s="57" t="s">
        <v>274</v>
      </c>
      <c r="B809" s="81" t="s">
        <v>275</v>
      </c>
      <c r="C809" s="82">
        <v>703</v>
      </c>
      <c r="D809" s="82">
        <v>0</v>
      </c>
    </row>
    <row r="810" spans="1:4" ht="15.75">
      <c r="A810" s="57" t="s">
        <v>299</v>
      </c>
      <c r="B810" s="81" t="s">
        <v>300</v>
      </c>
      <c r="C810" s="82">
        <v>97</v>
      </c>
      <c r="D810" s="82">
        <v>0</v>
      </c>
    </row>
    <row r="811" spans="1:4" ht="45" customHeight="1">
      <c r="A811" s="57" t="s">
        <v>301</v>
      </c>
      <c r="B811" s="81" t="s">
        <v>302</v>
      </c>
      <c r="C811" s="82">
        <v>97</v>
      </c>
      <c r="D811" s="82">
        <v>0</v>
      </c>
    </row>
    <row r="812" spans="1:4" ht="15.75">
      <c r="A812" s="58" t="s">
        <v>229</v>
      </c>
      <c r="B812" s="58"/>
      <c r="C812" s="82">
        <v>828880</v>
      </c>
      <c r="D812" s="82">
        <v>17013</v>
      </c>
    </row>
    <row r="813" spans="1:4" ht="15.75">
      <c r="A813" s="57"/>
      <c r="B813" s="83"/>
      <c r="C813" s="82"/>
      <c r="D813" s="82"/>
    </row>
    <row r="814" spans="1:4" ht="29.25" customHeight="1">
      <c r="A814" s="58" t="s">
        <v>380</v>
      </c>
      <c r="B814" s="58"/>
      <c r="C814" s="82">
        <v>828880</v>
      </c>
      <c r="D814" s="82">
        <v>17013</v>
      </c>
    </row>
    <row r="815" spans="1:4" ht="15.75">
      <c r="A815" s="57"/>
      <c r="B815" s="83"/>
      <c r="C815" s="82"/>
      <c r="D815" s="82"/>
    </row>
    <row r="816" spans="1:4" ht="21.75" customHeight="1">
      <c r="A816" s="58" t="s">
        <v>381</v>
      </c>
      <c r="B816" s="58"/>
      <c r="C816" s="58"/>
      <c r="D816" s="58"/>
    </row>
    <row r="817" spans="1:4" ht="15.75">
      <c r="A817" s="59" t="s">
        <v>201</v>
      </c>
      <c r="B817" s="83"/>
      <c r="C817" s="84"/>
      <c r="D817" s="84"/>
    </row>
    <row r="818" spans="1:4" ht="45" customHeight="1">
      <c r="A818" s="57" t="s">
        <v>204</v>
      </c>
      <c r="B818" s="81" t="s">
        <v>88</v>
      </c>
      <c r="C818" s="82">
        <v>7535</v>
      </c>
      <c r="D818" s="82">
        <v>5027</v>
      </c>
    </row>
    <row r="819" spans="1:4" ht="30">
      <c r="A819" s="57" t="s">
        <v>205</v>
      </c>
      <c r="B819" s="81" t="s">
        <v>206</v>
      </c>
      <c r="C819" s="82">
        <v>7535</v>
      </c>
      <c r="D819" s="82">
        <v>5027</v>
      </c>
    </row>
    <row r="820" spans="1:4" ht="30" customHeight="1">
      <c r="A820" s="57" t="s">
        <v>209</v>
      </c>
      <c r="B820" s="81" t="s">
        <v>210</v>
      </c>
      <c r="C820" s="82">
        <v>410705</v>
      </c>
      <c r="D820" s="82">
        <v>410705</v>
      </c>
    </row>
    <row r="821" spans="1:4" ht="30">
      <c r="A821" s="57" t="s">
        <v>211</v>
      </c>
      <c r="B821" s="81" t="s">
        <v>212</v>
      </c>
      <c r="C821" s="82">
        <v>410003</v>
      </c>
      <c r="D821" s="82">
        <v>410003</v>
      </c>
    </row>
    <row r="822" spans="1:4" ht="45" customHeight="1">
      <c r="A822" s="57" t="s">
        <v>232</v>
      </c>
      <c r="B822" s="81" t="s">
        <v>233</v>
      </c>
      <c r="C822" s="82">
        <v>97</v>
      </c>
      <c r="D822" s="82">
        <v>97</v>
      </c>
    </row>
    <row r="823" spans="1:4" ht="15.75">
      <c r="A823" s="57" t="s">
        <v>236</v>
      </c>
      <c r="B823" s="81" t="s">
        <v>237</v>
      </c>
      <c r="C823" s="82">
        <v>605</v>
      </c>
      <c r="D823" s="82">
        <v>605</v>
      </c>
    </row>
    <row r="824" spans="1:4" ht="15.75">
      <c r="A824" s="57" t="s">
        <v>213</v>
      </c>
      <c r="B824" s="81" t="s">
        <v>214</v>
      </c>
      <c r="C824" s="82">
        <v>80085</v>
      </c>
      <c r="D824" s="82">
        <v>79276</v>
      </c>
    </row>
    <row r="825" spans="1:4" ht="45" customHeight="1">
      <c r="A825" s="57" t="s">
        <v>215</v>
      </c>
      <c r="B825" s="81" t="s">
        <v>216</v>
      </c>
      <c r="C825" s="82">
        <v>53810</v>
      </c>
      <c r="D825" s="82">
        <v>53294</v>
      </c>
    </row>
    <row r="826" spans="1:4" ht="30" customHeight="1">
      <c r="A826" s="57" t="s">
        <v>217</v>
      </c>
      <c r="B826" s="81" t="s">
        <v>218</v>
      </c>
      <c r="C826" s="82">
        <v>20269</v>
      </c>
      <c r="D826" s="82">
        <v>20106</v>
      </c>
    </row>
    <row r="827" spans="1:4" ht="30">
      <c r="A827" s="57" t="s">
        <v>219</v>
      </c>
      <c r="B827" s="81" t="s">
        <v>220</v>
      </c>
      <c r="C827" s="82">
        <v>6006</v>
      </c>
      <c r="D827" s="82">
        <v>5876</v>
      </c>
    </row>
    <row r="828" spans="1:4" ht="15.75">
      <c r="A828" s="57" t="s">
        <v>221</v>
      </c>
      <c r="B828" s="81" t="s">
        <v>222</v>
      </c>
      <c r="C828" s="82">
        <v>270</v>
      </c>
      <c r="D828" s="82">
        <v>246</v>
      </c>
    </row>
    <row r="829" spans="1:4" ht="15.75">
      <c r="A829" s="57" t="s">
        <v>223</v>
      </c>
      <c r="B829" s="81" t="s">
        <v>224</v>
      </c>
      <c r="C829" s="82">
        <v>80</v>
      </c>
      <c r="D829" s="82">
        <v>80</v>
      </c>
    </row>
    <row r="830" spans="1:4" ht="15.75">
      <c r="A830" s="57" t="s">
        <v>246</v>
      </c>
      <c r="B830" s="81" t="s">
        <v>247</v>
      </c>
      <c r="C830" s="82">
        <v>162</v>
      </c>
      <c r="D830" s="82">
        <v>162</v>
      </c>
    </row>
    <row r="831" spans="1:4" ht="15.75">
      <c r="A831" s="57" t="s">
        <v>225</v>
      </c>
      <c r="B831" s="81" t="s">
        <v>226</v>
      </c>
      <c r="C831" s="82">
        <v>28</v>
      </c>
      <c r="D831" s="82">
        <v>4</v>
      </c>
    </row>
    <row r="832" spans="1:4" ht="15.75">
      <c r="A832" s="58" t="s">
        <v>229</v>
      </c>
      <c r="B832" s="58"/>
      <c r="C832" s="82">
        <v>498595</v>
      </c>
      <c r="D832" s="82">
        <v>495254</v>
      </c>
    </row>
    <row r="833" spans="1:4" ht="15.75">
      <c r="A833" s="57"/>
      <c r="B833" s="83"/>
      <c r="C833" s="82"/>
      <c r="D833" s="82"/>
    </row>
    <row r="834" spans="1:4" ht="27.75" customHeight="1">
      <c r="A834" s="58" t="s">
        <v>382</v>
      </c>
      <c r="B834" s="58"/>
      <c r="C834" s="82">
        <v>498595</v>
      </c>
      <c r="D834" s="82">
        <v>495254</v>
      </c>
    </row>
    <row r="835" spans="1:4" ht="15.75">
      <c r="A835" s="57"/>
      <c r="B835" s="83"/>
      <c r="C835" s="82"/>
      <c r="D835" s="82"/>
    </row>
    <row r="836" spans="1:4" ht="49.5" customHeight="1">
      <c r="A836" s="58" t="s">
        <v>383</v>
      </c>
      <c r="B836" s="58"/>
      <c r="C836" s="58"/>
      <c r="D836" s="58"/>
    </row>
    <row r="837" spans="1:4" ht="15.75">
      <c r="A837" s="59" t="s">
        <v>201</v>
      </c>
      <c r="B837" s="83"/>
      <c r="C837" s="84"/>
      <c r="D837" s="84"/>
    </row>
    <row r="838" spans="1:4" ht="15.75">
      <c r="A838" s="57" t="s">
        <v>221</v>
      </c>
      <c r="B838" s="81" t="s">
        <v>222</v>
      </c>
      <c r="C838" s="82">
        <v>36335</v>
      </c>
      <c r="D838" s="82">
        <v>25438</v>
      </c>
    </row>
    <row r="839" spans="1:4" ht="15.75">
      <c r="A839" s="57" t="s">
        <v>264</v>
      </c>
      <c r="B839" s="81" t="s">
        <v>265</v>
      </c>
      <c r="C839" s="82">
        <v>30289</v>
      </c>
      <c r="D839" s="82">
        <v>22827</v>
      </c>
    </row>
    <row r="840" spans="1:4" ht="15.75">
      <c r="A840" s="57" t="s">
        <v>223</v>
      </c>
      <c r="B840" s="81" t="s">
        <v>224</v>
      </c>
      <c r="C840" s="82">
        <v>3315</v>
      </c>
      <c r="D840" s="82">
        <v>1241</v>
      </c>
    </row>
    <row r="841" spans="1:4" ht="15.75">
      <c r="A841" s="57" t="s">
        <v>246</v>
      </c>
      <c r="B841" s="81" t="s">
        <v>247</v>
      </c>
      <c r="C841" s="82">
        <v>2524</v>
      </c>
      <c r="D841" s="82">
        <v>1312</v>
      </c>
    </row>
    <row r="842" spans="1:4" ht="15.75">
      <c r="A842" s="57" t="s">
        <v>225</v>
      </c>
      <c r="B842" s="81" t="s">
        <v>226</v>
      </c>
      <c r="C842" s="82">
        <v>207</v>
      </c>
      <c r="D842" s="82">
        <v>58</v>
      </c>
    </row>
    <row r="843" spans="1:4" ht="30">
      <c r="A843" s="57" t="s">
        <v>306</v>
      </c>
      <c r="B843" s="81" t="s">
        <v>307</v>
      </c>
      <c r="C843" s="82">
        <v>238199</v>
      </c>
      <c r="D843" s="82">
        <v>68208</v>
      </c>
    </row>
    <row r="844" spans="1:4" ht="15.75">
      <c r="A844" s="57" t="s">
        <v>308</v>
      </c>
      <c r="B844" s="81" t="s">
        <v>309</v>
      </c>
      <c r="C844" s="82">
        <v>238199</v>
      </c>
      <c r="D844" s="82">
        <v>68208</v>
      </c>
    </row>
    <row r="845" spans="1:4" ht="15.75">
      <c r="A845" s="58" t="s">
        <v>229</v>
      </c>
      <c r="B845" s="58"/>
      <c r="C845" s="82">
        <v>274534</v>
      </c>
      <c r="D845" s="82">
        <v>93646</v>
      </c>
    </row>
    <row r="846" spans="1:4" ht="15.75">
      <c r="A846" s="57"/>
      <c r="B846" s="83"/>
      <c r="C846" s="82"/>
      <c r="D846" s="82"/>
    </row>
    <row r="847" spans="1:4" ht="52.5" customHeight="1">
      <c r="A847" s="58" t="s">
        <v>384</v>
      </c>
      <c r="B847" s="58"/>
      <c r="C847" s="82">
        <v>274534</v>
      </c>
      <c r="D847" s="82">
        <v>93646</v>
      </c>
    </row>
    <row r="848" spans="1:4" ht="15.75">
      <c r="A848" s="57"/>
      <c r="B848" s="83"/>
      <c r="C848" s="82"/>
      <c r="D848" s="82"/>
    </row>
    <row r="849" spans="1:4" ht="50.25" customHeight="1">
      <c r="A849" s="58" t="s">
        <v>385</v>
      </c>
      <c r="B849" s="58"/>
      <c r="C849" s="82">
        <v>10067012</v>
      </c>
      <c r="D849" s="82">
        <v>2524405</v>
      </c>
    </row>
    <row r="850" spans="1:4" ht="15.75">
      <c r="A850" s="57"/>
      <c r="B850" s="83"/>
      <c r="C850" s="82"/>
      <c r="D850" s="82"/>
    </row>
    <row r="851" spans="1:4" ht="38.25" customHeight="1">
      <c r="A851" s="58" t="s">
        <v>386</v>
      </c>
      <c r="B851" s="58"/>
      <c r="C851" s="82">
        <v>10067012</v>
      </c>
      <c r="D851" s="82">
        <v>2524405</v>
      </c>
    </row>
    <row r="852" spans="1:4" ht="15.75">
      <c r="A852" s="57"/>
      <c r="B852" s="83"/>
      <c r="C852" s="82"/>
      <c r="D852" s="82"/>
    </row>
    <row r="853" spans="1:4" ht="15.75">
      <c r="A853" s="57"/>
      <c r="B853" s="83"/>
      <c r="C853" s="82"/>
      <c r="D853" s="82"/>
    </row>
    <row r="854" spans="1:4" ht="39" customHeight="1">
      <c r="A854" s="58" t="s">
        <v>387</v>
      </c>
      <c r="B854" s="58"/>
      <c r="C854" s="58"/>
      <c r="D854" s="58"/>
    </row>
    <row r="855" spans="1:4" ht="22.5" customHeight="1">
      <c r="A855" s="58" t="s">
        <v>388</v>
      </c>
      <c r="B855" s="58"/>
      <c r="C855" s="58"/>
      <c r="D855" s="58"/>
    </row>
    <row r="856" spans="1:4" ht="27" customHeight="1">
      <c r="A856" s="58" t="s">
        <v>389</v>
      </c>
      <c r="B856" s="58"/>
      <c r="C856" s="58"/>
      <c r="D856" s="58"/>
    </row>
    <row r="857" spans="1:4" ht="15.75">
      <c r="A857" s="59" t="s">
        <v>201</v>
      </c>
      <c r="B857" s="83"/>
      <c r="C857" s="84"/>
      <c r="D857" s="84"/>
    </row>
    <row r="858" spans="1:4" ht="15.75">
      <c r="A858" s="57" t="s">
        <v>221</v>
      </c>
      <c r="B858" s="81" t="s">
        <v>222</v>
      </c>
      <c r="C858" s="82">
        <v>28101</v>
      </c>
      <c r="D858" s="82">
        <v>4856</v>
      </c>
    </row>
    <row r="859" spans="1:4" ht="15.75">
      <c r="A859" s="57" t="s">
        <v>264</v>
      </c>
      <c r="B859" s="81" t="s">
        <v>265</v>
      </c>
      <c r="C859" s="82">
        <v>167</v>
      </c>
      <c r="D859" s="82">
        <v>167</v>
      </c>
    </row>
    <row r="860" spans="1:4" ht="30">
      <c r="A860" s="57" t="s">
        <v>283</v>
      </c>
      <c r="B860" s="81" t="s">
        <v>284</v>
      </c>
      <c r="C860" s="82">
        <v>920</v>
      </c>
      <c r="D860" s="82">
        <v>920</v>
      </c>
    </row>
    <row r="861" spans="1:4" ht="15.75">
      <c r="A861" s="57" t="s">
        <v>223</v>
      </c>
      <c r="B861" s="81" t="s">
        <v>224</v>
      </c>
      <c r="C861" s="82">
        <v>5843</v>
      </c>
      <c r="D861" s="82">
        <v>3769</v>
      </c>
    </row>
    <row r="862" spans="1:4" ht="15.75">
      <c r="A862" s="57" t="s">
        <v>225</v>
      </c>
      <c r="B862" s="81" t="s">
        <v>226</v>
      </c>
      <c r="C862" s="82">
        <v>3175</v>
      </c>
      <c r="D862" s="82">
        <v>0</v>
      </c>
    </row>
    <row r="863" spans="1:4" ht="30">
      <c r="A863" s="57" t="s">
        <v>250</v>
      </c>
      <c r="B863" s="81" t="s">
        <v>251</v>
      </c>
      <c r="C863" s="82">
        <v>17996</v>
      </c>
      <c r="D863" s="82">
        <v>0</v>
      </c>
    </row>
    <row r="864" spans="1:4" ht="15.75">
      <c r="A864" s="58" t="s">
        <v>229</v>
      </c>
      <c r="B864" s="58"/>
      <c r="C864" s="82">
        <v>28101</v>
      </c>
      <c r="D864" s="82">
        <v>4856</v>
      </c>
    </row>
    <row r="865" spans="1:4" ht="15.75">
      <c r="A865" s="57"/>
      <c r="B865" s="83"/>
      <c r="C865" s="82"/>
      <c r="D865" s="82"/>
    </row>
    <row r="866" spans="1:4" ht="19.5" customHeight="1">
      <c r="A866" s="58" t="s">
        <v>390</v>
      </c>
      <c r="B866" s="58"/>
      <c r="C866" s="82">
        <v>28101</v>
      </c>
      <c r="D866" s="82">
        <v>4856</v>
      </c>
    </row>
    <row r="867" spans="1:4" ht="15.75">
      <c r="A867" s="57"/>
      <c r="B867" s="83"/>
      <c r="C867" s="82"/>
      <c r="D867" s="82"/>
    </row>
    <row r="868" spans="1:4" ht="26.25" customHeight="1">
      <c r="A868" s="58" t="s">
        <v>391</v>
      </c>
      <c r="B868" s="58"/>
      <c r="C868" s="82">
        <v>28101</v>
      </c>
      <c r="D868" s="82">
        <v>4856</v>
      </c>
    </row>
    <row r="869" spans="1:4" ht="15.75">
      <c r="A869" s="57"/>
      <c r="B869" s="83"/>
      <c r="C869" s="82"/>
      <c r="D869" s="82"/>
    </row>
    <row r="870" spans="1:4" ht="25.5" customHeight="1">
      <c r="A870" s="58" t="s">
        <v>392</v>
      </c>
      <c r="B870" s="58"/>
      <c r="C870" s="58"/>
      <c r="D870" s="58"/>
    </row>
    <row r="871" spans="1:4" ht="15.75">
      <c r="A871" s="58" t="s">
        <v>393</v>
      </c>
      <c r="B871" s="58"/>
      <c r="C871" s="58"/>
      <c r="D871" s="58"/>
    </row>
    <row r="872" spans="1:4" ht="15.75">
      <c r="A872" s="59" t="s">
        <v>310</v>
      </c>
      <c r="B872" s="83"/>
      <c r="C872" s="84"/>
      <c r="D872" s="84"/>
    </row>
    <row r="873" spans="1:4" ht="30">
      <c r="A873" s="57" t="s">
        <v>394</v>
      </c>
      <c r="B873" s="81" t="s">
        <v>41</v>
      </c>
      <c r="C873" s="82">
        <v>1113948</v>
      </c>
      <c r="D873" s="82">
        <v>304188</v>
      </c>
    </row>
    <row r="874" spans="1:4" ht="15.75">
      <c r="A874" s="58" t="s">
        <v>315</v>
      </c>
      <c r="B874" s="58"/>
      <c r="C874" s="82">
        <v>1113948</v>
      </c>
      <c r="D874" s="82">
        <v>304188</v>
      </c>
    </row>
    <row r="875" spans="1:4" ht="15.75">
      <c r="A875" s="57"/>
      <c r="B875" s="83"/>
      <c r="C875" s="82"/>
      <c r="D875" s="82"/>
    </row>
    <row r="876" spans="1:4" ht="15.75">
      <c r="A876" s="58" t="s">
        <v>395</v>
      </c>
      <c r="B876" s="58"/>
      <c r="C876" s="82">
        <v>1113948</v>
      </c>
      <c r="D876" s="82">
        <v>304188</v>
      </c>
    </row>
    <row r="877" spans="1:4" ht="15.75">
      <c r="A877" s="57"/>
      <c r="B877" s="83"/>
      <c r="C877" s="82"/>
      <c r="D877" s="82"/>
    </row>
    <row r="878" spans="1:4" ht="55.5" customHeight="1">
      <c r="A878" s="58" t="s">
        <v>396</v>
      </c>
      <c r="B878" s="58"/>
      <c r="C878" s="58"/>
      <c r="D878" s="58"/>
    </row>
    <row r="879" spans="1:4" ht="15.75">
      <c r="A879" s="59" t="s">
        <v>201</v>
      </c>
      <c r="B879" s="83"/>
      <c r="C879" s="84"/>
      <c r="D879" s="84"/>
    </row>
    <row r="880" spans="1:4" ht="45" customHeight="1">
      <c r="A880" s="57" t="s">
        <v>204</v>
      </c>
      <c r="B880" s="81" t="s">
        <v>88</v>
      </c>
      <c r="C880" s="82">
        <v>1776960</v>
      </c>
      <c r="D880" s="82">
        <v>248659</v>
      </c>
    </row>
    <row r="881" spans="1:4" ht="30">
      <c r="A881" s="57" t="s">
        <v>205</v>
      </c>
      <c r="B881" s="81" t="s">
        <v>206</v>
      </c>
      <c r="C881" s="82">
        <v>1776960</v>
      </c>
      <c r="D881" s="82">
        <v>248659</v>
      </c>
    </row>
    <row r="882" spans="1:4" ht="30" customHeight="1">
      <c r="A882" s="57" t="s">
        <v>209</v>
      </c>
      <c r="B882" s="81" t="s">
        <v>210</v>
      </c>
      <c r="C882" s="82">
        <v>88594</v>
      </c>
      <c r="D882" s="82">
        <v>6325</v>
      </c>
    </row>
    <row r="883" spans="1:4" ht="30" customHeight="1">
      <c r="A883" s="57" t="s">
        <v>244</v>
      </c>
      <c r="B883" s="81" t="s">
        <v>245</v>
      </c>
      <c r="C883" s="82">
        <v>27500</v>
      </c>
      <c r="D883" s="82">
        <v>2000</v>
      </c>
    </row>
    <row r="884" spans="1:4" ht="45" customHeight="1">
      <c r="A884" s="57" t="s">
        <v>232</v>
      </c>
      <c r="B884" s="81" t="s">
        <v>233</v>
      </c>
      <c r="C884" s="82">
        <v>42939</v>
      </c>
      <c r="D884" s="82">
        <v>2770</v>
      </c>
    </row>
    <row r="885" spans="1:4" ht="30">
      <c r="A885" s="57" t="s">
        <v>234</v>
      </c>
      <c r="B885" s="81" t="s">
        <v>235</v>
      </c>
      <c r="C885" s="82">
        <v>16905</v>
      </c>
      <c r="D885" s="82">
        <v>305</v>
      </c>
    </row>
    <row r="886" spans="1:4" ht="15.75">
      <c r="A886" s="57" t="s">
        <v>236</v>
      </c>
      <c r="B886" s="81" t="s">
        <v>237</v>
      </c>
      <c r="C886" s="82">
        <v>1250</v>
      </c>
      <c r="D886" s="82">
        <v>1250</v>
      </c>
    </row>
    <row r="887" spans="1:4" ht="15.75">
      <c r="A887" s="57" t="s">
        <v>213</v>
      </c>
      <c r="B887" s="81" t="s">
        <v>214</v>
      </c>
      <c r="C887" s="82">
        <v>352491</v>
      </c>
      <c r="D887" s="82">
        <v>46486</v>
      </c>
    </row>
    <row r="888" spans="1:4" ht="45" customHeight="1">
      <c r="A888" s="57" t="s">
        <v>215</v>
      </c>
      <c r="B888" s="81" t="s">
        <v>216</v>
      </c>
      <c r="C888" s="82">
        <v>227251</v>
      </c>
      <c r="D888" s="82">
        <v>29495</v>
      </c>
    </row>
    <row r="889" spans="1:4" ht="30" customHeight="1">
      <c r="A889" s="57" t="s">
        <v>217</v>
      </c>
      <c r="B889" s="81" t="s">
        <v>218</v>
      </c>
      <c r="C889" s="82">
        <v>89110</v>
      </c>
      <c r="D889" s="82">
        <v>11884</v>
      </c>
    </row>
    <row r="890" spans="1:4" ht="30">
      <c r="A890" s="57" t="s">
        <v>219</v>
      </c>
      <c r="B890" s="81" t="s">
        <v>220</v>
      </c>
      <c r="C890" s="82">
        <v>36130</v>
      </c>
      <c r="D890" s="82">
        <v>5107</v>
      </c>
    </row>
    <row r="891" spans="1:4" ht="15.75">
      <c r="A891" s="57" t="s">
        <v>221</v>
      </c>
      <c r="B891" s="81" t="s">
        <v>222</v>
      </c>
      <c r="C891" s="82">
        <v>393637</v>
      </c>
      <c r="D891" s="82">
        <v>82333</v>
      </c>
    </row>
    <row r="892" spans="1:4" ht="15.75">
      <c r="A892" s="57" t="s">
        <v>291</v>
      </c>
      <c r="B892" s="81" t="s">
        <v>292</v>
      </c>
      <c r="C892" s="82">
        <v>37</v>
      </c>
      <c r="D892" s="82">
        <v>37</v>
      </c>
    </row>
    <row r="893" spans="1:4" ht="15.75">
      <c r="A893" s="57" t="s">
        <v>266</v>
      </c>
      <c r="B893" s="81" t="s">
        <v>267</v>
      </c>
      <c r="C893" s="82">
        <v>34500</v>
      </c>
      <c r="D893" s="82">
        <v>33000</v>
      </c>
    </row>
    <row r="894" spans="1:4" ht="30">
      <c r="A894" s="57" t="s">
        <v>283</v>
      </c>
      <c r="B894" s="81" t="s">
        <v>284</v>
      </c>
      <c r="C894" s="82">
        <v>3820</v>
      </c>
      <c r="D894" s="82">
        <v>0</v>
      </c>
    </row>
    <row r="895" spans="1:4" ht="15.75">
      <c r="A895" s="57" t="s">
        <v>223</v>
      </c>
      <c r="B895" s="81" t="s">
        <v>224</v>
      </c>
      <c r="C895" s="82">
        <v>62000</v>
      </c>
      <c r="D895" s="82">
        <v>9319</v>
      </c>
    </row>
    <row r="896" spans="1:4" ht="15.75">
      <c r="A896" s="57" t="s">
        <v>246</v>
      </c>
      <c r="B896" s="81" t="s">
        <v>247</v>
      </c>
      <c r="C896" s="82">
        <v>81500</v>
      </c>
      <c r="D896" s="82">
        <v>24549</v>
      </c>
    </row>
    <row r="897" spans="1:4" ht="15.75">
      <c r="A897" s="57" t="s">
        <v>225</v>
      </c>
      <c r="B897" s="81" t="s">
        <v>226</v>
      </c>
      <c r="C897" s="82">
        <v>120017</v>
      </c>
      <c r="D897" s="82">
        <v>13640</v>
      </c>
    </row>
    <row r="898" spans="1:4" ht="15.75">
      <c r="A898" s="57" t="s">
        <v>227</v>
      </c>
      <c r="B898" s="81" t="s">
        <v>228</v>
      </c>
      <c r="C898" s="82">
        <v>8000</v>
      </c>
      <c r="D898" s="82">
        <v>1092</v>
      </c>
    </row>
    <row r="899" spans="1:4" ht="15.75">
      <c r="A899" s="57" t="s">
        <v>274</v>
      </c>
      <c r="B899" s="81" t="s">
        <v>275</v>
      </c>
      <c r="C899" s="82">
        <v>5153</v>
      </c>
      <c r="D899" s="82">
        <v>696</v>
      </c>
    </row>
    <row r="900" spans="1:4" ht="30">
      <c r="A900" s="57" t="s">
        <v>250</v>
      </c>
      <c r="B900" s="81" t="s">
        <v>251</v>
      </c>
      <c r="C900" s="82">
        <v>78610</v>
      </c>
      <c r="D900" s="82">
        <v>0</v>
      </c>
    </row>
    <row r="901" spans="1:4" ht="15.75">
      <c r="A901" s="57" t="s">
        <v>299</v>
      </c>
      <c r="B901" s="81" t="s">
        <v>300</v>
      </c>
      <c r="C901" s="82">
        <v>5120</v>
      </c>
      <c r="D901" s="82">
        <v>907</v>
      </c>
    </row>
    <row r="902" spans="1:4" ht="45" customHeight="1">
      <c r="A902" s="57" t="s">
        <v>301</v>
      </c>
      <c r="B902" s="81" t="s">
        <v>302</v>
      </c>
      <c r="C902" s="82">
        <v>920</v>
      </c>
      <c r="D902" s="82">
        <v>907</v>
      </c>
    </row>
    <row r="903" spans="1:4" ht="45" customHeight="1">
      <c r="A903" s="57" t="s">
        <v>303</v>
      </c>
      <c r="B903" s="81" t="s">
        <v>304</v>
      </c>
      <c r="C903" s="82">
        <v>4200</v>
      </c>
      <c r="D903" s="82">
        <v>0</v>
      </c>
    </row>
    <row r="904" spans="1:4" ht="15.75">
      <c r="A904" s="58" t="s">
        <v>229</v>
      </c>
      <c r="B904" s="58"/>
      <c r="C904" s="82">
        <v>2616802</v>
      </c>
      <c r="D904" s="82">
        <v>384710</v>
      </c>
    </row>
    <row r="905" spans="1:4" ht="15.75">
      <c r="A905" s="59" t="s">
        <v>252</v>
      </c>
      <c r="B905" s="83"/>
      <c r="C905" s="84"/>
      <c r="D905" s="84"/>
    </row>
    <row r="906" spans="1:4" ht="30" customHeight="1">
      <c r="A906" s="57" t="s">
        <v>255</v>
      </c>
      <c r="B906" s="81" t="s">
        <v>256</v>
      </c>
      <c r="C906" s="82">
        <v>56000</v>
      </c>
      <c r="D906" s="82">
        <v>0</v>
      </c>
    </row>
    <row r="907" spans="1:4" ht="15.75">
      <c r="A907" s="57" t="s">
        <v>341</v>
      </c>
      <c r="B907" s="81" t="s">
        <v>342</v>
      </c>
      <c r="C907" s="82">
        <v>56000</v>
      </c>
      <c r="D907" s="82">
        <v>0</v>
      </c>
    </row>
    <row r="908" spans="1:4" ht="15.75">
      <c r="A908" s="58" t="s">
        <v>259</v>
      </c>
      <c r="B908" s="58"/>
      <c r="C908" s="82">
        <v>56000</v>
      </c>
      <c r="D908" s="82">
        <v>0</v>
      </c>
    </row>
    <row r="909" spans="1:4" ht="15.75">
      <c r="A909" s="57"/>
      <c r="B909" s="83"/>
      <c r="C909" s="82"/>
      <c r="D909" s="82"/>
    </row>
    <row r="910" spans="1:4" ht="52.5" customHeight="1">
      <c r="A910" s="58" t="s">
        <v>397</v>
      </c>
      <c r="B910" s="58"/>
      <c r="C910" s="82">
        <v>2672802</v>
      </c>
      <c r="D910" s="82">
        <v>384710</v>
      </c>
    </row>
    <row r="911" spans="1:4" ht="15.75">
      <c r="A911" s="57"/>
      <c r="B911" s="83"/>
      <c r="C911" s="82"/>
      <c r="D911" s="82"/>
    </row>
    <row r="912" spans="1:4" ht="40.5" customHeight="1">
      <c r="A912" s="58" t="s">
        <v>398</v>
      </c>
      <c r="B912" s="58"/>
      <c r="C912" s="58"/>
      <c r="D912" s="58"/>
    </row>
    <row r="913" spans="1:4" ht="15.75">
      <c r="A913" s="59" t="s">
        <v>201</v>
      </c>
      <c r="B913" s="83"/>
      <c r="C913" s="84"/>
      <c r="D913" s="84"/>
    </row>
    <row r="914" spans="1:4" ht="45" customHeight="1">
      <c r="A914" s="57" t="s">
        <v>204</v>
      </c>
      <c r="B914" s="81" t="s">
        <v>88</v>
      </c>
      <c r="C914" s="82">
        <v>702948</v>
      </c>
      <c r="D914" s="82">
        <v>114280</v>
      </c>
    </row>
    <row r="915" spans="1:4" ht="30">
      <c r="A915" s="57" t="s">
        <v>205</v>
      </c>
      <c r="B915" s="81" t="s">
        <v>206</v>
      </c>
      <c r="C915" s="82">
        <v>702948</v>
      </c>
      <c r="D915" s="82">
        <v>114280</v>
      </c>
    </row>
    <row r="916" spans="1:4" ht="30" customHeight="1">
      <c r="A916" s="57" t="s">
        <v>209</v>
      </c>
      <c r="B916" s="81" t="s">
        <v>210</v>
      </c>
      <c r="C916" s="82">
        <v>34282</v>
      </c>
      <c r="D916" s="82">
        <v>670</v>
      </c>
    </row>
    <row r="917" spans="1:4" ht="30" customHeight="1">
      <c r="A917" s="57" t="s">
        <v>244</v>
      </c>
      <c r="B917" s="81" t="s">
        <v>245</v>
      </c>
      <c r="C917" s="82">
        <v>8400</v>
      </c>
      <c r="D917" s="82">
        <v>670</v>
      </c>
    </row>
    <row r="918" spans="1:4" ht="45" customHeight="1">
      <c r="A918" s="57" t="s">
        <v>232</v>
      </c>
      <c r="B918" s="81" t="s">
        <v>233</v>
      </c>
      <c r="C918" s="82">
        <v>16697</v>
      </c>
      <c r="D918" s="82">
        <v>0</v>
      </c>
    </row>
    <row r="919" spans="1:4" ht="30">
      <c r="A919" s="57" t="s">
        <v>234</v>
      </c>
      <c r="B919" s="81" t="s">
        <v>235</v>
      </c>
      <c r="C919" s="82">
        <v>9185</v>
      </c>
      <c r="D919" s="82">
        <v>0</v>
      </c>
    </row>
    <row r="920" spans="1:4" ht="15.75">
      <c r="A920" s="57" t="s">
        <v>213</v>
      </c>
      <c r="B920" s="81" t="s">
        <v>214</v>
      </c>
      <c r="C920" s="82">
        <v>138474</v>
      </c>
      <c r="D920" s="82">
        <v>21152</v>
      </c>
    </row>
    <row r="921" spans="1:4" ht="45" customHeight="1">
      <c r="A921" s="57" t="s">
        <v>215</v>
      </c>
      <c r="B921" s="81" t="s">
        <v>216</v>
      </c>
      <c r="C921" s="82">
        <v>83143</v>
      </c>
      <c r="D921" s="82">
        <v>12944</v>
      </c>
    </row>
    <row r="922" spans="1:4" ht="30" customHeight="1">
      <c r="A922" s="57" t="s">
        <v>217</v>
      </c>
      <c r="B922" s="81" t="s">
        <v>218</v>
      </c>
      <c r="C922" s="82">
        <v>34946</v>
      </c>
      <c r="D922" s="82">
        <v>5536</v>
      </c>
    </row>
    <row r="923" spans="1:4" ht="30">
      <c r="A923" s="57" t="s">
        <v>219</v>
      </c>
      <c r="B923" s="81" t="s">
        <v>220</v>
      </c>
      <c r="C923" s="82">
        <v>20385</v>
      </c>
      <c r="D923" s="82">
        <v>2672</v>
      </c>
    </row>
    <row r="924" spans="1:4" ht="15.75">
      <c r="A924" s="57" t="s">
        <v>221</v>
      </c>
      <c r="B924" s="81" t="s">
        <v>222</v>
      </c>
      <c r="C924" s="82">
        <v>134616</v>
      </c>
      <c r="D924" s="82">
        <v>49649</v>
      </c>
    </row>
    <row r="925" spans="1:4" ht="15.75">
      <c r="A925" s="57" t="s">
        <v>266</v>
      </c>
      <c r="B925" s="81" t="s">
        <v>267</v>
      </c>
      <c r="C925" s="82">
        <v>2000</v>
      </c>
      <c r="D925" s="82">
        <v>115</v>
      </c>
    </row>
    <row r="926" spans="1:4" ht="30">
      <c r="A926" s="57" t="s">
        <v>283</v>
      </c>
      <c r="B926" s="81" t="s">
        <v>284</v>
      </c>
      <c r="C926" s="82">
        <v>22650</v>
      </c>
      <c r="D926" s="82">
        <v>2486</v>
      </c>
    </row>
    <row r="927" spans="1:4" ht="15.75">
      <c r="A927" s="57" t="s">
        <v>223</v>
      </c>
      <c r="B927" s="81" t="s">
        <v>224</v>
      </c>
      <c r="C927" s="82">
        <v>23894</v>
      </c>
      <c r="D927" s="82">
        <v>8004</v>
      </c>
    </row>
    <row r="928" spans="1:4" ht="15.75">
      <c r="A928" s="57" t="s">
        <v>246</v>
      </c>
      <c r="B928" s="81" t="s">
        <v>247</v>
      </c>
      <c r="C928" s="82">
        <v>43250</v>
      </c>
      <c r="D928" s="82">
        <v>29964</v>
      </c>
    </row>
    <row r="929" spans="1:4" ht="15.75">
      <c r="A929" s="57" t="s">
        <v>225</v>
      </c>
      <c r="B929" s="81" t="s">
        <v>226</v>
      </c>
      <c r="C929" s="82">
        <v>35451</v>
      </c>
      <c r="D929" s="82">
        <v>7430</v>
      </c>
    </row>
    <row r="930" spans="1:4" ht="15.75">
      <c r="A930" s="57" t="s">
        <v>227</v>
      </c>
      <c r="B930" s="81" t="s">
        <v>228</v>
      </c>
      <c r="C930" s="82">
        <v>3000</v>
      </c>
      <c r="D930" s="82">
        <v>140</v>
      </c>
    </row>
    <row r="931" spans="1:4" ht="15.75">
      <c r="A931" s="57" t="s">
        <v>274</v>
      </c>
      <c r="B931" s="81" t="s">
        <v>275</v>
      </c>
      <c r="C931" s="82">
        <v>3400</v>
      </c>
      <c r="D931" s="82">
        <v>1489</v>
      </c>
    </row>
    <row r="932" spans="1:4" ht="30">
      <c r="A932" s="57" t="s">
        <v>297</v>
      </c>
      <c r="B932" s="81" t="s">
        <v>298</v>
      </c>
      <c r="C932" s="82">
        <v>21</v>
      </c>
      <c r="D932" s="82">
        <v>21</v>
      </c>
    </row>
    <row r="933" spans="1:4" ht="30">
      <c r="A933" s="57" t="s">
        <v>250</v>
      </c>
      <c r="B933" s="81" t="s">
        <v>251</v>
      </c>
      <c r="C933" s="82">
        <v>950</v>
      </c>
      <c r="D933" s="82">
        <v>0</v>
      </c>
    </row>
    <row r="934" spans="1:4" ht="15.75">
      <c r="A934" s="57" t="s">
        <v>299</v>
      </c>
      <c r="B934" s="81" t="s">
        <v>300</v>
      </c>
      <c r="C934" s="82">
        <v>1400</v>
      </c>
      <c r="D934" s="82">
        <v>506</v>
      </c>
    </row>
    <row r="935" spans="1:4" ht="45" customHeight="1">
      <c r="A935" s="57" t="s">
        <v>301</v>
      </c>
      <c r="B935" s="81" t="s">
        <v>302</v>
      </c>
      <c r="C935" s="82">
        <v>300</v>
      </c>
      <c r="D935" s="82">
        <v>97</v>
      </c>
    </row>
    <row r="936" spans="1:4" ht="45" customHeight="1">
      <c r="A936" s="57" t="s">
        <v>303</v>
      </c>
      <c r="B936" s="81" t="s">
        <v>304</v>
      </c>
      <c r="C936" s="82">
        <v>1100</v>
      </c>
      <c r="D936" s="82">
        <v>409</v>
      </c>
    </row>
    <row r="937" spans="1:4" ht="15.75">
      <c r="A937" s="58" t="s">
        <v>229</v>
      </c>
      <c r="B937" s="58"/>
      <c r="C937" s="82">
        <v>1011720</v>
      </c>
      <c r="D937" s="82">
        <v>186257</v>
      </c>
    </row>
    <row r="938" spans="1:4" ht="15.75">
      <c r="A938" s="59" t="s">
        <v>252</v>
      </c>
      <c r="B938" s="83"/>
      <c r="C938" s="84"/>
      <c r="D938" s="84"/>
    </row>
    <row r="939" spans="1:4" ht="30" customHeight="1">
      <c r="A939" s="57" t="s">
        <v>255</v>
      </c>
      <c r="B939" s="81" t="s">
        <v>256</v>
      </c>
      <c r="C939" s="82">
        <v>14500</v>
      </c>
      <c r="D939" s="82">
        <v>4450</v>
      </c>
    </row>
    <row r="940" spans="1:4" ht="15.75">
      <c r="A940" s="57" t="s">
        <v>316</v>
      </c>
      <c r="B940" s="81" t="s">
        <v>317</v>
      </c>
      <c r="C940" s="82">
        <v>10050</v>
      </c>
      <c r="D940" s="82">
        <v>0</v>
      </c>
    </row>
    <row r="941" spans="1:4" ht="30">
      <c r="A941" s="57" t="s">
        <v>257</v>
      </c>
      <c r="B941" s="81" t="s">
        <v>258</v>
      </c>
      <c r="C941" s="82">
        <v>4450</v>
      </c>
      <c r="D941" s="82">
        <v>4450</v>
      </c>
    </row>
    <row r="942" spans="1:4" ht="15.75">
      <c r="A942" s="58" t="s">
        <v>259</v>
      </c>
      <c r="B942" s="58"/>
      <c r="C942" s="82">
        <v>14500</v>
      </c>
      <c r="D942" s="82">
        <v>4450</v>
      </c>
    </row>
    <row r="943" spans="1:4" ht="15.75">
      <c r="A943" s="57"/>
      <c r="B943" s="83"/>
      <c r="C943" s="82"/>
      <c r="D943" s="82"/>
    </row>
    <row r="944" spans="1:4" ht="36.75" customHeight="1">
      <c r="A944" s="58" t="s">
        <v>399</v>
      </c>
      <c r="B944" s="58"/>
      <c r="C944" s="82">
        <v>1026220</v>
      </c>
      <c r="D944" s="82">
        <v>190707</v>
      </c>
    </row>
    <row r="945" spans="1:4" ht="15.75">
      <c r="A945" s="57"/>
      <c r="B945" s="83"/>
      <c r="C945" s="82"/>
      <c r="D945" s="82"/>
    </row>
    <row r="946" spans="1:4" ht="15.75">
      <c r="A946" s="58" t="s">
        <v>400</v>
      </c>
      <c r="B946" s="58"/>
      <c r="C946" s="58"/>
      <c r="D946" s="58"/>
    </row>
    <row r="947" spans="1:4" ht="15.75">
      <c r="A947" s="59" t="s">
        <v>201</v>
      </c>
      <c r="B947" s="83"/>
      <c r="C947" s="84"/>
      <c r="D947" s="84"/>
    </row>
    <row r="948" spans="1:4" ht="15.75">
      <c r="A948" s="57" t="s">
        <v>221</v>
      </c>
      <c r="B948" s="81" t="s">
        <v>222</v>
      </c>
      <c r="C948" s="82">
        <v>15021</v>
      </c>
      <c r="D948" s="82">
        <v>0</v>
      </c>
    </row>
    <row r="949" spans="1:4" ht="15.75">
      <c r="A949" s="57" t="s">
        <v>248</v>
      </c>
      <c r="B949" s="81" t="s">
        <v>249</v>
      </c>
      <c r="C949" s="82">
        <v>15000</v>
      </c>
      <c r="D949" s="82">
        <v>0</v>
      </c>
    </row>
    <row r="950" spans="1:4" ht="30">
      <c r="A950" s="57" t="s">
        <v>250</v>
      </c>
      <c r="B950" s="81" t="s">
        <v>251</v>
      </c>
      <c r="C950" s="82">
        <v>21</v>
      </c>
      <c r="D950" s="82">
        <v>0</v>
      </c>
    </row>
    <row r="951" spans="1:4" ht="15.75">
      <c r="A951" s="58" t="s">
        <v>229</v>
      </c>
      <c r="B951" s="58"/>
      <c r="C951" s="82">
        <v>15021</v>
      </c>
      <c r="D951" s="82">
        <v>0</v>
      </c>
    </row>
    <row r="952" spans="1:4" ht="15.75">
      <c r="A952" s="57"/>
      <c r="B952" s="83"/>
      <c r="C952" s="82"/>
      <c r="D952" s="82"/>
    </row>
    <row r="953" spans="1:4" ht="20.25" customHeight="1">
      <c r="A953" s="58" t="s">
        <v>401</v>
      </c>
      <c r="B953" s="58"/>
      <c r="C953" s="82">
        <v>15021</v>
      </c>
      <c r="D953" s="82">
        <v>0</v>
      </c>
    </row>
    <row r="954" spans="1:4" ht="15.75">
      <c r="A954" s="57"/>
      <c r="B954" s="83"/>
      <c r="C954" s="82"/>
      <c r="D954" s="82"/>
    </row>
    <row r="955" spans="1:4" ht="15.75">
      <c r="A955" s="58" t="s">
        <v>402</v>
      </c>
      <c r="B955" s="58"/>
      <c r="C955" s="82">
        <v>4827991</v>
      </c>
      <c r="D955" s="82">
        <v>879605</v>
      </c>
    </row>
    <row r="956" spans="1:4" ht="15.75">
      <c r="A956" s="57"/>
      <c r="B956" s="83"/>
      <c r="C956" s="82"/>
      <c r="D956" s="82"/>
    </row>
    <row r="957" spans="1:4" ht="30.75" customHeight="1">
      <c r="A957" s="58" t="s">
        <v>403</v>
      </c>
      <c r="B957" s="58"/>
      <c r="C957" s="82">
        <v>4856092</v>
      </c>
      <c r="D957" s="82">
        <v>884461</v>
      </c>
    </row>
    <row r="958" spans="1:4" ht="15.75">
      <c r="A958" s="57"/>
      <c r="B958" s="83"/>
      <c r="C958" s="82"/>
      <c r="D958" s="82"/>
    </row>
    <row r="959" spans="1:4" ht="15.75">
      <c r="A959" s="57"/>
      <c r="B959" s="83"/>
      <c r="C959" s="82"/>
      <c r="D959" s="82"/>
    </row>
    <row r="960" spans="1:4" ht="39.75" customHeight="1">
      <c r="A960" s="58" t="s">
        <v>404</v>
      </c>
      <c r="B960" s="58"/>
      <c r="C960" s="58"/>
      <c r="D960" s="58"/>
    </row>
    <row r="961" spans="1:4" ht="28.5" customHeight="1">
      <c r="A961" s="58" t="s">
        <v>405</v>
      </c>
      <c r="B961" s="58"/>
      <c r="C961" s="58"/>
      <c r="D961" s="58"/>
    </row>
    <row r="962" spans="1:4" ht="54" customHeight="1">
      <c r="A962" s="58" t="s">
        <v>406</v>
      </c>
      <c r="B962" s="58"/>
      <c r="C962" s="58"/>
      <c r="D962" s="58"/>
    </row>
    <row r="963" spans="1:4" ht="15.75">
      <c r="A963" s="59" t="s">
        <v>310</v>
      </c>
      <c r="B963" s="83"/>
      <c r="C963" s="84"/>
      <c r="D963" s="84"/>
    </row>
    <row r="964" spans="1:4" ht="30">
      <c r="A964" s="57" t="s">
        <v>311</v>
      </c>
      <c r="B964" s="81" t="s">
        <v>312</v>
      </c>
      <c r="C964" s="82">
        <v>136627</v>
      </c>
      <c r="D964" s="82">
        <v>110491</v>
      </c>
    </row>
    <row r="965" spans="1:4" ht="15.75">
      <c r="A965" s="57" t="s">
        <v>313</v>
      </c>
      <c r="B965" s="81" t="s">
        <v>314</v>
      </c>
      <c r="C965" s="82">
        <v>136627</v>
      </c>
      <c r="D965" s="82">
        <v>110491</v>
      </c>
    </row>
    <row r="966" spans="1:4" ht="15.75">
      <c r="A966" s="58" t="s">
        <v>315</v>
      </c>
      <c r="B966" s="58"/>
      <c r="C966" s="82">
        <v>136627</v>
      </c>
      <c r="D966" s="82">
        <v>110491</v>
      </c>
    </row>
    <row r="967" spans="1:4" ht="15.75">
      <c r="A967" s="57"/>
      <c r="B967" s="83"/>
      <c r="C967" s="82"/>
      <c r="D967" s="82"/>
    </row>
    <row r="968" spans="1:4" ht="15.75" customHeight="1">
      <c r="A968" s="58" t="s">
        <v>407</v>
      </c>
      <c r="B968" s="58"/>
      <c r="C968" s="82">
        <v>136627</v>
      </c>
      <c r="D968" s="82">
        <v>110491</v>
      </c>
    </row>
    <row r="969" spans="1:4" ht="15.75">
      <c r="A969" s="57"/>
      <c r="B969" s="83"/>
      <c r="C969" s="82"/>
      <c r="D969" s="82"/>
    </row>
    <row r="970" spans="1:4" ht="15.75">
      <c r="A970" s="58" t="s">
        <v>408</v>
      </c>
      <c r="B970" s="58"/>
      <c r="C970" s="82">
        <v>136627</v>
      </c>
      <c r="D970" s="82">
        <v>110491</v>
      </c>
    </row>
    <row r="971" spans="1:4" ht="15.75">
      <c r="A971" s="57"/>
      <c r="B971" s="83"/>
      <c r="C971" s="82"/>
      <c r="D971" s="82"/>
    </row>
    <row r="972" spans="1:4" ht="15.75">
      <c r="A972" s="58" t="s">
        <v>409</v>
      </c>
      <c r="B972" s="58"/>
      <c r="C972" s="58"/>
      <c r="D972" s="58"/>
    </row>
    <row r="973" spans="1:4" ht="21.75" customHeight="1">
      <c r="A973" s="58" t="s">
        <v>410</v>
      </c>
      <c r="B973" s="58"/>
      <c r="C973" s="58"/>
      <c r="D973" s="58"/>
    </row>
    <row r="974" spans="1:4" ht="15.75">
      <c r="A974" s="59" t="s">
        <v>201</v>
      </c>
      <c r="B974" s="83"/>
      <c r="C974" s="84"/>
      <c r="D974" s="84"/>
    </row>
    <row r="975" spans="1:4" ht="15.75">
      <c r="A975" s="57" t="s">
        <v>221</v>
      </c>
      <c r="B975" s="81" t="s">
        <v>222</v>
      </c>
      <c r="C975" s="82">
        <v>25598</v>
      </c>
      <c r="D975" s="82">
        <v>6461</v>
      </c>
    </row>
    <row r="976" spans="1:4" ht="15.75">
      <c r="A976" s="57" t="s">
        <v>225</v>
      </c>
      <c r="B976" s="81" t="s">
        <v>226</v>
      </c>
      <c r="C976" s="82">
        <v>15790</v>
      </c>
      <c r="D976" s="82">
        <v>6461</v>
      </c>
    </row>
    <row r="977" spans="1:4" ht="15.75">
      <c r="A977" s="57" t="s">
        <v>295</v>
      </c>
      <c r="B977" s="81" t="s">
        <v>296</v>
      </c>
      <c r="C977" s="82">
        <v>9808</v>
      </c>
      <c r="D977" s="82">
        <v>0</v>
      </c>
    </row>
    <row r="978" spans="1:4" ht="15.75">
      <c r="A978" s="58" t="s">
        <v>229</v>
      </c>
      <c r="B978" s="58"/>
      <c r="C978" s="82">
        <v>25598</v>
      </c>
      <c r="D978" s="82">
        <v>6461</v>
      </c>
    </row>
    <row r="979" spans="1:4" ht="15.75">
      <c r="A979" s="57"/>
      <c r="B979" s="83"/>
      <c r="C979" s="82"/>
      <c r="D979" s="82"/>
    </row>
    <row r="980" spans="1:4" ht="15.75" customHeight="1">
      <c r="A980" s="58" t="s">
        <v>411</v>
      </c>
      <c r="B980" s="58"/>
      <c r="C980" s="82">
        <v>25598</v>
      </c>
      <c r="D980" s="82">
        <v>6461</v>
      </c>
    </row>
    <row r="981" spans="1:4" ht="15.75">
      <c r="A981" s="57"/>
      <c r="B981" s="83"/>
      <c r="C981" s="82"/>
      <c r="D981" s="82"/>
    </row>
    <row r="982" spans="1:4" ht="15.75" customHeight="1">
      <c r="A982" s="58" t="s">
        <v>412</v>
      </c>
      <c r="B982" s="58"/>
      <c r="C982" s="82">
        <v>25598</v>
      </c>
      <c r="D982" s="82">
        <v>6461</v>
      </c>
    </row>
    <row r="983" spans="1:4" ht="15.75">
      <c r="A983" s="57"/>
      <c r="B983" s="83"/>
      <c r="C983" s="82"/>
      <c r="D983" s="82"/>
    </row>
    <row r="984" spans="1:4" ht="15.75" customHeight="1">
      <c r="A984" s="58" t="s">
        <v>413</v>
      </c>
      <c r="B984" s="58"/>
      <c r="C984" s="82">
        <v>162225</v>
      </c>
      <c r="D984" s="82">
        <v>116952</v>
      </c>
    </row>
    <row r="985" spans="1:4" ht="15.75">
      <c r="A985" s="57"/>
      <c r="B985" s="83"/>
      <c r="C985" s="82"/>
      <c r="D985" s="82"/>
    </row>
    <row r="986" spans="1:4" ht="15.75">
      <c r="A986" s="63" t="s">
        <v>414</v>
      </c>
      <c r="B986" s="83"/>
      <c r="C986" s="82">
        <v>69005860</v>
      </c>
      <c r="D986" s="82">
        <v>13518508</v>
      </c>
    </row>
    <row r="987" spans="1:4" ht="15.75">
      <c r="A987" s="63"/>
      <c r="B987" s="83"/>
      <c r="C987" s="82"/>
      <c r="D987" s="82"/>
    </row>
    <row r="988" spans="1:4" ht="15.75">
      <c r="A988" s="63" t="s">
        <v>415</v>
      </c>
      <c r="B988" s="69"/>
      <c r="C988" s="51"/>
      <c r="D988" s="51"/>
    </row>
    <row r="989" spans="1:4" ht="15.75">
      <c r="A989" s="63"/>
      <c r="B989" s="69"/>
      <c r="C989" s="51"/>
      <c r="D989" s="51"/>
    </row>
    <row r="990" spans="1:4" ht="15.75">
      <c r="A990" s="63" t="s">
        <v>198</v>
      </c>
      <c r="B990" s="69"/>
      <c r="C990" s="50"/>
      <c r="D990" s="50"/>
    </row>
    <row r="991" spans="1:4" ht="42.75" customHeight="1">
      <c r="A991" s="63" t="s">
        <v>199</v>
      </c>
      <c r="B991" s="69"/>
      <c r="C991" s="50"/>
      <c r="D991" s="50"/>
    </row>
    <row r="992" spans="1:4" ht="18" customHeight="1">
      <c r="A992" s="64" t="s">
        <v>231</v>
      </c>
      <c r="B992" s="69"/>
      <c r="C992" s="50"/>
      <c r="D992" s="50"/>
    </row>
    <row r="993" spans="1:4" ht="15.75">
      <c r="A993" s="65" t="s">
        <v>201</v>
      </c>
      <c r="B993" s="69"/>
      <c r="C993" s="50"/>
      <c r="D993" s="50"/>
    </row>
    <row r="994" spans="1:4" ht="15.75">
      <c r="A994" s="66" t="s">
        <v>221</v>
      </c>
      <c r="B994" s="81" t="s">
        <v>222</v>
      </c>
      <c r="C994" s="85">
        <v>1579277</v>
      </c>
      <c r="D994" s="85">
        <v>486038</v>
      </c>
    </row>
    <row r="995" spans="1:4" ht="15.75">
      <c r="A995" s="66" t="s">
        <v>291</v>
      </c>
      <c r="B995" s="81" t="s">
        <v>292</v>
      </c>
      <c r="C995" s="85">
        <v>1000</v>
      </c>
      <c r="D995" s="85">
        <v>0</v>
      </c>
    </row>
    <row r="996" spans="1:4" ht="15.75">
      <c r="A996" s="66" t="s">
        <v>266</v>
      </c>
      <c r="B996" s="81" t="s">
        <v>267</v>
      </c>
      <c r="C996" s="85">
        <v>10000</v>
      </c>
      <c r="D996" s="85">
        <v>769</v>
      </c>
    </row>
    <row r="997" spans="1:4" ht="15.75">
      <c r="A997" s="66" t="s">
        <v>223</v>
      </c>
      <c r="B997" s="81" t="s">
        <v>224</v>
      </c>
      <c r="C997" s="85">
        <v>377021</v>
      </c>
      <c r="D997" s="85">
        <v>75960</v>
      </c>
    </row>
    <row r="998" spans="1:4" ht="15.75">
      <c r="A998" s="66" t="s">
        <v>246</v>
      </c>
      <c r="B998" s="81" t="s">
        <v>247</v>
      </c>
      <c r="C998" s="85">
        <v>352725</v>
      </c>
      <c r="D998" s="85">
        <v>84656</v>
      </c>
    </row>
    <row r="999" spans="1:4" ht="15.75">
      <c r="A999" s="66" t="s">
        <v>225</v>
      </c>
      <c r="B999" s="81" t="s">
        <v>226</v>
      </c>
      <c r="C999" s="85">
        <v>676556</v>
      </c>
      <c r="D999" s="85">
        <v>296792</v>
      </c>
    </row>
    <row r="1000" spans="1:4" ht="15.75">
      <c r="A1000" s="66" t="s">
        <v>248</v>
      </c>
      <c r="B1000" s="81" t="s">
        <v>249</v>
      </c>
      <c r="C1000" s="85">
        <v>64591</v>
      </c>
      <c r="D1000" s="85">
        <v>144</v>
      </c>
    </row>
    <row r="1001" spans="1:4" ht="15.75">
      <c r="A1001" s="66" t="s">
        <v>227</v>
      </c>
      <c r="B1001" s="81" t="s">
        <v>228</v>
      </c>
      <c r="C1001" s="85">
        <v>27900</v>
      </c>
      <c r="D1001" s="85">
        <v>1791</v>
      </c>
    </row>
    <row r="1002" spans="1:4" ht="15.75">
      <c r="A1002" s="66" t="s">
        <v>293</v>
      </c>
      <c r="B1002" s="81" t="s">
        <v>294</v>
      </c>
      <c r="C1002" s="85">
        <v>4000</v>
      </c>
      <c r="D1002" s="85">
        <v>0</v>
      </c>
    </row>
    <row r="1003" spans="1:4" ht="15.75">
      <c r="A1003" s="66" t="s">
        <v>274</v>
      </c>
      <c r="B1003" s="81" t="s">
        <v>275</v>
      </c>
      <c r="C1003" s="85">
        <v>17765</v>
      </c>
      <c r="D1003" s="85">
        <v>12784</v>
      </c>
    </row>
    <row r="1004" spans="1:4" ht="30">
      <c r="A1004" s="66" t="s">
        <v>297</v>
      </c>
      <c r="B1004" s="81" t="s">
        <v>298</v>
      </c>
      <c r="C1004" s="85">
        <v>13142</v>
      </c>
      <c r="D1004" s="85">
        <v>13142</v>
      </c>
    </row>
    <row r="1005" spans="1:4" ht="30">
      <c r="A1005" s="66" t="s">
        <v>250</v>
      </c>
      <c r="B1005" s="81" t="s">
        <v>251</v>
      </c>
      <c r="C1005" s="85">
        <v>34577</v>
      </c>
      <c r="D1005" s="85">
        <v>0</v>
      </c>
    </row>
    <row r="1006" spans="1:4" ht="15.75">
      <c r="A1006" s="66" t="s">
        <v>299</v>
      </c>
      <c r="B1006" s="81" t="s">
        <v>300</v>
      </c>
      <c r="C1006" s="85">
        <v>639994</v>
      </c>
      <c r="D1006" s="85">
        <v>1590</v>
      </c>
    </row>
    <row r="1007" spans="1:4" ht="45" customHeight="1">
      <c r="A1007" s="66" t="s">
        <v>301</v>
      </c>
      <c r="B1007" s="81" t="s">
        <v>302</v>
      </c>
      <c r="C1007" s="85">
        <v>25797</v>
      </c>
      <c r="D1007" s="85">
        <v>5040</v>
      </c>
    </row>
    <row r="1008" spans="1:4" ht="45" customHeight="1">
      <c r="A1008" s="66" t="s">
        <v>303</v>
      </c>
      <c r="B1008" s="81" t="s">
        <v>304</v>
      </c>
      <c r="C1008" s="85">
        <v>614197</v>
      </c>
      <c r="D1008" s="85">
        <v>-3450</v>
      </c>
    </row>
    <row r="1009" spans="1:4" ht="15.75">
      <c r="A1009" s="68" t="s">
        <v>229</v>
      </c>
      <c r="B1009" s="68"/>
      <c r="C1009" s="85">
        <v>2219271</v>
      </c>
      <c r="D1009" s="85">
        <v>487628</v>
      </c>
    </row>
    <row r="1010" spans="1:4" ht="15.75">
      <c r="A1010" s="67" t="s">
        <v>310</v>
      </c>
      <c r="B1010" s="83"/>
      <c r="C1010" s="86"/>
      <c r="D1010" s="86"/>
    </row>
    <row r="1011" spans="1:4" ht="30">
      <c r="A1011" s="66" t="s">
        <v>416</v>
      </c>
      <c r="B1011" s="81" t="s">
        <v>417</v>
      </c>
      <c r="C1011" s="85">
        <v>25000</v>
      </c>
      <c r="D1011" s="85">
        <v>120</v>
      </c>
    </row>
    <row r="1012" spans="1:4" ht="15.75">
      <c r="A1012" s="68" t="s">
        <v>315</v>
      </c>
      <c r="B1012" s="68"/>
      <c r="C1012" s="85">
        <v>25000</v>
      </c>
      <c r="D1012" s="85">
        <v>120</v>
      </c>
    </row>
    <row r="1013" spans="1:4" ht="15.75">
      <c r="A1013" s="67" t="s">
        <v>252</v>
      </c>
      <c r="B1013" s="83"/>
      <c r="C1013" s="86"/>
      <c r="D1013" s="86"/>
    </row>
    <row r="1014" spans="1:4" ht="15.75">
      <c r="A1014" s="66" t="s">
        <v>253</v>
      </c>
      <c r="B1014" s="81" t="s">
        <v>254</v>
      </c>
      <c r="C1014" s="85">
        <v>269852</v>
      </c>
      <c r="D1014" s="85">
        <v>0</v>
      </c>
    </row>
    <row r="1015" spans="1:4" ht="30" customHeight="1">
      <c r="A1015" s="66" t="s">
        <v>255</v>
      </c>
      <c r="B1015" s="81" t="s">
        <v>256</v>
      </c>
      <c r="C1015" s="85">
        <v>104362</v>
      </c>
      <c r="D1015" s="85">
        <v>1944</v>
      </c>
    </row>
    <row r="1016" spans="1:4" ht="15.75">
      <c r="A1016" s="66" t="s">
        <v>316</v>
      </c>
      <c r="B1016" s="81" t="s">
        <v>317</v>
      </c>
      <c r="C1016" s="85">
        <v>72362</v>
      </c>
      <c r="D1016" s="85">
        <v>1944</v>
      </c>
    </row>
    <row r="1017" spans="1:4" ht="30">
      <c r="A1017" s="66" t="s">
        <v>257</v>
      </c>
      <c r="B1017" s="81" t="s">
        <v>258</v>
      </c>
      <c r="C1017" s="85">
        <v>32000</v>
      </c>
      <c r="D1017" s="85">
        <v>0</v>
      </c>
    </row>
    <row r="1018" spans="1:4" ht="15.75">
      <c r="A1018" s="66" t="s">
        <v>320</v>
      </c>
      <c r="B1018" s="81" t="s">
        <v>321</v>
      </c>
      <c r="C1018" s="85">
        <v>87000</v>
      </c>
      <c r="D1018" s="85">
        <v>0</v>
      </c>
    </row>
    <row r="1019" spans="1:4" ht="30">
      <c r="A1019" s="66" t="s">
        <v>322</v>
      </c>
      <c r="B1019" s="81" t="s">
        <v>323</v>
      </c>
      <c r="C1019" s="85">
        <v>87000</v>
      </c>
      <c r="D1019" s="85">
        <v>0</v>
      </c>
    </row>
    <row r="1020" spans="1:4" ht="15.75">
      <c r="A1020" s="68" t="s">
        <v>259</v>
      </c>
      <c r="B1020" s="68"/>
      <c r="C1020" s="85">
        <v>461214</v>
      </c>
      <c r="D1020" s="85">
        <v>1944</v>
      </c>
    </row>
    <row r="1021" spans="1:4" ht="15.75">
      <c r="A1021" s="66"/>
      <c r="B1021" s="83"/>
      <c r="C1021" s="85"/>
      <c r="D1021" s="85"/>
    </row>
    <row r="1022" spans="1:4" ht="15.75">
      <c r="A1022" s="68" t="s">
        <v>238</v>
      </c>
      <c r="B1022" s="68"/>
      <c r="C1022" s="85">
        <v>2705485</v>
      </c>
      <c r="D1022" s="85">
        <v>489692</v>
      </c>
    </row>
    <row r="1023" spans="1:4" ht="15.75">
      <c r="A1023" s="66"/>
      <c r="B1023" s="83"/>
      <c r="C1023" s="85"/>
      <c r="D1023" s="85"/>
    </row>
    <row r="1024" spans="1:4" ht="15.75">
      <c r="A1024" s="66"/>
      <c r="B1024" s="83"/>
      <c r="C1024" s="85"/>
      <c r="D1024" s="85"/>
    </row>
    <row r="1025" spans="1:4" ht="15.75">
      <c r="A1025" s="87" t="s">
        <v>418</v>
      </c>
      <c r="B1025" s="87"/>
      <c r="C1025" s="87"/>
      <c r="D1025" s="87"/>
    </row>
    <row r="1026" spans="1:4" ht="15.75">
      <c r="A1026" s="67" t="s">
        <v>201</v>
      </c>
      <c r="B1026" s="83"/>
      <c r="C1026" s="86"/>
      <c r="D1026" s="86"/>
    </row>
    <row r="1027" spans="1:4" ht="45" customHeight="1">
      <c r="A1027" s="66" t="s">
        <v>204</v>
      </c>
      <c r="B1027" s="81" t="s">
        <v>88</v>
      </c>
      <c r="C1027" s="85">
        <v>439273</v>
      </c>
      <c r="D1027" s="85">
        <v>113992</v>
      </c>
    </row>
    <row r="1028" spans="1:4" ht="30">
      <c r="A1028" s="66" t="s">
        <v>205</v>
      </c>
      <c r="B1028" s="81" t="s">
        <v>206</v>
      </c>
      <c r="C1028" s="85">
        <v>422641</v>
      </c>
      <c r="D1028" s="85">
        <v>109193</v>
      </c>
    </row>
    <row r="1029" spans="1:4" ht="30">
      <c r="A1029" s="66" t="s">
        <v>207</v>
      </c>
      <c r="B1029" s="81" t="s">
        <v>208</v>
      </c>
      <c r="C1029" s="85">
        <v>16632</v>
      </c>
      <c r="D1029" s="85">
        <v>4799</v>
      </c>
    </row>
    <row r="1030" spans="1:4" ht="30" customHeight="1">
      <c r="A1030" s="66" t="s">
        <v>209</v>
      </c>
      <c r="B1030" s="81" t="s">
        <v>210</v>
      </c>
      <c r="C1030" s="85">
        <v>11071</v>
      </c>
      <c r="D1030" s="85">
        <v>3483</v>
      </c>
    </row>
    <row r="1031" spans="1:4" ht="30" customHeight="1">
      <c r="A1031" s="66" t="s">
        <v>244</v>
      </c>
      <c r="B1031" s="81" t="s">
        <v>245</v>
      </c>
      <c r="C1031" s="85">
        <v>8200</v>
      </c>
      <c r="D1031" s="85">
        <v>1950</v>
      </c>
    </row>
    <row r="1032" spans="1:4" ht="45" customHeight="1">
      <c r="A1032" s="66" t="s">
        <v>232</v>
      </c>
      <c r="B1032" s="81" t="s">
        <v>233</v>
      </c>
      <c r="C1032" s="85">
        <v>2800</v>
      </c>
      <c r="D1032" s="85">
        <v>1462</v>
      </c>
    </row>
    <row r="1033" spans="1:4" ht="15.75">
      <c r="A1033" s="66" t="s">
        <v>236</v>
      </c>
      <c r="B1033" s="81" t="s">
        <v>237</v>
      </c>
      <c r="C1033" s="85">
        <v>71</v>
      </c>
      <c r="D1033" s="85">
        <v>71</v>
      </c>
    </row>
    <row r="1034" spans="1:4" ht="15.75">
      <c r="A1034" s="66" t="s">
        <v>213</v>
      </c>
      <c r="B1034" s="81" t="s">
        <v>214</v>
      </c>
      <c r="C1034" s="85">
        <v>86018</v>
      </c>
      <c r="D1034" s="85">
        <v>18808</v>
      </c>
    </row>
    <row r="1035" spans="1:4" ht="45" customHeight="1">
      <c r="A1035" s="66" t="s">
        <v>215</v>
      </c>
      <c r="B1035" s="81" t="s">
        <v>216</v>
      </c>
      <c r="C1035" s="85">
        <v>51536</v>
      </c>
      <c r="D1035" s="85">
        <v>11741</v>
      </c>
    </row>
    <row r="1036" spans="1:4" ht="30" customHeight="1">
      <c r="A1036" s="66" t="s">
        <v>217</v>
      </c>
      <c r="B1036" s="81" t="s">
        <v>218</v>
      </c>
      <c r="C1036" s="85">
        <v>21482</v>
      </c>
      <c r="D1036" s="85">
        <v>4685</v>
      </c>
    </row>
    <row r="1037" spans="1:4" ht="30">
      <c r="A1037" s="66" t="s">
        <v>219</v>
      </c>
      <c r="B1037" s="81" t="s">
        <v>220</v>
      </c>
      <c r="C1037" s="85">
        <v>13000</v>
      </c>
      <c r="D1037" s="85">
        <v>2382</v>
      </c>
    </row>
    <row r="1038" spans="1:4" ht="15.75">
      <c r="A1038" s="66" t="s">
        <v>221</v>
      </c>
      <c r="B1038" s="81" t="s">
        <v>222</v>
      </c>
      <c r="C1038" s="85">
        <v>324919</v>
      </c>
      <c r="D1038" s="85">
        <v>71460</v>
      </c>
    </row>
    <row r="1039" spans="1:4" ht="15.75">
      <c r="A1039" s="66" t="s">
        <v>223</v>
      </c>
      <c r="B1039" s="81" t="s">
        <v>224</v>
      </c>
      <c r="C1039" s="85">
        <v>19082</v>
      </c>
      <c r="D1039" s="85">
        <v>816</v>
      </c>
    </row>
    <row r="1040" spans="1:4" ht="15.75">
      <c r="A1040" s="66" t="s">
        <v>246</v>
      </c>
      <c r="B1040" s="81" t="s">
        <v>247</v>
      </c>
      <c r="C1040" s="85">
        <v>39849</v>
      </c>
      <c r="D1040" s="85">
        <v>5710</v>
      </c>
    </row>
    <row r="1041" spans="1:4" ht="15.75">
      <c r="A1041" s="66" t="s">
        <v>225</v>
      </c>
      <c r="B1041" s="81" t="s">
        <v>226</v>
      </c>
      <c r="C1041" s="85">
        <v>246000</v>
      </c>
      <c r="D1041" s="85">
        <v>64727</v>
      </c>
    </row>
    <row r="1042" spans="1:4" ht="15.75">
      <c r="A1042" s="66" t="s">
        <v>227</v>
      </c>
      <c r="B1042" s="81" t="s">
        <v>228</v>
      </c>
      <c r="C1042" s="85">
        <v>1200</v>
      </c>
      <c r="D1042" s="85">
        <v>60</v>
      </c>
    </row>
    <row r="1043" spans="1:4" ht="15.75">
      <c r="A1043" s="66" t="s">
        <v>293</v>
      </c>
      <c r="B1043" s="81" t="s">
        <v>294</v>
      </c>
      <c r="C1043" s="85">
        <v>1000</v>
      </c>
      <c r="D1043" s="85">
        <v>0</v>
      </c>
    </row>
    <row r="1044" spans="1:4" ht="15.75">
      <c r="A1044" s="66" t="s">
        <v>274</v>
      </c>
      <c r="B1044" s="81" t="s">
        <v>275</v>
      </c>
      <c r="C1044" s="85">
        <v>500</v>
      </c>
      <c r="D1044" s="85">
        <v>147</v>
      </c>
    </row>
    <row r="1045" spans="1:4" ht="30">
      <c r="A1045" s="66" t="s">
        <v>250</v>
      </c>
      <c r="B1045" s="81" t="s">
        <v>251</v>
      </c>
      <c r="C1045" s="85">
        <v>17288</v>
      </c>
      <c r="D1045" s="85">
        <v>0</v>
      </c>
    </row>
    <row r="1046" spans="1:4" ht="15.75">
      <c r="A1046" s="66" t="s">
        <v>299</v>
      </c>
      <c r="B1046" s="81" t="s">
        <v>300</v>
      </c>
      <c r="C1046" s="85">
        <v>320</v>
      </c>
      <c r="D1046" s="85">
        <v>0</v>
      </c>
    </row>
    <row r="1047" spans="1:4" ht="45" customHeight="1">
      <c r="A1047" s="66" t="s">
        <v>301</v>
      </c>
      <c r="B1047" s="81" t="s">
        <v>302</v>
      </c>
      <c r="C1047" s="85">
        <v>120</v>
      </c>
      <c r="D1047" s="85">
        <v>0</v>
      </c>
    </row>
    <row r="1048" spans="1:4" ht="45" customHeight="1">
      <c r="A1048" s="66" t="s">
        <v>303</v>
      </c>
      <c r="B1048" s="81" t="s">
        <v>304</v>
      </c>
      <c r="C1048" s="85">
        <v>200</v>
      </c>
      <c r="D1048" s="85">
        <v>0</v>
      </c>
    </row>
    <row r="1049" spans="1:4" ht="15.75">
      <c r="A1049" s="68" t="s">
        <v>229</v>
      </c>
      <c r="B1049" s="68"/>
      <c r="C1049" s="85">
        <v>861601</v>
      </c>
      <c r="D1049" s="85">
        <v>207743</v>
      </c>
    </row>
    <row r="1050" spans="1:4" ht="15.75">
      <c r="A1050" s="67" t="s">
        <v>310</v>
      </c>
      <c r="B1050" s="83"/>
      <c r="C1050" s="86"/>
      <c r="D1050" s="86"/>
    </row>
    <row r="1051" spans="1:4" ht="30">
      <c r="A1051" s="66" t="s">
        <v>416</v>
      </c>
      <c r="B1051" s="81" t="s">
        <v>417</v>
      </c>
      <c r="C1051" s="85">
        <v>1200</v>
      </c>
      <c r="D1051" s="85">
        <v>1110</v>
      </c>
    </row>
    <row r="1052" spans="1:4" ht="15.75">
      <c r="A1052" s="68" t="s">
        <v>315</v>
      </c>
      <c r="B1052" s="68"/>
      <c r="C1052" s="85">
        <v>1200</v>
      </c>
      <c r="D1052" s="85">
        <v>1110</v>
      </c>
    </row>
    <row r="1053" spans="1:4" ht="15.75">
      <c r="A1053" s="67" t="s">
        <v>252</v>
      </c>
      <c r="B1053" s="83"/>
      <c r="C1053" s="86"/>
      <c r="D1053" s="86"/>
    </row>
    <row r="1054" spans="1:4" ht="30" customHeight="1">
      <c r="A1054" s="66" t="s">
        <v>255</v>
      </c>
      <c r="B1054" s="81" t="s">
        <v>256</v>
      </c>
      <c r="C1054" s="85">
        <v>918</v>
      </c>
      <c r="D1054" s="85">
        <v>918</v>
      </c>
    </row>
    <row r="1055" spans="1:4" ht="15.75">
      <c r="A1055" s="66" t="s">
        <v>316</v>
      </c>
      <c r="B1055" s="81" t="s">
        <v>317</v>
      </c>
      <c r="C1055" s="85">
        <v>918</v>
      </c>
      <c r="D1055" s="85">
        <v>918</v>
      </c>
    </row>
    <row r="1056" spans="1:4" ht="15.75">
      <c r="A1056" s="68" t="s">
        <v>259</v>
      </c>
      <c r="B1056" s="68"/>
      <c r="C1056" s="85">
        <v>918</v>
      </c>
      <c r="D1056" s="85">
        <v>918</v>
      </c>
    </row>
    <row r="1057" spans="1:4" ht="15.75">
      <c r="A1057" s="66"/>
      <c r="B1057" s="83"/>
      <c r="C1057" s="85"/>
      <c r="D1057" s="85"/>
    </row>
    <row r="1058" spans="1:4" ht="15.75">
      <c r="A1058" s="68" t="s">
        <v>419</v>
      </c>
      <c r="B1058" s="68"/>
      <c r="C1058" s="85">
        <v>863719</v>
      </c>
      <c r="D1058" s="85">
        <v>209771</v>
      </c>
    </row>
    <row r="1059" spans="1:4" ht="15.75">
      <c r="A1059" s="66"/>
      <c r="B1059" s="83"/>
      <c r="C1059" s="85"/>
      <c r="D1059" s="85"/>
    </row>
    <row r="1060" spans="1:4" ht="31.5">
      <c r="A1060" s="68" t="s">
        <v>239</v>
      </c>
      <c r="B1060" s="68"/>
      <c r="C1060" s="85">
        <v>3569204</v>
      </c>
      <c r="D1060" s="85">
        <v>699463</v>
      </c>
    </row>
    <row r="1061" spans="1:4" ht="15.75">
      <c r="A1061" s="66"/>
      <c r="B1061" s="83"/>
      <c r="C1061" s="85"/>
      <c r="D1061" s="85"/>
    </row>
    <row r="1062" spans="1:4" ht="15.75" customHeight="1">
      <c r="A1062" s="68" t="s">
        <v>240</v>
      </c>
      <c r="B1062" s="68"/>
      <c r="C1062" s="85">
        <v>3569204</v>
      </c>
      <c r="D1062" s="85">
        <v>699463</v>
      </c>
    </row>
    <row r="1063" spans="1:4" ht="15.75">
      <c r="A1063" s="66"/>
      <c r="B1063" s="83"/>
      <c r="C1063" s="85"/>
      <c r="D1063" s="85"/>
    </row>
    <row r="1064" spans="1:4" ht="15.75">
      <c r="A1064" s="66"/>
      <c r="B1064" s="83"/>
      <c r="C1064" s="85"/>
      <c r="D1064" s="85"/>
    </row>
    <row r="1065" spans="1:4" ht="15.75">
      <c r="A1065" s="87" t="s">
        <v>241</v>
      </c>
      <c r="B1065" s="87"/>
      <c r="C1065" s="87"/>
      <c r="D1065" s="87"/>
    </row>
    <row r="1066" spans="1:4" ht="57" customHeight="1">
      <c r="A1066" s="87" t="s">
        <v>262</v>
      </c>
      <c r="B1066" s="87"/>
      <c r="C1066" s="87"/>
      <c r="D1066" s="87"/>
    </row>
    <row r="1067" spans="1:4" ht="59.25" customHeight="1">
      <c r="A1067" s="87" t="s">
        <v>420</v>
      </c>
      <c r="B1067" s="87"/>
      <c r="C1067" s="87"/>
      <c r="D1067" s="87"/>
    </row>
    <row r="1068" spans="1:4" ht="15.75">
      <c r="A1068" s="67" t="s">
        <v>201</v>
      </c>
      <c r="B1068" s="83"/>
      <c r="C1068" s="86"/>
      <c r="D1068" s="86"/>
    </row>
    <row r="1069" spans="1:4" ht="15.75">
      <c r="A1069" s="66" t="s">
        <v>221</v>
      </c>
      <c r="B1069" s="81" t="s">
        <v>222</v>
      </c>
      <c r="C1069" s="85">
        <v>102500</v>
      </c>
      <c r="D1069" s="85">
        <v>162</v>
      </c>
    </row>
    <row r="1070" spans="1:4" ht="15.75">
      <c r="A1070" s="66" t="s">
        <v>225</v>
      </c>
      <c r="B1070" s="81" t="s">
        <v>226</v>
      </c>
      <c r="C1070" s="85">
        <v>101500</v>
      </c>
      <c r="D1070" s="85">
        <v>162</v>
      </c>
    </row>
    <row r="1071" spans="1:4" ht="15.75">
      <c r="A1071" s="66" t="s">
        <v>274</v>
      </c>
      <c r="B1071" s="81" t="s">
        <v>275</v>
      </c>
      <c r="C1071" s="85">
        <v>1000</v>
      </c>
      <c r="D1071" s="85">
        <v>0</v>
      </c>
    </row>
    <row r="1072" spans="1:4" ht="15.75">
      <c r="A1072" s="68" t="s">
        <v>229</v>
      </c>
      <c r="B1072" s="68"/>
      <c r="C1072" s="85">
        <v>102500</v>
      </c>
      <c r="D1072" s="85">
        <v>162</v>
      </c>
    </row>
    <row r="1073" spans="1:4" ht="15.75">
      <c r="A1073" s="67" t="s">
        <v>252</v>
      </c>
      <c r="B1073" s="83"/>
      <c r="C1073" s="86"/>
      <c r="D1073" s="86"/>
    </row>
    <row r="1074" spans="1:4" ht="15.75">
      <c r="A1074" s="66" t="s">
        <v>253</v>
      </c>
      <c r="B1074" s="81" t="s">
        <v>254</v>
      </c>
      <c r="C1074" s="85">
        <v>110000</v>
      </c>
      <c r="D1074" s="85">
        <v>0</v>
      </c>
    </row>
    <row r="1075" spans="1:4" ht="30" customHeight="1">
      <c r="A1075" s="66" t="s">
        <v>255</v>
      </c>
      <c r="B1075" s="81" t="s">
        <v>256</v>
      </c>
      <c r="C1075" s="85">
        <v>47000</v>
      </c>
      <c r="D1075" s="85">
        <v>0</v>
      </c>
    </row>
    <row r="1076" spans="1:4" ht="15.75">
      <c r="A1076" s="66" t="s">
        <v>270</v>
      </c>
      <c r="B1076" s="81" t="s">
        <v>271</v>
      </c>
      <c r="C1076" s="85">
        <v>47000</v>
      </c>
      <c r="D1076" s="85">
        <v>0</v>
      </c>
    </row>
    <row r="1077" spans="1:4" ht="15.75">
      <c r="A1077" s="68" t="s">
        <v>259</v>
      </c>
      <c r="B1077" s="68"/>
      <c r="C1077" s="85">
        <v>157000</v>
      </c>
      <c r="D1077" s="85">
        <v>0</v>
      </c>
    </row>
    <row r="1078" spans="1:4" ht="15.75">
      <c r="A1078" s="66"/>
      <c r="B1078" s="83"/>
      <c r="C1078" s="85"/>
      <c r="D1078" s="85"/>
    </row>
    <row r="1079" spans="1:4" ht="15.75" customHeight="1">
      <c r="A1079" s="68" t="s">
        <v>421</v>
      </c>
      <c r="B1079" s="68"/>
      <c r="C1079" s="85">
        <v>259500</v>
      </c>
      <c r="D1079" s="85">
        <v>162</v>
      </c>
    </row>
    <row r="1080" spans="1:4" ht="15.75">
      <c r="A1080" s="66"/>
      <c r="B1080" s="83"/>
      <c r="C1080" s="85"/>
      <c r="D1080" s="85"/>
    </row>
    <row r="1081" spans="1:4" ht="39" customHeight="1">
      <c r="A1081" s="87" t="s">
        <v>269</v>
      </c>
      <c r="B1081" s="87"/>
      <c r="C1081" s="87"/>
      <c r="D1081" s="87"/>
    </row>
    <row r="1082" spans="1:4" ht="15.75">
      <c r="A1082" s="67" t="s">
        <v>201</v>
      </c>
      <c r="B1082" s="83"/>
      <c r="C1082" s="86"/>
      <c r="D1082" s="86"/>
    </row>
    <row r="1083" spans="1:4" ht="15.75">
      <c r="A1083" s="66" t="s">
        <v>221</v>
      </c>
      <c r="B1083" s="81" t="s">
        <v>222</v>
      </c>
      <c r="C1083" s="85">
        <v>95000</v>
      </c>
      <c r="D1083" s="85">
        <v>24790</v>
      </c>
    </row>
    <row r="1084" spans="1:4" ht="15.75">
      <c r="A1084" s="66" t="s">
        <v>225</v>
      </c>
      <c r="B1084" s="81" t="s">
        <v>226</v>
      </c>
      <c r="C1084" s="85">
        <v>95000</v>
      </c>
      <c r="D1084" s="85">
        <v>24790</v>
      </c>
    </row>
    <row r="1085" spans="1:4" ht="15.75">
      <c r="A1085" s="68" t="s">
        <v>229</v>
      </c>
      <c r="B1085" s="68"/>
      <c r="C1085" s="85">
        <v>95000</v>
      </c>
      <c r="D1085" s="85">
        <v>24790</v>
      </c>
    </row>
    <row r="1086" spans="1:4" ht="15.75">
      <c r="A1086" s="67" t="s">
        <v>252</v>
      </c>
      <c r="B1086" s="83"/>
      <c r="C1086" s="86"/>
      <c r="D1086" s="86"/>
    </row>
    <row r="1087" spans="1:4" ht="15.75">
      <c r="A1087" s="66" t="s">
        <v>253</v>
      </c>
      <c r="B1087" s="81" t="s">
        <v>254</v>
      </c>
      <c r="C1087" s="85">
        <v>50000</v>
      </c>
      <c r="D1087" s="85">
        <v>0</v>
      </c>
    </row>
    <row r="1088" spans="1:4" ht="15.75">
      <c r="A1088" s="68" t="s">
        <v>259</v>
      </c>
      <c r="B1088" s="68"/>
      <c r="C1088" s="85">
        <v>50000</v>
      </c>
      <c r="D1088" s="85">
        <v>0</v>
      </c>
    </row>
    <row r="1089" spans="1:4" ht="15.75">
      <c r="A1089" s="66"/>
      <c r="B1089" s="83"/>
      <c r="C1089" s="85"/>
      <c r="D1089" s="85"/>
    </row>
    <row r="1090" spans="1:4" ht="15.75" customHeight="1">
      <c r="A1090" s="68" t="s">
        <v>272</v>
      </c>
      <c r="B1090" s="68"/>
      <c r="C1090" s="85">
        <v>145000</v>
      </c>
      <c r="D1090" s="85">
        <v>24790</v>
      </c>
    </row>
    <row r="1091" spans="1:4" ht="15.75">
      <c r="A1091" s="66"/>
      <c r="B1091" s="83"/>
      <c r="C1091" s="85"/>
      <c r="D1091" s="85"/>
    </row>
    <row r="1092" spans="1:4" ht="15.75" customHeight="1">
      <c r="A1092" s="68" t="s">
        <v>277</v>
      </c>
      <c r="B1092" s="68"/>
      <c r="C1092" s="85">
        <v>404500</v>
      </c>
      <c r="D1092" s="85">
        <v>24952</v>
      </c>
    </row>
    <row r="1093" spans="1:4" ht="15.75">
      <c r="A1093" s="66"/>
      <c r="B1093" s="83"/>
      <c r="C1093" s="85"/>
      <c r="D1093" s="85"/>
    </row>
    <row r="1094" spans="1:4" ht="15.75">
      <c r="A1094" s="68" t="s">
        <v>278</v>
      </c>
      <c r="B1094" s="68"/>
      <c r="C1094" s="85">
        <v>404500</v>
      </c>
      <c r="D1094" s="85">
        <v>24952</v>
      </c>
    </row>
    <row r="1095" spans="1:4" ht="15.75">
      <c r="A1095" s="66"/>
      <c r="B1095" s="83"/>
      <c r="C1095" s="85"/>
      <c r="D1095" s="85"/>
    </row>
    <row r="1096" spans="1:4" ht="15.75">
      <c r="A1096" s="66"/>
      <c r="B1096" s="83"/>
      <c r="C1096" s="85"/>
      <c r="D1096" s="85"/>
    </row>
    <row r="1097" spans="1:4" ht="15.75">
      <c r="A1097" s="87" t="s">
        <v>279</v>
      </c>
      <c r="B1097" s="87"/>
      <c r="C1097" s="87"/>
      <c r="D1097" s="87"/>
    </row>
    <row r="1098" spans="1:4" ht="15.75">
      <c r="A1098" s="87" t="s">
        <v>14</v>
      </c>
      <c r="B1098" s="87"/>
      <c r="C1098" s="87"/>
      <c r="D1098" s="87"/>
    </row>
    <row r="1099" spans="1:4" ht="15.75">
      <c r="A1099" s="87" t="s">
        <v>280</v>
      </c>
      <c r="B1099" s="87"/>
      <c r="C1099" s="87"/>
      <c r="D1099" s="87"/>
    </row>
    <row r="1100" spans="1:4" ht="15.75">
      <c r="A1100" s="67" t="s">
        <v>422</v>
      </c>
      <c r="B1100" s="83"/>
      <c r="C1100" s="86"/>
      <c r="D1100" s="86"/>
    </row>
    <row r="1101" spans="1:4" ht="30" customHeight="1">
      <c r="A1101" s="66" t="s">
        <v>423</v>
      </c>
      <c r="B1101" s="81" t="s">
        <v>424</v>
      </c>
      <c r="C1101" s="85">
        <v>246480</v>
      </c>
      <c r="D1101" s="85">
        <v>0</v>
      </c>
    </row>
    <row r="1102" spans="1:4" ht="15.75">
      <c r="A1102" s="68" t="s">
        <v>425</v>
      </c>
      <c r="B1102" s="68"/>
      <c r="C1102" s="85">
        <v>246480</v>
      </c>
      <c r="D1102" s="85">
        <v>0</v>
      </c>
    </row>
    <row r="1103" spans="1:4" ht="15.75">
      <c r="A1103" s="67" t="s">
        <v>201</v>
      </c>
      <c r="B1103" s="83"/>
      <c r="C1103" s="86"/>
      <c r="D1103" s="86"/>
    </row>
    <row r="1104" spans="1:4" ht="15.75">
      <c r="A1104" s="66" t="s">
        <v>221</v>
      </c>
      <c r="B1104" s="81" t="s">
        <v>222</v>
      </c>
      <c r="C1104" s="85">
        <v>1708680</v>
      </c>
      <c r="D1104" s="85">
        <v>544455</v>
      </c>
    </row>
    <row r="1105" spans="1:4" ht="15.75">
      <c r="A1105" s="66" t="s">
        <v>264</v>
      </c>
      <c r="B1105" s="81" t="s">
        <v>265</v>
      </c>
      <c r="C1105" s="85">
        <v>572730</v>
      </c>
      <c r="D1105" s="85">
        <v>216758</v>
      </c>
    </row>
    <row r="1106" spans="1:4" ht="15.75">
      <c r="A1106" s="66" t="s">
        <v>291</v>
      </c>
      <c r="B1106" s="81" t="s">
        <v>292</v>
      </c>
      <c r="C1106" s="85">
        <v>2400</v>
      </c>
      <c r="D1106" s="85">
        <v>0</v>
      </c>
    </row>
    <row r="1107" spans="1:4" ht="15.75">
      <c r="A1107" s="66" t="s">
        <v>266</v>
      </c>
      <c r="B1107" s="81" t="s">
        <v>267</v>
      </c>
      <c r="C1107" s="85">
        <v>25000</v>
      </c>
      <c r="D1107" s="85">
        <v>540</v>
      </c>
    </row>
    <row r="1108" spans="1:4" ht="30">
      <c r="A1108" s="66" t="s">
        <v>283</v>
      </c>
      <c r="B1108" s="81" t="s">
        <v>284</v>
      </c>
      <c r="C1108" s="85">
        <v>10450</v>
      </c>
      <c r="D1108" s="85">
        <v>0</v>
      </c>
    </row>
    <row r="1109" spans="1:4" ht="15.75">
      <c r="A1109" s="66" t="s">
        <v>223</v>
      </c>
      <c r="B1109" s="81" t="s">
        <v>224</v>
      </c>
      <c r="C1109" s="85">
        <v>200061</v>
      </c>
      <c r="D1109" s="85">
        <v>47159</v>
      </c>
    </row>
    <row r="1110" spans="1:4" ht="15.75">
      <c r="A1110" s="66" t="s">
        <v>246</v>
      </c>
      <c r="B1110" s="81" t="s">
        <v>247</v>
      </c>
      <c r="C1110" s="85">
        <v>456093</v>
      </c>
      <c r="D1110" s="85">
        <v>154210</v>
      </c>
    </row>
    <row r="1111" spans="1:4" ht="15.75">
      <c r="A1111" s="66" t="s">
        <v>225</v>
      </c>
      <c r="B1111" s="81" t="s">
        <v>226</v>
      </c>
      <c r="C1111" s="85">
        <v>341731</v>
      </c>
      <c r="D1111" s="85">
        <v>115057</v>
      </c>
    </row>
    <row r="1112" spans="1:4" ht="15.75">
      <c r="A1112" s="66" t="s">
        <v>248</v>
      </c>
      <c r="B1112" s="81" t="s">
        <v>249</v>
      </c>
      <c r="C1112" s="85">
        <v>56130</v>
      </c>
      <c r="D1112" s="85">
        <v>6130</v>
      </c>
    </row>
    <row r="1113" spans="1:4" ht="15.75">
      <c r="A1113" s="66" t="s">
        <v>227</v>
      </c>
      <c r="B1113" s="81" t="s">
        <v>228</v>
      </c>
      <c r="C1113" s="85">
        <v>2500</v>
      </c>
      <c r="D1113" s="85">
        <v>18</v>
      </c>
    </row>
    <row r="1114" spans="1:4" ht="15.75">
      <c r="A1114" s="66" t="s">
        <v>274</v>
      </c>
      <c r="B1114" s="81" t="s">
        <v>275</v>
      </c>
      <c r="C1114" s="85">
        <v>20000</v>
      </c>
      <c r="D1114" s="85">
        <v>3019</v>
      </c>
    </row>
    <row r="1115" spans="1:4" ht="30">
      <c r="A1115" s="66" t="s">
        <v>297</v>
      </c>
      <c r="B1115" s="81" t="s">
        <v>298</v>
      </c>
      <c r="C1115" s="85">
        <v>1585</v>
      </c>
      <c r="D1115" s="85">
        <v>1564</v>
      </c>
    </row>
    <row r="1116" spans="1:4" ht="30">
      <c r="A1116" s="66" t="s">
        <v>250</v>
      </c>
      <c r="B1116" s="81" t="s">
        <v>251</v>
      </c>
      <c r="C1116" s="85">
        <v>20000</v>
      </c>
      <c r="D1116" s="85">
        <v>0</v>
      </c>
    </row>
    <row r="1117" spans="1:4" ht="15.75">
      <c r="A1117" s="66" t="s">
        <v>299</v>
      </c>
      <c r="B1117" s="81" t="s">
        <v>300</v>
      </c>
      <c r="C1117" s="85">
        <v>12600</v>
      </c>
      <c r="D1117" s="85">
        <v>122</v>
      </c>
    </row>
    <row r="1118" spans="1:4" ht="45" customHeight="1">
      <c r="A1118" s="66" t="s">
        <v>301</v>
      </c>
      <c r="B1118" s="81" t="s">
        <v>302</v>
      </c>
      <c r="C1118" s="85">
        <v>500</v>
      </c>
      <c r="D1118" s="85">
        <v>122</v>
      </c>
    </row>
    <row r="1119" spans="1:4" ht="45" customHeight="1">
      <c r="A1119" s="66" t="s">
        <v>303</v>
      </c>
      <c r="B1119" s="81" t="s">
        <v>304</v>
      </c>
      <c r="C1119" s="85">
        <v>12100</v>
      </c>
      <c r="D1119" s="85">
        <v>0</v>
      </c>
    </row>
    <row r="1120" spans="1:4" ht="15.75">
      <c r="A1120" s="68" t="s">
        <v>229</v>
      </c>
      <c r="B1120" s="68"/>
      <c r="C1120" s="85">
        <v>1721280</v>
      </c>
      <c r="D1120" s="85">
        <v>544577</v>
      </c>
    </row>
    <row r="1121" spans="1:4" ht="15.75">
      <c r="A1121" s="67" t="s">
        <v>252</v>
      </c>
      <c r="B1121" s="83"/>
      <c r="C1121" s="86"/>
      <c r="D1121" s="86"/>
    </row>
    <row r="1122" spans="1:4" ht="15.75">
      <c r="A1122" s="66" t="s">
        <v>253</v>
      </c>
      <c r="B1122" s="81" t="s">
        <v>254</v>
      </c>
      <c r="C1122" s="85">
        <v>220000</v>
      </c>
      <c r="D1122" s="85">
        <v>0</v>
      </c>
    </row>
    <row r="1123" spans="1:4" ht="30" customHeight="1">
      <c r="A1123" s="66" t="s">
        <v>255</v>
      </c>
      <c r="B1123" s="81" t="s">
        <v>256</v>
      </c>
      <c r="C1123" s="85">
        <v>608988</v>
      </c>
      <c r="D1123" s="85">
        <v>36101</v>
      </c>
    </row>
    <row r="1124" spans="1:4" ht="15.75">
      <c r="A1124" s="66" t="s">
        <v>426</v>
      </c>
      <c r="B1124" s="81" t="s">
        <v>427</v>
      </c>
      <c r="C1124" s="85">
        <v>564192</v>
      </c>
      <c r="D1124" s="85">
        <v>36101</v>
      </c>
    </row>
    <row r="1125" spans="1:4" ht="30">
      <c r="A1125" s="66" t="s">
        <v>257</v>
      </c>
      <c r="B1125" s="81" t="s">
        <v>258</v>
      </c>
      <c r="C1125" s="85">
        <v>15000</v>
      </c>
      <c r="D1125" s="85">
        <v>0</v>
      </c>
    </row>
    <row r="1126" spans="1:4" ht="15.75">
      <c r="A1126" s="66" t="s">
        <v>318</v>
      </c>
      <c r="B1126" s="81" t="s">
        <v>319</v>
      </c>
      <c r="C1126" s="85">
        <v>29796</v>
      </c>
      <c r="D1126" s="85">
        <v>0</v>
      </c>
    </row>
    <row r="1127" spans="1:4" ht="15.75">
      <c r="A1127" s="68" t="s">
        <v>259</v>
      </c>
      <c r="B1127" s="68"/>
      <c r="C1127" s="85">
        <v>828988</v>
      </c>
      <c r="D1127" s="85">
        <v>36101</v>
      </c>
    </row>
    <row r="1128" spans="1:4" ht="15.75">
      <c r="A1128" s="66"/>
      <c r="B1128" s="83"/>
      <c r="C1128" s="85"/>
      <c r="D1128" s="85"/>
    </row>
    <row r="1129" spans="1:4" ht="15.75">
      <c r="A1129" s="68" t="s">
        <v>285</v>
      </c>
      <c r="B1129" s="68"/>
      <c r="C1129" s="85">
        <v>2796748</v>
      </c>
      <c r="D1129" s="85">
        <v>580678</v>
      </c>
    </row>
    <row r="1130" spans="1:4" ht="15.75">
      <c r="A1130" s="66"/>
      <c r="B1130" s="83"/>
      <c r="C1130" s="85"/>
      <c r="D1130" s="85"/>
    </row>
    <row r="1131" spans="1:4" ht="15.75">
      <c r="A1131" s="87" t="s">
        <v>428</v>
      </c>
      <c r="B1131" s="87"/>
      <c r="C1131" s="87"/>
      <c r="D1131" s="87"/>
    </row>
    <row r="1132" spans="1:4" ht="15.75">
      <c r="A1132" s="67" t="s">
        <v>201</v>
      </c>
      <c r="B1132" s="83"/>
      <c r="C1132" s="86"/>
      <c r="D1132" s="86"/>
    </row>
    <row r="1133" spans="1:4" ht="45" customHeight="1">
      <c r="A1133" s="66" t="s">
        <v>204</v>
      </c>
      <c r="B1133" s="81" t="s">
        <v>88</v>
      </c>
      <c r="C1133" s="85">
        <v>137687</v>
      </c>
      <c r="D1133" s="85">
        <v>27289</v>
      </c>
    </row>
    <row r="1134" spans="1:4" ht="30">
      <c r="A1134" s="66" t="s">
        <v>205</v>
      </c>
      <c r="B1134" s="81" t="s">
        <v>206</v>
      </c>
      <c r="C1134" s="85">
        <v>137687</v>
      </c>
      <c r="D1134" s="85">
        <v>27289</v>
      </c>
    </row>
    <row r="1135" spans="1:4" ht="30" customHeight="1">
      <c r="A1135" s="66" t="s">
        <v>209</v>
      </c>
      <c r="B1135" s="81" t="s">
        <v>210</v>
      </c>
      <c r="C1135" s="85">
        <v>8646</v>
      </c>
      <c r="D1135" s="85">
        <v>289</v>
      </c>
    </row>
    <row r="1136" spans="1:4" ht="45" customHeight="1">
      <c r="A1136" s="66" t="s">
        <v>232</v>
      </c>
      <c r="B1136" s="81" t="s">
        <v>233</v>
      </c>
      <c r="C1136" s="85">
        <v>8357</v>
      </c>
      <c r="D1136" s="85">
        <v>0</v>
      </c>
    </row>
    <row r="1137" spans="1:4" ht="30">
      <c r="A1137" s="66" t="s">
        <v>234</v>
      </c>
      <c r="B1137" s="81" t="s">
        <v>235</v>
      </c>
      <c r="C1137" s="85">
        <v>68</v>
      </c>
      <c r="D1137" s="85">
        <v>68</v>
      </c>
    </row>
    <row r="1138" spans="1:4" ht="15.75">
      <c r="A1138" s="66" t="s">
        <v>236</v>
      </c>
      <c r="B1138" s="81" t="s">
        <v>237</v>
      </c>
      <c r="C1138" s="85">
        <v>221</v>
      </c>
      <c r="D1138" s="85">
        <v>221</v>
      </c>
    </row>
    <row r="1139" spans="1:4" ht="15.75">
      <c r="A1139" s="66" t="s">
        <v>213</v>
      </c>
      <c r="B1139" s="81" t="s">
        <v>214</v>
      </c>
      <c r="C1139" s="85">
        <v>26243</v>
      </c>
      <c r="D1139" s="85">
        <v>5056</v>
      </c>
    </row>
    <row r="1140" spans="1:4" ht="45" customHeight="1">
      <c r="A1140" s="66" t="s">
        <v>215</v>
      </c>
      <c r="B1140" s="81" t="s">
        <v>216</v>
      </c>
      <c r="C1140" s="85">
        <v>17658</v>
      </c>
      <c r="D1140" s="85">
        <v>3300</v>
      </c>
    </row>
    <row r="1141" spans="1:4" ht="30" customHeight="1">
      <c r="A1141" s="66" t="s">
        <v>217</v>
      </c>
      <c r="B1141" s="81" t="s">
        <v>218</v>
      </c>
      <c r="C1141" s="85">
        <v>6623</v>
      </c>
      <c r="D1141" s="85">
        <v>1280</v>
      </c>
    </row>
    <row r="1142" spans="1:4" ht="30">
      <c r="A1142" s="66" t="s">
        <v>219</v>
      </c>
      <c r="B1142" s="81" t="s">
        <v>220</v>
      </c>
      <c r="C1142" s="85">
        <v>1962</v>
      </c>
      <c r="D1142" s="85">
        <v>476</v>
      </c>
    </row>
    <row r="1143" spans="1:4" ht="15.75">
      <c r="A1143" s="66" t="s">
        <v>221</v>
      </c>
      <c r="B1143" s="81" t="s">
        <v>222</v>
      </c>
      <c r="C1143" s="85">
        <v>44600</v>
      </c>
      <c r="D1143" s="85">
        <v>11346</v>
      </c>
    </row>
    <row r="1144" spans="1:4" ht="15.75">
      <c r="A1144" s="66" t="s">
        <v>266</v>
      </c>
      <c r="B1144" s="81" t="s">
        <v>267</v>
      </c>
      <c r="C1144" s="85">
        <v>3600</v>
      </c>
      <c r="D1144" s="85">
        <v>0</v>
      </c>
    </row>
    <row r="1145" spans="1:4" ht="15.75">
      <c r="A1145" s="66" t="s">
        <v>223</v>
      </c>
      <c r="B1145" s="81" t="s">
        <v>224</v>
      </c>
      <c r="C1145" s="85">
        <v>16200</v>
      </c>
      <c r="D1145" s="85">
        <v>2355</v>
      </c>
    </row>
    <row r="1146" spans="1:4" ht="15.75">
      <c r="A1146" s="66" t="s">
        <v>246</v>
      </c>
      <c r="B1146" s="81" t="s">
        <v>247</v>
      </c>
      <c r="C1146" s="85">
        <v>13700</v>
      </c>
      <c r="D1146" s="85">
        <v>5219</v>
      </c>
    </row>
    <row r="1147" spans="1:4" ht="15.75">
      <c r="A1147" s="66" t="s">
        <v>225</v>
      </c>
      <c r="B1147" s="81" t="s">
        <v>226</v>
      </c>
      <c r="C1147" s="85">
        <v>11100</v>
      </c>
      <c r="D1147" s="85">
        <v>3772</v>
      </c>
    </row>
    <row r="1148" spans="1:4" ht="15.75">
      <c r="A1148" s="66" t="s">
        <v>299</v>
      </c>
      <c r="B1148" s="81" t="s">
        <v>300</v>
      </c>
      <c r="C1148" s="85">
        <v>200</v>
      </c>
      <c r="D1148" s="85">
        <v>0</v>
      </c>
    </row>
    <row r="1149" spans="1:4" ht="45" customHeight="1">
      <c r="A1149" s="66" t="s">
        <v>301</v>
      </c>
      <c r="B1149" s="81" t="s">
        <v>302</v>
      </c>
      <c r="C1149" s="85">
        <v>100</v>
      </c>
      <c r="D1149" s="85">
        <v>0</v>
      </c>
    </row>
    <row r="1150" spans="1:4" ht="45" customHeight="1">
      <c r="A1150" s="66" t="s">
        <v>303</v>
      </c>
      <c r="B1150" s="81" t="s">
        <v>304</v>
      </c>
      <c r="C1150" s="85">
        <v>100</v>
      </c>
      <c r="D1150" s="85">
        <v>0</v>
      </c>
    </row>
    <row r="1151" spans="1:4" ht="15.75">
      <c r="A1151" s="68" t="s">
        <v>229</v>
      </c>
      <c r="B1151" s="68"/>
      <c r="C1151" s="85">
        <v>217376</v>
      </c>
      <c r="D1151" s="85">
        <v>43980</v>
      </c>
    </row>
    <row r="1152" spans="1:4" ht="15.75">
      <c r="A1152" s="66"/>
      <c r="B1152" s="83"/>
      <c r="C1152" s="85"/>
      <c r="D1152" s="85"/>
    </row>
    <row r="1153" spans="1:4" ht="15.75">
      <c r="A1153" s="68" t="s">
        <v>429</v>
      </c>
      <c r="B1153" s="68"/>
      <c r="C1153" s="85">
        <v>217376</v>
      </c>
      <c r="D1153" s="85">
        <v>43980</v>
      </c>
    </row>
    <row r="1154" spans="1:4" ht="15.75">
      <c r="A1154" s="66"/>
      <c r="B1154" s="83"/>
      <c r="C1154" s="85"/>
      <c r="D1154" s="85"/>
    </row>
    <row r="1155" spans="1:4" ht="15.75">
      <c r="A1155" s="87" t="s">
        <v>331</v>
      </c>
      <c r="B1155" s="87"/>
      <c r="C1155" s="87"/>
      <c r="D1155" s="87"/>
    </row>
    <row r="1156" spans="1:4" ht="15.75">
      <c r="A1156" s="67" t="s">
        <v>201</v>
      </c>
      <c r="B1156" s="83"/>
      <c r="C1156" s="86"/>
      <c r="D1156" s="86"/>
    </row>
    <row r="1157" spans="1:4" ht="15.75">
      <c r="A1157" s="66" t="s">
        <v>221</v>
      </c>
      <c r="B1157" s="81" t="s">
        <v>222</v>
      </c>
      <c r="C1157" s="85">
        <v>60500</v>
      </c>
      <c r="D1157" s="85">
        <v>8942</v>
      </c>
    </row>
    <row r="1158" spans="1:4" ht="15.75">
      <c r="A1158" s="66" t="s">
        <v>266</v>
      </c>
      <c r="B1158" s="81" t="s">
        <v>267</v>
      </c>
      <c r="C1158" s="85">
        <v>2500</v>
      </c>
      <c r="D1158" s="85">
        <v>0</v>
      </c>
    </row>
    <row r="1159" spans="1:4" ht="30">
      <c r="A1159" s="66" t="s">
        <v>283</v>
      </c>
      <c r="B1159" s="81" t="s">
        <v>284</v>
      </c>
      <c r="C1159" s="85">
        <v>9500</v>
      </c>
      <c r="D1159" s="85">
        <v>0</v>
      </c>
    </row>
    <row r="1160" spans="1:4" ht="15.75">
      <c r="A1160" s="66" t="s">
        <v>223</v>
      </c>
      <c r="B1160" s="81" t="s">
        <v>224</v>
      </c>
      <c r="C1160" s="85">
        <v>6000</v>
      </c>
      <c r="D1160" s="85">
        <v>816</v>
      </c>
    </row>
    <row r="1161" spans="1:4" ht="15.75">
      <c r="A1161" s="66" t="s">
        <v>246</v>
      </c>
      <c r="B1161" s="81" t="s">
        <v>247</v>
      </c>
      <c r="C1161" s="85">
        <v>25000</v>
      </c>
      <c r="D1161" s="85">
        <v>5074</v>
      </c>
    </row>
    <row r="1162" spans="1:4" ht="15.75">
      <c r="A1162" s="66" t="s">
        <v>225</v>
      </c>
      <c r="B1162" s="81" t="s">
        <v>226</v>
      </c>
      <c r="C1162" s="85">
        <v>9000</v>
      </c>
      <c r="D1162" s="85">
        <v>2467</v>
      </c>
    </row>
    <row r="1163" spans="1:4" ht="15.75">
      <c r="A1163" s="66" t="s">
        <v>274</v>
      </c>
      <c r="B1163" s="81" t="s">
        <v>275</v>
      </c>
      <c r="C1163" s="85">
        <v>3500</v>
      </c>
      <c r="D1163" s="85">
        <v>585</v>
      </c>
    </row>
    <row r="1164" spans="1:4" ht="30">
      <c r="A1164" s="66" t="s">
        <v>250</v>
      </c>
      <c r="B1164" s="81" t="s">
        <v>251</v>
      </c>
      <c r="C1164" s="85">
        <v>5000</v>
      </c>
      <c r="D1164" s="85">
        <v>0</v>
      </c>
    </row>
    <row r="1165" spans="1:4" ht="15.75">
      <c r="A1165" s="66" t="s">
        <v>299</v>
      </c>
      <c r="B1165" s="81" t="s">
        <v>300</v>
      </c>
      <c r="C1165" s="85">
        <v>4000</v>
      </c>
      <c r="D1165" s="85">
        <v>0</v>
      </c>
    </row>
    <row r="1166" spans="1:4" ht="45" customHeight="1">
      <c r="A1166" s="66" t="s">
        <v>303</v>
      </c>
      <c r="B1166" s="81" t="s">
        <v>304</v>
      </c>
      <c r="C1166" s="85">
        <v>4000</v>
      </c>
      <c r="D1166" s="85">
        <v>0</v>
      </c>
    </row>
    <row r="1167" spans="1:4" ht="15.75">
      <c r="A1167" s="68" t="s">
        <v>229</v>
      </c>
      <c r="B1167" s="68"/>
      <c r="C1167" s="85">
        <v>64500</v>
      </c>
      <c r="D1167" s="85">
        <v>8942</v>
      </c>
    </row>
    <row r="1168" spans="1:4" ht="15.75">
      <c r="A1168" s="66"/>
      <c r="B1168" s="83"/>
      <c r="C1168" s="85"/>
      <c r="D1168" s="85"/>
    </row>
    <row r="1169" spans="1:4" ht="31.5" customHeight="1">
      <c r="A1169" s="68" t="s">
        <v>332</v>
      </c>
      <c r="B1169" s="68"/>
      <c r="C1169" s="85">
        <v>64500</v>
      </c>
      <c r="D1169" s="85">
        <v>8942</v>
      </c>
    </row>
    <row r="1170" spans="1:4" ht="15.75">
      <c r="A1170" s="66"/>
      <c r="B1170" s="83"/>
      <c r="C1170" s="85"/>
      <c r="D1170" s="85"/>
    </row>
    <row r="1171" spans="1:4" ht="26.25" customHeight="1">
      <c r="A1171" s="87" t="s">
        <v>430</v>
      </c>
      <c r="B1171" s="87"/>
      <c r="C1171" s="87"/>
      <c r="D1171" s="87"/>
    </row>
    <row r="1172" spans="1:4" ht="15.75">
      <c r="A1172" s="67" t="s">
        <v>201</v>
      </c>
      <c r="B1172" s="83"/>
      <c r="C1172" s="86"/>
      <c r="D1172" s="86"/>
    </row>
    <row r="1173" spans="1:4" ht="15.75">
      <c r="A1173" s="66" t="s">
        <v>221</v>
      </c>
      <c r="B1173" s="81" t="s">
        <v>222</v>
      </c>
      <c r="C1173" s="85">
        <v>10000</v>
      </c>
      <c r="D1173" s="85">
        <v>0</v>
      </c>
    </row>
    <row r="1174" spans="1:4" ht="15.75">
      <c r="A1174" s="66" t="s">
        <v>223</v>
      </c>
      <c r="B1174" s="81" t="s">
        <v>224</v>
      </c>
      <c r="C1174" s="85">
        <v>10000</v>
      </c>
      <c r="D1174" s="85">
        <v>0</v>
      </c>
    </row>
    <row r="1175" spans="1:4" ht="15.75">
      <c r="A1175" s="68" t="s">
        <v>229</v>
      </c>
      <c r="B1175" s="68"/>
      <c r="C1175" s="85">
        <v>10000</v>
      </c>
      <c r="D1175" s="85">
        <v>0</v>
      </c>
    </row>
    <row r="1176" spans="1:4" ht="15.75">
      <c r="A1176" s="66"/>
      <c r="B1176" s="83"/>
      <c r="C1176" s="85"/>
      <c r="D1176" s="85"/>
    </row>
    <row r="1177" spans="1:4" ht="25.5" customHeight="1">
      <c r="A1177" s="68" t="s">
        <v>431</v>
      </c>
      <c r="B1177" s="68"/>
      <c r="C1177" s="85">
        <v>10000</v>
      </c>
      <c r="D1177" s="85">
        <v>0</v>
      </c>
    </row>
    <row r="1178" spans="1:4" ht="15.75">
      <c r="A1178" s="66"/>
      <c r="B1178" s="83"/>
      <c r="C1178" s="85"/>
      <c r="D1178" s="85"/>
    </row>
    <row r="1179" spans="1:4" ht="21" customHeight="1">
      <c r="A1179" s="87" t="s">
        <v>335</v>
      </c>
      <c r="B1179" s="87"/>
      <c r="C1179" s="87"/>
      <c r="D1179" s="87"/>
    </row>
    <row r="1180" spans="1:4" ht="15.75">
      <c r="A1180" s="67" t="s">
        <v>201</v>
      </c>
      <c r="B1180" s="83"/>
      <c r="C1180" s="86"/>
      <c r="D1180" s="86"/>
    </row>
    <row r="1181" spans="1:4" ht="45" customHeight="1">
      <c r="A1181" s="66" t="s">
        <v>204</v>
      </c>
      <c r="B1181" s="81" t="s">
        <v>88</v>
      </c>
      <c r="C1181" s="85">
        <v>136920</v>
      </c>
      <c r="D1181" s="85">
        <v>26191</v>
      </c>
    </row>
    <row r="1182" spans="1:4" ht="30">
      <c r="A1182" s="66" t="s">
        <v>205</v>
      </c>
      <c r="B1182" s="81" t="s">
        <v>206</v>
      </c>
      <c r="C1182" s="85">
        <v>136920</v>
      </c>
      <c r="D1182" s="85">
        <v>26191</v>
      </c>
    </row>
    <row r="1183" spans="1:4" ht="30" customHeight="1">
      <c r="A1183" s="66" t="s">
        <v>209</v>
      </c>
      <c r="B1183" s="81" t="s">
        <v>210</v>
      </c>
      <c r="C1183" s="85">
        <v>3571</v>
      </c>
      <c r="D1183" s="85">
        <v>1500</v>
      </c>
    </row>
    <row r="1184" spans="1:4" ht="45" customHeight="1">
      <c r="A1184" s="66" t="s">
        <v>232</v>
      </c>
      <c r="B1184" s="81" t="s">
        <v>233</v>
      </c>
      <c r="C1184" s="85">
        <v>3571</v>
      </c>
      <c r="D1184" s="85">
        <v>1500</v>
      </c>
    </row>
    <row r="1185" spans="1:4" ht="15.75">
      <c r="A1185" s="66" t="s">
        <v>213</v>
      </c>
      <c r="B1185" s="81" t="s">
        <v>214</v>
      </c>
      <c r="C1185" s="85">
        <v>27470</v>
      </c>
      <c r="D1185" s="85">
        <v>5267</v>
      </c>
    </row>
    <row r="1186" spans="1:4" ht="45" customHeight="1">
      <c r="A1186" s="66" t="s">
        <v>215</v>
      </c>
      <c r="B1186" s="81" t="s">
        <v>216</v>
      </c>
      <c r="C1186" s="85">
        <v>18528</v>
      </c>
      <c r="D1186" s="85">
        <v>3341</v>
      </c>
    </row>
    <row r="1187" spans="1:4" ht="30" customHeight="1">
      <c r="A1187" s="66" t="s">
        <v>217</v>
      </c>
      <c r="B1187" s="81" t="s">
        <v>218</v>
      </c>
      <c r="C1187" s="85">
        <v>6482</v>
      </c>
      <c r="D1187" s="85">
        <v>1329</v>
      </c>
    </row>
    <row r="1188" spans="1:4" ht="30">
      <c r="A1188" s="66" t="s">
        <v>219</v>
      </c>
      <c r="B1188" s="81" t="s">
        <v>220</v>
      </c>
      <c r="C1188" s="85">
        <v>2460</v>
      </c>
      <c r="D1188" s="85">
        <v>597</v>
      </c>
    </row>
    <row r="1189" spans="1:4" ht="15.75">
      <c r="A1189" s="66" t="s">
        <v>221</v>
      </c>
      <c r="B1189" s="81" t="s">
        <v>222</v>
      </c>
      <c r="C1189" s="85">
        <v>395345</v>
      </c>
      <c r="D1189" s="85">
        <v>24136</v>
      </c>
    </row>
    <row r="1190" spans="1:4" ht="30">
      <c r="A1190" s="66" t="s">
        <v>283</v>
      </c>
      <c r="B1190" s="81" t="s">
        <v>284</v>
      </c>
      <c r="C1190" s="85">
        <v>8500</v>
      </c>
      <c r="D1190" s="85">
        <v>300</v>
      </c>
    </row>
    <row r="1191" spans="1:4" ht="15.75">
      <c r="A1191" s="66" t="s">
        <v>223</v>
      </c>
      <c r="B1191" s="81" t="s">
        <v>224</v>
      </c>
      <c r="C1191" s="85">
        <v>19860</v>
      </c>
      <c r="D1191" s="85">
        <v>1815</v>
      </c>
    </row>
    <row r="1192" spans="1:4" ht="15.75">
      <c r="A1192" s="66" t="s">
        <v>246</v>
      </c>
      <c r="B1192" s="81" t="s">
        <v>247</v>
      </c>
      <c r="C1192" s="85">
        <v>6140</v>
      </c>
      <c r="D1192" s="85">
        <v>1140</v>
      </c>
    </row>
    <row r="1193" spans="1:4" ht="15.75">
      <c r="A1193" s="66" t="s">
        <v>225</v>
      </c>
      <c r="B1193" s="81" t="s">
        <v>226</v>
      </c>
      <c r="C1193" s="85">
        <v>39966</v>
      </c>
      <c r="D1193" s="85">
        <v>11024</v>
      </c>
    </row>
    <row r="1194" spans="1:4" ht="15.75">
      <c r="A1194" s="66" t="s">
        <v>274</v>
      </c>
      <c r="B1194" s="81" t="s">
        <v>275</v>
      </c>
      <c r="C1194" s="85">
        <v>34</v>
      </c>
      <c r="D1194" s="85">
        <v>34</v>
      </c>
    </row>
    <row r="1195" spans="1:4" ht="30">
      <c r="A1195" s="66" t="s">
        <v>297</v>
      </c>
      <c r="B1195" s="81" t="s">
        <v>298</v>
      </c>
      <c r="C1195" s="85">
        <v>600</v>
      </c>
      <c r="D1195" s="85">
        <v>44</v>
      </c>
    </row>
    <row r="1196" spans="1:4" ht="30">
      <c r="A1196" s="66" t="s">
        <v>250</v>
      </c>
      <c r="B1196" s="81" t="s">
        <v>251</v>
      </c>
      <c r="C1196" s="85">
        <v>320245</v>
      </c>
      <c r="D1196" s="85">
        <v>9779</v>
      </c>
    </row>
    <row r="1197" spans="1:4" ht="15.75">
      <c r="A1197" s="66" t="s">
        <v>299</v>
      </c>
      <c r="B1197" s="81" t="s">
        <v>300</v>
      </c>
      <c r="C1197" s="85">
        <v>1200</v>
      </c>
      <c r="D1197" s="85">
        <v>0</v>
      </c>
    </row>
    <row r="1198" spans="1:4" ht="45" customHeight="1">
      <c r="A1198" s="66" t="s">
        <v>301</v>
      </c>
      <c r="B1198" s="81" t="s">
        <v>302</v>
      </c>
      <c r="C1198" s="85">
        <v>200</v>
      </c>
      <c r="D1198" s="85">
        <v>0</v>
      </c>
    </row>
    <row r="1199" spans="1:4" ht="45" customHeight="1">
      <c r="A1199" s="66" t="s">
        <v>303</v>
      </c>
      <c r="B1199" s="81" t="s">
        <v>304</v>
      </c>
      <c r="C1199" s="85">
        <v>1000</v>
      </c>
      <c r="D1199" s="85">
        <v>0</v>
      </c>
    </row>
    <row r="1200" spans="1:4" ht="15.75">
      <c r="A1200" s="68" t="s">
        <v>229</v>
      </c>
      <c r="B1200" s="68"/>
      <c r="C1200" s="85">
        <v>564506</v>
      </c>
      <c r="D1200" s="85">
        <v>57094</v>
      </c>
    </row>
    <row r="1201" spans="1:4" ht="15.75">
      <c r="A1201" s="66"/>
      <c r="B1201" s="83"/>
      <c r="C1201" s="85"/>
      <c r="D1201" s="85"/>
    </row>
    <row r="1202" spans="1:4" ht="29.25" customHeight="1">
      <c r="A1202" s="68" t="s">
        <v>336</v>
      </c>
      <c r="B1202" s="68"/>
      <c r="C1202" s="85">
        <v>564506</v>
      </c>
      <c r="D1202" s="85">
        <v>57094</v>
      </c>
    </row>
    <row r="1203" spans="1:4" ht="15.75">
      <c r="A1203" s="66"/>
      <c r="B1203" s="83"/>
      <c r="C1203" s="85"/>
      <c r="D1203" s="85"/>
    </row>
    <row r="1204" spans="1:4" ht="24" customHeight="1">
      <c r="A1204" s="68" t="s">
        <v>337</v>
      </c>
      <c r="B1204" s="68"/>
      <c r="C1204" s="85">
        <v>3653130</v>
      </c>
      <c r="D1204" s="85">
        <v>690694</v>
      </c>
    </row>
    <row r="1205" spans="1:4" ht="15.75">
      <c r="A1205" s="66"/>
      <c r="B1205" s="83"/>
      <c r="C1205" s="85"/>
      <c r="D1205" s="85"/>
    </row>
    <row r="1206" spans="1:4" ht="20.25" customHeight="1">
      <c r="A1206" s="68" t="s">
        <v>338</v>
      </c>
      <c r="B1206" s="68"/>
      <c r="C1206" s="85">
        <v>3653130</v>
      </c>
      <c r="D1206" s="85">
        <v>690694</v>
      </c>
    </row>
    <row r="1207" spans="1:4" ht="15.75">
      <c r="A1207" s="66"/>
      <c r="B1207" s="83"/>
      <c r="C1207" s="85"/>
      <c r="D1207" s="85"/>
    </row>
    <row r="1208" spans="1:4" ht="15.75">
      <c r="A1208" s="66"/>
      <c r="B1208" s="83"/>
      <c r="C1208" s="85"/>
      <c r="D1208" s="85"/>
    </row>
    <row r="1209" spans="1:4" ht="15.75">
      <c r="A1209" s="87" t="s">
        <v>339</v>
      </c>
      <c r="B1209" s="87"/>
      <c r="C1209" s="87"/>
      <c r="D1209" s="87"/>
    </row>
    <row r="1210" spans="1:4" ht="15.75">
      <c r="A1210" s="87" t="s">
        <v>14</v>
      </c>
      <c r="B1210" s="87"/>
      <c r="C1210" s="87"/>
      <c r="D1210" s="87"/>
    </row>
    <row r="1211" spans="1:4" ht="38.25" customHeight="1">
      <c r="A1211" s="87" t="s">
        <v>340</v>
      </c>
      <c r="B1211" s="87"/>
      <c r="C1211" s="87"/>
      <c r="D1211" s="87"/>
    </row>
    <row r="1212" spans="1:4" ht="15.75">
      <c r="A1212" s="67" t="s">
        <v>201</v>
      </c>
      <c r="B1212" s="83"/>
      <c r="C1212" s="86"/>
      <c r="D1212" s="86"/>
    </row>
    <row r="1213" spans="1:4" ht="15.75">
      <c r="A1213" s="66" t="s">
        <v>221</v>
      </c>
      <c r="B1213" s="81" t="s">
        <v>222</v>
      </c>
      <c r="C1213" s="85">
        <v>474660</v>
      </c>
      <c r="D1213" s="85">
        <v>134871</v>
      </c>
    </row>
    <row r="1214" spans="1:4" ht="15.75">
      <c r="A1214" s="66" t="s">
        <v>264</v>
      </c>
      <c r="B1214" s="81" t="s">
        <v>265</v>
      </c>
      <c r="C1214" s="85">
        <v>201387</v>
      </c>
      <c r="D1214" s="85">
        <v>47163</v>
      </c>
    </row>
    <row r="1215" spans="1:4" ht="15.75">
      <c r="A1215" s="66" t="s">
        <v>291</v>
      </c>
      <c r="B1215" s="81" t="s">
        <v>292</v>
      </c>
      <c r="C1215" s="85">
        <v>1200</v>
      </c>
      <c r="D1215" s="85">
        <v>112</v>
      </c>
    </row>
    <row r="1216" spans="1:4" ht="30">
      <c r="A1216" s="66" t="s">
        <v>283</v>
      </c>
      <c r="B1216" s="81" t="s">
        <v>284</v>
      </c>
      <c r="C1216" s="85">
        <v>2400</v>
      </c>
      <c r="D1216" s="85">
        <v>0</v>
      </c>
    </row>
    <row r="1217" spans="1:4" ht="15.75">
      <c r="A1217" s="66" t="s">
        <v>223</v>
      </c>
      <c r="B1217" s="81" t="s">
        <v>224</v>
      </c>
      <c r="C1217" s="85">
        <v>57000</v>
      </c>
      <c r="D1217" s="85">
        <v>17695</v>
      </c>
    </row>
    <row r="1218" spans="1:4" ht="15.75">
      <c r="A1218" s="66" t="s">
        <v>246</v>
      </c>
      <c r="B1218" s="81" t="s">
        <v>247</v>
      </c>
      <c r="C1218" s="85">
        <v>149608</v>
      </c>
      <c r="D1218" s="85">
        <v>43895</v>
      </c>
    </row>
    <row r="1219" spans="1:4" ht="15.75">
      <c r="A1219" s="66" t="s">
        <v>225</v>
      </c>
      <c r="B1219" s="81" t="s">
        <v>226</v>
      </c>
      <c r="C1219" s="85">
        <v>46500</v>
      </c>
      <c r="D1219" s="85">
        <v>21651</v>
      </c>
    </row>
    <row r="1220" spans="1:4" ht="15.75">
      <c r="A1220" s="66" t="s">
        <v>248</v>
      </c>
      <c r="B1220" s="81" t="s">
        <v>249</v>
      </c>
      <c r="C1220" s="85">
        <v>9000</v>
      </c>
      <c r="D1220" s="85">
        <v>852</v>
      </c>
    </row>
    <row r="1221" spans="1:4" ht="15.75">
      <c r="A1221" s="66" t="s">
        <v>227</v>
      </c>
      <c r="B1221" s="81" t="s">
        <v>228</v>
      </c>
      <c r="C1221" s="85">
        <v>120</v>
      </c>
      <c r="D1221" s="85">
        <v>0</v>
      </c>
    </row>
    <row r="1222" spans="1:4" ht="15.75">
      <c r="A1222" s="66" t="s">
        <v>274</v>
      </c>
      <c r="B1222" s="81" t="s">
        <v>275</v>
      </c>
      <c r="C1222" s="85">
        <v>7000</v>
      </c>
      <c r="D1222" s="85">
        <v>3058</v>
      </c>
    </row>
    <row r="1223" spans="1:4" ht="45" customHeight="1">
      <c r="A1223" s="66" t="s">
        <v>287</v>
      </c>
      <c r="B1223" s="81" t="s">
        <v>288</v>
      </c>
      <c r="C1223" s="85">
        <v>10</v>
      </c>
      <c r="D1223" s="85">
        <v>10</v>
      </c>
    </row>
    <row r="1224" spans="1:4" ht="30">
      <c r="A1224" s="66" t="s">
        <v>297</v>
      </c>
      <c r="B1224" s="81" t="s">
        <v>298</v>
      </c>
      <c r="C1224" s="85">
        <v>435</v>
      </c>
      <c r="D1224" s="85">
        <v>435</v>
      </c>
    </row>
    <row r="1225" spans="1:4" ht="15.75">
      <c r="A1225" s="66" t="s">
        <v>299</v>
      </c>
      <c r="B1225" s="81" t="s">
        <v>300</v>
      </c>
      <c r="C1225" s="85">
        <v>4764</v>
      </c>
      <c r="D1225" s="85">
        <v>278</v>
      </c>
    </row>
    <row r="1226" spans="1:4" ht="45" customHeight="1">
      <c r="A1226" s="66" t="s">
        <v>301</v>
      </c>
      <c r="B1226" s="81" t="s">
        <v>302</v>
      </c>
      <c r="C1226" s="85">
        <v>291</v>
      </c>
      <c r="D1226" s="85">
        <v>278</v>
      </c>
    </row>
    <row r="1227" spans="1:4" ht="45" customHeight="1">
      <c r="A1227" s="66" t="s">
        <v>303</v>
      </c>
      <c r="B1227" s="81" t="s">
        <v>304</v>
      </c>
      <c r="C1227" s="85">
        <v>4473</v>
      </c>
      <c r="D1227" s="85">
        <v>0</v>
      </c>
    </row>
    <row r="1228" spans="1:4" ht="15.75">
      <c r="A1228" s="68" t="s">
        <v>229</v>
      </c>
      <c r="B1228" s="68"/>
      <c r="C1228" s="85">
        <v>479424</v>
      </c>
      <c r="D1228" s="85">
        <v>135149</v>
      </c>
    </row>
    <row r="1229" spans="1:4" ht="15.75">
      <c r="A1229" s="66"/>
      <c r="B1229" s="83"/>
      <c r="C1229" s="85"/>
      <c r="D1229" s="85"/>
    </row>
    <row r="1230" spans="1:4" ht="41.25" customHeight="1">
      <c r="A1230" s="68" t="s">
        <v>343</v>
      </c>
      <c r="B1230" s="68"/>
      <c r="C1230" s="85">
        <v>479424</v>
      </c>
      <c r="D1230" s="85">
        <v>135149</v>
      </c>
    </row>
    <row r="1231" spans="1:4" ht="15.75">
      <c r="A1231" s="66"/>
      <c r="B1231" s="83"/>
      <c r="C1231" s="85"/>
      <c r="D1231" s="85"/>
    </row>
    <row r="1232" spans="1:4" ht="21.75" customHeight="1">
      <c r="A1232" s="87" t="s">
        <v>346</v>
      </c>
      <c r="B1232" s="87"/>
      <c r="C1232" s="87"/>
      <c r="D1232" s="87"/>
    </row>
    <row r="1233" spans="1:4" ht="15.75">
      <c r="A1233" s="67" t="s">
        <v>201</v>
      </c>
      <c r="B1233" s="83"/>
      <c r="C1233" s="86"/>
      <c r="D1233" s="86"/>
    </row>
    <row r="1234" spans="1:4" ht="15.75">
      <c r="A1234" s="66" t="s">
        <v>221</v>
      </c>
      <c r="B1234" s="81" t="s">
        <v>222</v>
      </c>
      <c r="C1234" s="85">
        <v>74000</v>
      </c>
      <c r="D1234" s="85">
        <v>0</v>
      </c>
    </row>
    <row r="1235" spans="1:4" ht="15.75">
      <c r="A1235" s="66" t="s">
        <v>225</v>
      </c>
      <c r="B1235" s="81" t="s">
        <v>226</v>
      </c>
      <c r="C1235" s="85">
        <v>35000</v>
      </c>
      <c r="D1235" s="85">
        <v>0</v>
      </c>
    </row>
    <row r="1236" spans="1:4" ht="30">
      <c r="A1236" s="66" t="s">
        <v>250</v>
      </c>
      <c r="B1236" s="81" t="s">
        <v>251</v>
      </c>
      <c r="C1236" s="85">
        <v>39000</v>
      </c>
      <c r="D1236" s="85">
        <v>0</v>
      </c>
    </row>
    <row r="1237" spans="1:4" ht="30">
      <c r="A1237" s="66" t="s">
        <v>306</v>
      </c>
      <c r="B1237" s="81" t="s">
        <v>307</v>
      </c>
      <c r="C1237" s="85">
        <v>71000</v>
      </c>
      <c r="D1237" s="85">
        <v>5715</v>
      </c>
    </row>
    <row r="1238" spans="1:4" ht="30">
      <c r="A1238" s="66" t="s">
        <v>432</v>
      </c>
      <c r="B1238" s="81" t="s">
        <v>433</v>
      </c>
      <c r="C1238" s="85">
        <v>71000</v>
      </c>
      <c r="D1238" s="85">
        <v>5715</v>
      </c>
    </row>
    <row r="1239" spans="1:4" ht="15.75">
      <c r="A1239" s="68" t="s">
        <v>229</v>
      </c>
      <c r="B1239" s="68"/>
      <c r="C1239" s="85">
        <v>145000</v>
      </c>
      <c r="D1239" s="85">
        <v>5715</v>
      </c>
    </row>
    <row r="1240" spans="1:4" ht="15.75">
      <c r="A1240" s="66"/>
      <c r="B1240" s="83"/>
      <c r="C1240" s="85"/>
      <c r="D1240" s="85"/>
    </row>
    <row r="1241" spans="1:4" ht="33" customHeight="1">
      <c r="A1241" s="68" t="s">
        <v>347</v>
      </c>
      <c r="B1241" s="68"/>
      <c r="C1241" s="85">
        <v>145000</v>
      </c>
      <c r="D1241" s="85">
        <v>5715</v>
      </c>
    </row>
    <row r="1242" spans="1:4" ht="15.75">
      <c r="A1242" s="66"/>
      <c r="B1242" s="83"/>
      <c r="C1242" s="85"/>
      <c r="D1242" s="85"/>
    </row>
    <row r="1243" spans="1:4" ht="22.5" customHeight="1">
      <c r="A1243" s="68" t="s">
        <v>337</v>
      </c>
      <c r="B1243" s="68"/>
      <c r="C1243" s="85">
        <v>624424</v>
      </c>
      <c r="D1243" s="85">
        <v>140864</v>
      </c>
    </row>
    <row r="1244" spans="1:4" ht="15.75">
      <c r="A1244" s="66"/>
      <c r="B1244" s="83"/>
      <c r="C1244" s="85"/>
      <c r="D1244" s="85"/>
    </row>
    <row r="1245" spans="1:4" ht="21.75" customHeight="1">
      <c r="A1245" s="68" t="s">
        <v>348</v>
      </c>
      <c r="B1245" s="68"/>
      <c r="C1245" s="85">
        <v>624424</v>
      </c>
      <c r="D1245" s="85">
        <v>140864</v>
      </c>
    </row>
    <row r="1246" spans="1:4" ht="15.75">
      <c r="A1246" s="66"/>
      <c r="B1246" s="83"/>
      <c r="C1246" s="85"/>
      <c r="D1246" s="85"/>
    </row>
    <row r="1247" spans="1:4" ht="15.75">
      <c r="A1247" s="66"/>
      <c r="B1247" s="83"/>
      <c r="C1247" s="85"/>
      <c r="D1247" s="85"/>
    </row>
    <row r="1248" spans="1:4" ht="39.75" customHeight="1">
      <c r="A1248" s="87" t="s">
        <v>349</v>
      </c>
      <c r="B1248" s="87"/>
      <c r="C1248" s="87"/>
      <c r="D1248" s="87"/>
    </row>
    <row r="1249" spans="1:4" ht="58.5" customHeight="1">
      <c r="A1249" s="87" t="s">
        <v>350</v>
      </c>
      <c r="B1249" s="87"/>
      <c r="C1249" s="87"/>
      <c r="D1249" s="87"/>
    </row>
    <row r="1250" spans="1:4" ht="24" customHeight="1">
      <c r="A1250" s="87" t="s">
        <v>434</v>
      </c>
      <c r="B1250" s="87"/>
      <c r="C1250" s="87"/>
      <c r="D1250" s="87"/>
    </row>
    <row r="1251" spans="1:4" ht="21.75" customHeight="1">
      <c r="A1251" s="67" t="s">
        <v>201</v>
      </c>
      <c r="B1251" s="83"/>
      <c r="C1251" s="86"/>
      <c r="D1251" s="86"/>
    </row>
    <row r="1252" spans="1:4" ht="45" customHeight="1">
      <c r="A1252" s="66" t="s">
        <v>204</v>
      </c>
      <c r="B1252" s="81" t="s">
        <v>88</v>
      </c>
      <c r="C1252" s="85">
        <v>587180</v>
      </c>
      <c r="D1252" s="85">
        <v>146172</v>
      </c>
    </row>
    <row r="1253" spans="1:4" ht="30">
      <c r="A1253" s="66" t="s">
        <v>205</v>
      </c>
      <c r="B1253" s="81" t="s">
        <v>206</v>
      </c>
      <c r="C1253" s="85">
        <v>587180</v>
      </c>
      <c r="D1253" s="85">
        <v>146172</v>
      </c>
    </row>
    <row r="1254" spans="1:4" ht="30" customHeight="1">
      <c r="A1254" s="66" t="s">
        <v>209</v>
      </c>
      <c r="B1254" s="81" t="s">
        <v>210</v>
      </c>
      <c r="C1254" s="85">
        <v>28936</v>
      </c>
      <c r="D1254" s="85">
        <v>9104</v>
      </c>
    </row>
    <row r="1255" spans="1:4" ht="45" customHeight="1">
      <c r="A1255" s="66" t="s">
        <v>232</v>
      </c>
      <c r="B1255" s="81" t="s">
        <v>233</v>
      </c>
      <c r="C1255" s="85">
        <v>14479</v>
      </c>
      <c r="D1255" s="85">
        <v>2753</v>
      </c>
    </row>
    <row r="1256" spans="1:4" ht="30">
      <c r="A1256" s="66" t="s">
        <v>234</v>
      </c>
      <c r="B1256" s="81" t="s">
        <v>235</v>
      </c>
      <c r="C1256" s="85">
        <v>13459</v>
      </c>
      <c r="D1256" s="85">
        <v>5353</v>
      </c>
    </row>
    <row r="1257" spans="1:4" ht="15.75">
      <c r="A1257" s="66" t="s">
        <v>236</v>
      </c>
      <c r="B1257" s="81" t="s">
        <v>237</v>
      </c>
      <c r="C1257" s="85">
        <v>998</v>
      </c>
      <c r="D1257" s="85">
        <v>998</v>
      </c>
    </row>
    <row r="1258" spans="1:4" ht="15.75">
      <c r="A1258" s="66" t="s">
        <v>213</v>
      </c>
      <c r="B1258" s="81" t="s">
        <v>214</v>
      </c>
      <c r="C1258" s="85">
        <v>113048</v>
      </c>
      <c r="D1258" s="85">
        <v>28879</v>
      </c>
    </row>
    <row r="1259" spans="1:4" ht="45" customHeight="1">
      <c r="A1259" s="66" t="s">
        <v>215</v>
      </c>
      <c r="B1259" s="81" t="s">
        <v>216</v>
      </c>
      <c r="C1259" s="85">
        <v>68346</v>
      </c>
      <c r="D1259" s="85">
        <v>17582</v>
      </c>
    </row>
    <row r="1260" spans="1:4" ht="30" customHeight="1">
      <c r="A1260" s="66" t="s">
        <v>217</v>
      </c>
      <c r="B1260" s="81" t="s">
        <v>218</v>
      </c>
      <c r="C1260" s="85">
        <v>28233</v>
      </c>
      <c r="D1260" s="85">
        <v>7394</v>
      </c>
    </row>
    <row r="1261" spans="1:4" ht="30">
      <c r="A1261" s="66" t="s">
        <v>219</v>
      </c>
      <c r="B1261" s="81" t="s">
        <v>220</v>
      </c>
      <c r="C1261" s="85">
        <v>16469</v>
      </c>
      <c r="D1261" s="85">
        <v>3903</v>
      </c>
    </row>
    <row r="1262" spans="1:4" ht="15.75">
      <c r="A1262" s="66" t="s">
        <v>221</v>
      </c>
      <c r="B1262" s="81" t="s">
        <v>222</v>
      </c>
      <c r="C1262" s="85">
        <v>462551</v>
      </c>
      <c r="D1262" s="85">
        <v>112774</v>
      </c>
    </row>
    <row r="1263" spans="1:4" ht="15.75">
      <c r="A1263" s="66" t="s">
        <v>264</v>
      </c>
      <c r="B1263" s="81" t="s">
        <v>265</v>
      </c>
      <c r="C1263" s="85">
        <v>300000</v>
      </c>
      <c r="D1263" s="85">
        <v>77284</v>
      </c>
    </row>
    <row r="1264" spans="1:4" ht="15.75">
      <c r="A1264" s="66" t="s">
        <v>291</v>
      </c>
      <c r="B1264" s="81" t="s">
        <v>292</v>
      </c>
      <c r="C1264" s="85">
        <v>550</v>
      </c>
      <c r="D1264" s="85">
        <v>0</v>
      </c>
    </row>
    <row r="1265" spans="1:4" ht="15.75">
      <c r="A1265" s="66" t="s">
        <v>266</v>
      </c>
      <c r="B1265" s="81" t="s">
        <v>267</v>
      </c>
      <c r="C1265" s="85">
        <v>18350</v>
      </c>
      <c r="D1265" s="85">
        <v>119</v>
      </c>
    </row>
    <row r="1266" spans="1:4" ht="15.75">
      <c r="A1266" s="66" t="s">
        <v>223</v>
      </c>
      <c r="B1266" s="81" t="s">
        <v>224</v>
      </c>
      <c r="C1266" s="85">
        <v>43100</v>
      </c>
      <c r="D1266" s="85">
        <v>9481</v>
      </c>
    </row>
    <row r="1267" spans="1:4" ht="15.75">
      <c r="A1267" s="66" t="s">
        <v>246</v>
      </c>
      <c r="B1267" s="81" t="s">
        <v>247</v>
      </c>
      <c r="C1267" s="85">
        <v>50500</v>
      </c>
      <c r="D1267" s="85">
        <v>11712</v>
      </c>
    </row>
    <row r="1268" spans="1:4" ht="15.75">
      <c r="A1268" s="66" t="s">
        <v>225</v>
      </c>
      <c r="B1268" s="81" t="s">
        <v>226</v>
      </c>
      <c r="C1268" s="85">
        <v>43500</v>
      </c>
      <c r="D1268" s="85">
        <v>12972</v>
      </c>
    </row>
    <row r="1269" spans="1:4" ht="15.75">
      <c r="A1269" s="66" t="s">
        <v>248</v>
      </c>
      <c r="B1269" s="81" t="s">
        <v>249</v>
      </c>
      <c r="C1269" s="85">
        <v>2000</v>
      </c>
      <c r="D1269" s="85">
        <v>0</v>
      </c>
    </row>
    <row r="1270" spans="1:4" ht="15.75">
      <c r="A1270" s="66" t="s">
        <v>227</v>
      </c>
      <c r="B1270" s="81" t="s">
        <v>228</v>
      </c>
      <c r="C1270" s="85">
        <v>250</v>
      </c>
      <c r="D1270" s="85">
        <v>0</v>
      </c>
    </row>
    <row r="1271" spans="1:4" ht="15.75">
      <c r="A1271" s="66" t="s">
        <v>274</v>
      </c>
      <c r="B1271" s="81" t="s">
        <v>275</v>
      </c>
      <c r="C1271" s="85">
        <v>4300</v>
      </c>
      <c r="D1271" s="85">
        <v>1205</v>
      </c>
    </row>
    <row r="1272" spans="1:4" ht="30">
      <c r="A1272" s="66" t="s">
        <v>297</v>
      </c>
      <c r="B1272" s="81" t="s">
        <v>298</v>
      </c>
      <c r="C1272" s="85">
        <v>1</v>
      </c>
      <c r="D1272" s="85">
        <v>1</v>
      </c>
    </row>
    <row r="1273" spans="1:4" ht="15.75">
      <c r="A1273" s="66" t="s">
        <v>299</v>
      </c>
      <c r="B1273" s="81" t="s">
        <v>300</v>
      </c>
      <c r="C1273" s="85">
        <v>2900</v>
      </c>
      <c r="D1273" s="85">
        <v>582</v>
      </c>
    </row>
    <row r="1274" spans="1:4" ht="45" customHeight="1">
      <c r="A1274" s="66" t="s">
        <v>301</v>
      </c>
      <c r="B1274" s="81" t="s">
        <v>302</v>
      </c>
      <c r="C1274" s="85">
        <v>1700</v>
      </c>
      <c r="D1274" s="85">
        <v>582</v>
      </c>
    </row>
    <row r="1275" spans="1:4" ht="45" customHeight="1">
      <c r="A1275" s="66" t="s">
        <v>303</v>
      </c>
      <c r="B1275" s="81" t="s">
        <v>304</v>
      </c>
      <c r="C1275" s="85">
        <v>1200</v>
      </c>
      <c r="D1275" s="85">
        <v>0</v>
      </c>
    </row>
    <row r="1276" spans="1:4" ht="15.75">
      <c r="A1276" s="68" t="s">
        <v>229</v>
      </c>
      <c r="B1276" s="68"/>
      <c r="C1276" s="85">
        <v>1194615</v>
      </c>
      <c r="D1276" s="85">
        <v>297511</v>
      </c>
    </row>
    <row r="1277" spans="1:4" ht="15.75">
      <c r="A1277" s="66"/>
      <c r="B1277" s="83"/>
      <c r="C1277" s="85"/>
      <c r="D1277" s="85"/>
    </row>
    <row r="1278" spans="1:4" ht="21.75" customHeight="1">
      <c r="A1278" s="68" t="s">
        <v>435</v>
      </c>
      <c r="B1278" s="68"/>
      <c r="C1278" s="85">
        <v>1194615</v>
      </c>
      <c r="D1278" s="85">
        <v>297511</v>
      </c>
    </row>
    <row r="1279" spans="1:4" ht="15.75">
      <c r="A1279" s="66"/>
      <c r="B1279" s="83"/>
      <c r="C1279" s="85"/>
      <c r="D1279" s="85"/>
    </row>
    <row r="1280" spans="1:4" ht="22.5" customHeight="1">
      <c r="A1280" s="87" t="s">
        <v>436</v>
      </c>
      <c r="B1280" s="87"/>
      <c r="C1280" s="87"/>
      <c r="D1280" s="87"/>
    </row>
    <row r="1281" spans="1:4" ht="15.75">
      <c r="A1281" s="67" t="s">
        <v>201</v>
      </c>
      <c r="B1281" s="83"/>
      <c r="C1281" s="86"/>
      <c r="D1281" s="86"/>
    </row>
    <row r="1282" spans="1:4" ht="45" customHeight="1">
      <c r="A1282" s="66" t="s">
        <v>204</v>
      </c>
      <c r="B1282" s="81" t="s">
        <v>88</v>
      </c>
      <c r="C1282" s="85">
        <v>333799</v>
      </c>
      <c r="D1282" s="85">
        <v>43230</v>
      </c>
    </row>
    <row r="1283" spans="1:4" ht="30">
      <c r="A1283" s="66" t="s">
        <v>205</v>
      </c>
      <c r="B1283" s="81" t="s">
        <v>206</v>
      </c>
      <c r="C1283" s="85">
        <v>333799</v>
      </c>
      <c r="D1283" s="85">
        <v>43230</v>
      </c>
    </row>
    <row r="1284" spans="1:4" ht="30" customHeight="1">
      <c r="A1284" s="66" t="s">
        <v>209</v>
      </c>
      <c r="B1284" s="81" t="s">
        <v>210</v>
      </c>
      <c r="C1284" s="85">
        <v>19564</v>
      </c>
      <c r="D1284" s="85">
        <v>11851</v>
      </c>
    </row>
    <row r="1285" spans="1:4" ht="45" customHeight="1">
      <c r="A1285" s="66" t="s">
        <v>232</v>
      </c>
      <c r="B1285" s="81" t="s">
        <v>233</v>
      </c>
      <c r="C1285" s="85">
        <v>8670</v>
      </c>
      <c r="D1285" s="85">
        <v>957</v>
      </c>
    </row>
    <row r="1286" spans="1:4" ht="30">
      <c r="A1286" s="66" t="s">
        <v>234</v>
      </c>
      <c r="B1286" s="81" t="s">
        <v>235</v>
      </c>
      <c r="C1286" s="85">
        <v>10175</v>
      </c>
      <c r="D1286" s="85">
        <v>10175</v>
      </c>
    </row>
    <row r="1287" spans="1:4" ht="15.75">
      <c r="A1287" s="66" t="s">
        <v>236</v>
      </c>
      <c r="B1287" s="81" t="s">
        <v>237</v>
      </c>
      <c r="C1287" s="85">
        <v>719</v>
      </c>
      <c r="D1287" s="85">
        <v>719</v>
      </c>
    </row>
    <row r="1288" spans="1:4" ht="15.75">
      <c r="A1288" s="66" t="s">
        <v>213</v>
      </c>
      <c r="B1288" s="81" t="s">
        <v>214</v>
      </c>
      <c r="C1288" s="85">
        <v>66302</v>
      </c>
      <c r="D1288" s="85">
        <v>8831</v>
      </c>
    </row>
    <row r="1289" spans="1:4" ht="45" customHeight="1">
      <c r="A1289" s="66" t="s">
        <v>215</v>
      </c>
      <c r="B1289" s="81" t="s">
        <v>216</v>
      </c>
      <c r="C1289" s="85">
        <v>40068</v>
      </c>
      <c r="D1289" s="85">
        <v>5518</v>
      </c>
    </row>
    <row r="1290" spans="1:4" ht="30" customHeight="1">
      <c r="A1290" s="66" t="s">
        <v>217</v>
      </c>
      <c r="B1290" s="81" t="s">
        <v>218</v>
      </c>
      <c r="C1290" s="85">
        <v>16577</v>
      </c>
      <c r="D1290" s="85">
        <v>2441</v>
      </c>
    </row>
    <row r="1291" spans="1:4" ht="30">
      <c r="A1291" s="66" t="s">
        <v>219</v>
      </c>
      <c r="B1291" s="81" t="s">
        <v>220</v>
      </c>
      <c r="C1291" s="85">
        <v>9657</v>
      </c>
      <c r="D1291" s="85">
        <v>872</v>
      </c>
    </row>
    <row r="1292" spans="1:4" ht="15.75">
      <c r="A1292" s="66" t="s">
        <v>221</v>
      </c>
      <c r="B1292" s="81" t="s">
        <v>222</v>
      </c>
      <c r="C1292" s="85">
        <v>77359</v>
      </c>
      <c r="D1292" s="85">
        <v>12723</v>
      </c>
    </row>
    <row r="1293" spans="1:4" ht="15.75">
      <c r="A1293" s="66" t="s">
        <v>266</v>
      </c>
      <c r="B1293" s="81" t="s">
        <v>267</v>
      </c>
      <c r="C1293" s="85">
        <v>8400</v>
      </c>
      <c r="D1293" s="85">
        <v>0</v>
      </c>
    </row>
    <row r="1294" spans="1:4" ht="15.75">
      <c r="A1294" s="66" t="s">
        <v>223</v>
      </c>
      <c r="B1294" s="81" t="s">
        <v>224</v>
      </c>
      <c r="C1294" s="85">
        <v>15780</v>
      </c>
      <c r="D1294" s="85">
        <v>4660</v>
      </c>
    </row>
    <row r="1295" spans="1:4" ht="15.75">
      <c r="A1295" s="66" t="s">
        <v>246</v>
      </c>
      <c r="B1295" s="81" t="s">
        <v>247</v>
      </c>
      <c r="C1295" s="85">
        <v>31850</v>
      </c>
      <c r="D1295" s="85">
        <v>3282</v>
      </c>
    </row>
    <row r="1296" spans="1:4" ht="15.75">
      <c r="A1296" s="66" t="s">
        <v>225</v>
      </c>
      <c r="B1296" s="81" t="s">
        <v>226</v>
      </c>
      <c r="C1296" s="85">
        <v>11320</v>
      </c>
      <c r="D1296" s="85">
        <v>4723</v>
      </c>
    </row>
    <row r="1297" spans="1:4" ht="15.75">
      <c r="A1297" s="66" t="s">
        <v>248</v>
      </c>
      <c r="B1297" s="81" t="s">
        <v>249</v>
      </c>
      <c r="C1297" s="85">
        <v>9951</v>
      </c>
      <c r="D1297" s="85">
        <v>0</v>
      </c>
    </row>
    <row r="1298" spans="1:4" ht="15.75">
      <c r="A1298" s="66" t="s">
        <v>274</v>
      </c>
      <c r="B1298" s="81" t="s">
        <v>275</v>
      </c>
      <c r="C1298" s="85">
        <v>58</v>
      </c>
      <c r="D1298" s="85">
        <v>58</v>
      </c>
    </row>
    <row r="1299" spans="1:4" ht="15.75">
      <c r="A1299" s="68" t="s">
        <v>229</v>
      </c>
      <c r="B1299" s="68"/>
      <c r="C1299" s="85">
        <v>497024</v>
      </c>
      <c r="D1299" s="85">
        <v>76635</v>
      </c>
    </row>
    <row r="1300" spans="1:4" ht="15.75">
      <c r="A1300" s="67" t="s">
        <v>252</v>
      </c>
      <c r="B1300" s="83"/>
      <c r="C1300" s="86"/>
      <c r="D1300" s="86"/>
    </row>
    <row r="1301" spans="1:4" ht="30" customHeight="1">
      <c r="A1301" s="66" t="s">
        <v>255</v>
      </c>
      <c r="B1301" s="81" t="s">
        <v>256</v>
      </c>
      <c r="C1301" s="85">
        <v>0</v>
      </c>
      <c r="D1301" s="85">
        <v>0</v>
      </c>
    </row>
    <row r="1302" spans="1:4" ht="15.75">
      <c r="A1302" s="66" t="s">
        <v>316</v>
      </c>
      <c r="B1302" s="81" t="s">
        <v>317</v>
      </c>
      <c r="C1302" s="85">
        <v>0</v>
      </c>
      <c r="D1302" s="85">
        <v>0</v>
      </c>
    </row>
    <row r="1303" spans="1:4" ht="30">
      <c r="A1303" s="66" t="s">
        <v>257</v>
      </c>
      <c r="B1303" s="81" t="s">
        <v>258</v>
      </c>
      <c r="C1303" s="85">
        <v>0</v>
      </c>
      <c r="D1303" s="85">
        <v>0</v>
      </c>
    </row>
    <row r="1304" spans="1:4" ht="21.75" customHeight="1">
      <c r="A1304" s="68" t="s">
        <v>259</v>
      </c>
      <c r="B1304" s="68"/>
      <c r="C1304" s="85">
        <v>0</v>
      </c>
      <c r="D1304" s="85">
        <v>0</v>
      </c>
    </row>
    <row r="1305" spans="1:4" ht="15.75">
      <c r="A1305" s="66"/>
      <c r="B1305" s="83"/>
      <c r="C1305" s="85"/>
      <c r="D1305" s="85"/>
    </row>
    <row r="1306" spans="1:4" ht="37.5" customHeight="1">
      <c r="A1306" s="68" t="s">
        <v>437</v>
      </c>
      <c r="B1306" s="68"/>
      <c r="C1306" s="85">
        <v>497024</v>
      </c>
      <c r="D1306" s="85">
        <v>76635</v>
      </c>
    </row>
    <row r="1307" spans="1:4" ht="15.75">
      <c r="A1307" s="66"/>
      <c r="B1307" s="83"/>
      <c r="C1307" s="85"/>
      <c r="D1307" s="85"/>
    </row>
    <row r="1308" spans="1:4" ht="23.25" customHeight="1">
      <c r="A1308" s="87" t="s">
        <v>359</v>
      </c>
      <c r="B1308" s="87"/>
      <c r="C1308" s="87"/>
      <c r="D1308" s="87"/>
    </row>
    <row r="1309" spans="1:4" ht="15.75">
      <c r="A1309" s="67" t="s">
        <v>201</v>
      </c>
      <c r="B1309" s="83"/>
      <c r="C1309" s="86"/>
      <c r="D1309" s="86"/>
    </row>
    <row r="1310" spans="1:4" ht="15.75">
      <c r="A1310" s="66" t="s">
        <v>221</v>
      </c>
      <c r="B1310" s="81" t="s">
        <v>222</v>
      </c>
      <c r="C1310" s="85">
        <v>8900</v>
      </c>
      <c r="D1310" s="85">
        <v>2361</v>
      </c>
    </row>
    <row r="1311" spans="1:4" ht="15.75">
      <c r="A1311" s="66" t="s">
        <v>223</v>
      </c>
      <c r="B1311" s="81" t="s">
        <v>224</v>
      </c>
      <c r="C1311" s="85">
        <v>1000</v>
      </c>
      <c r="D1311" s="85">
        <v>0</v>
      </c>
    </row>
    <row r="1312" spans="1:4" ht="15.75">
      <c r="A1312" s="66" t="s">
        <v>225</v>
      </c>
      <c r="B1312" s="81" t="s">
        <v>226</v>
      </c>
      <c r="C1312" s="85">
        <v>7800</v>
      </c>
      <c r="D1312" s="85">
        <v>2356</v>
      </c>
    </row>
    <row r="1313" spans="1:4" ht="15.75">
      <c r="A1313" s="66" t="s">
        <v>274</v>
      </c>
      <c r="B1313" s="81" t="s">
        <v>275</v>
      </c>
      <c r="C1313" s="85">
        <v>100</v>
      </c>
      <c r="D1313" s="85">
        <v>5</v>
      </c>
    </row>
    <row r="1314" spans="1:4" ht="15.75">
      <c r="A1314" s="68" t="s">
        <v>229</v>
      </c>
      <c r="B1314" s="68"/>
      <c r="C1314" s="85">
        <v>8900</v>
      </c>
      <c r="D1314" s="85">
        <v>2361</v>
      </c>
    </row>
    <row r="1315" spans="1:4" ht="15.75">
      <c r="A1315" s="66"/>
      <c r="B1315" s="83"/>
      <c r="C1315" s="85"/>
      <c r="D1315" s="85"/>
    </row>
    <row r="1316" spans="1:4" ht="27" customHeight="1">
      <c r="A1316" s="68" t="s">
        <v>360</v>
      </c>
      <c r="B1316" s="68"/>
      <c r="C1316" s="85">
        <v>8900</v>
      </c>
      <c r="D1316" s="85">
        <v>2361</v>
      </c>
    </row>
    <row r="1317" spans="1:4" ht="15.75">
      <c r="A1317" s="66"/>
      <c r="B1317" s="83"/>
      <c r="C1317" s="85"/>
      <c r="D1317" s="85"/>
    </row>
    <row r="1318" spans="1:4" ht="51.75" customHeight="1">
      <c r="A1318" s="87" t="s">
        <v>383</v>
      </c>
      <c r="B1318" s="87"/>
      <c r="C1318" s="87"/>
      <c r="D1318" s="87"/>
    </row>
    <row r="1319" spans="1:4" ht="15.75">
      <c r="A1319" s="67" t="s">
        <v>201</v>
      </c>
      <c r="B1319" s="83"/>
      <c r="C1319" s="86"/>
      <c r="D1319" s="86"/>
    </row>
    <row r="1320" spans="1:4" ht="45" customHeight="1">
      <c r="A1320" s="66" t="s">
        <v>204</v>
      </c>
      <c r="B1320" s="81" t="s">
        <v>88</v>
      </c>
      <c r="C1320" s="85">
        <v>235472</v>
      </c>
      <c r="D1320" s="85">
        <v>47919</v>
      </c>
    </row>
    <row r="1321" spans="1:4" ht="30">
      <c r="A1321" s="66" t="s">
        <v>205</v>
      </c>
      <c r="B1321" s="81" t="s">
        <v>206</v>
      </c>
      <c r="C1321" s="85">
        <v>235472</v>
      </c>
      <c r="D1321" s="85">
        <v>47919</v>
      </c>
    </row>
    <row r="1322" spans="1:4" ht="30" customHeight="1">
      <c r="A1322" s="66" t="s">
        <v>209</v>
      </c>
      <c r="B1322" s="81" t="s">
        <v>210</v>
      </c>
      <c r="C1322" s="85">
        <v>15166</v>
      </c>
      <c r="D1322" s="85">
        <v>6498</v>
      </c>
    </row>
    <row r="1323" spans="1:4" ht="45" customHeight="1">
      <c r="A1323" s="66" t="s">
        <v>232</v>
      </c>
      <c r="B1323" s="81" t="s">
        <v>233</v>
      </c>
      <c r="C1323" s="85">
        <v>6000</v>
      </c>
      <c r="D1323" s="85">
        <v>4473</v>
      </c>
    </row>
    <row r="1324" spans="1:4" ht="30">
      <c r="A1324" s="66" t="s">
        <v>234</v>
      </c>
      <c r="B1324" s="81" t="s">
        <v>235</v>
      </c>
      <c r="C1324" s="85">
        <v>8630</v>
      </c>
      <c r="D1324" s="85">
        <v>1489</v>
      </c>
    </row>
    <row r="1325" spans="1:4" ht="15.75">
      <c r="A1325" s="66" t="s">
        <v>236</v>
      </c>
      <c r="B1325" s="81" t="s">
        <v>237</v>
      </c>
      <c r="C1325" s="85">
        <v>536</v>
      </c>
      <c r="D1325" s="85">
        <v>536</v>
      </c>
    </row>
    <row r="1326" spans="1:4" ht="15.75">
      <c r="A1326" s="66" t="s">
        <v>213</v>
      </c>
      <c r="B1326" s="81" t="s">
        <v>214</v>
      </c>
      <c r="C1326" s="85">
        <v>45635</v>
      </c>
      <c r="D1326" s="85">
        <v>10162</v>
      </c>
    </row>
    <row r="1327" spans="1:4" ht="45" customHeight="1">
      <c r="A1327" s="66" t="s">
        <v>215</v>
      </c>
      <c r="B1327" s="81" t="s">
        <v>216</v>
      </c>
      <c r="C1327" s="85">
        <v>27590</v>
      </c>
      <c r="D1327" s="85">
        <v>6156</v>
      </c>
    </row>
    <row r="1328" spans="1:4" ht="30" customHeight="1">
      <c r="A1328" s="66" t="s">
        <v>217</v>
      </c>
      <c r="B1328" s="81" t="s">
        <v>218</v>
      </c>
      <c r="C1328" s="85">
        <v>11397</v>
      </c>
      <c r="D1328" s="85">
        <v>2667</v>
      </c>
    </row>
    <row r="1329" spans="1:4" ht="30">
      <c r="A1329" s="66" t="s">
        <v>219</v>
      </c>
      <c r="B1329" s="81" t="s">
        <v>220</v>
      </c>
      <c r="C1329" s="85">
        <v>6648</v>
      </c>
      <c r="D1329" s="85">
        <v>1339</v>
      </c>
    </row>
    <row r="1330" spans="1:4" ht="15.75">
      <c r="A1330" s="66" t="s">
        <v>221</v>
      </c>
      <c r="B1330" s="81" t="s">
        <v>222</v>
      </c>
      <c r="C1330" s="85">
        <v>85200</v>
      </c>
      <c r="D1330" s="85">
        <v>22440</v>
      </c>
    </row>
    <row r="1331" spans="1:4" ht="15.75">
      <c r="A1331" s="66" t="s">
        <v>266</v>
      </c>
      <c r="B1331" s="81" t="s">
        <v>267</v>
      </c>
      <c r="C1331" s="85">
        <v>5000</v>
      </c>
      <c r="D1331" s="85">
        <v>1435</v>
      </c>
    </row>
    <row r="1332" spans="1:4" ht="15.75">
      <c r="A1332" s="66" t="s">
        <v>223</v>
      </c>
      <c r="B1332" s="81" t="s">
        <v>224</v>
      </c>
      <c r="C1332" s="85">
        <v>12000</v>
      </c>
      <c r="D1332" s="85">
        <v>7026</v>
      </c>
    </row>
    <row r="1333" spans="1:4" ht="15.75">
      <c r="A1333" s="66" t="s">
        <v>246</v>
      </c>
      <c r="B1333" s="81" t="s">
        <v>247</v>
      </c>
      <c r="C1333" s="85">
        <v>3379</v>
      </c>
      <c r="D1333" s="85">
        <v>608</v>
      </c>
    </row>
    <row r="1334" spans="1:4" ht="15.75">
      <c r="A1334" s="66" t="s">
        <v>225</v>
      </c>
      <c r="B1334" s="81" t="s">
        <v>226</v>
      </c>
      <c r="C1334" s="85">
        <v>44621</v>
      </c>
      <c r="D1334" s="85">
        <v>13371</v>
      </c>
    </row>
    <row r="1335" spans="1:4" ht="15.75">
      <c r="A1335" s="66" t="s">
        <v>227</v>
      </c>
      <c r="B1335" s="81" t="s">
        <v>228</v>
      </c>
      <c r="C1335" s="85">
        <v>700</v>
      </c>
      <c r="D1335" s="85">
        <v>0</v>
      </c>
    </row>
    <row r="1336" spans="1:4" ht="15.75">
      <c r="A1336" s="66" t="s">
        <v>274</v>
      </c>
      <c r="B1336" s="81" t="s">
        <v>275</v>
      </c>
      <c r="C1336" s="85">
        <v>2000</v>
      </c>
      <c r="D1336" s="85">
        <v>0</v>
      </c>
    </row>
    <row r="1337" spans="1:4" ht="30">
      <c r="A1337" s="66" t="s">
        <v>250</v>
      </c>
      <c r="B1337" s="81" t="s">
        <v>251</v>
      </c>
      <c r="C1337" s="85">
        <v>17500</v>
      </c>
      <c r="D1337" s="85">
        <v>0</v>
      </c>
    </row>
    <row r="1338" spans="1:4" ht="15.75">
      <c r="A1338" s="66" t="s">
        <v>299</v>
      </c>
      <c r="B1338" s="81" t="s">
        <v>300</v>
      </c>
      <c r="C1338" s="85">
        <v>97</v>
      </c>
      <c r="D1338" s="85">
        <v>0</v>
      </c>
    </row>
    <row r="1339" spans="1:4" ht="45" customHeight="1">
      <c r="A1339" s="66" t="s">
        <v>301</v>
      </c>
      <c r="B1339" s="81" t="s">
        <v>302</v>
      </c>
      <c r="C1339" s="85">
        <v>97</v>
      </c>
      <c r="D1339" s="85">
        <v>0</v>
      </c>
    </row>
    <row r="1340" spans="1:4" ht="30">
      <c r="A1340" s="66" t="s">
        <v>306</v>
      </c>
      <c r="B1340" s="81" t="s">
        <v>307</v>
      </c>
      <c r="C1340" s="85">
        <v>60500</v>
      </c>
      <c r="D1340" s="85">
        <v>0</v>
      </c>
    </row>
    <row r="1341" spans="1:4" ht="30">
      <c r="A1341" s="66" t="s">
        <v>432</v>
      </c>
      <c r="B1341" s="81" t="s">
        <v>433</v>
      </c>
      <c r="C1341" s="85">
        <v>60500</v>
      </c>
      <c r="D1341" s="85">
        <v>0</v>
      </c>
    </row>
    <row r="1342" spans="1:4" ht="15.75">
      <c r="A1342" s="68" t="s">
        <v>229</v>
      </c>
      <c r="B1342" s="68"/>
      <c r="C1342" s="85">
        <v>442070</v>
      </c>
      <c r="D1342" s="85">
        <v>87019</v>
      </c>
    </row>
    <row r="1343" spans="1:4" ht="15.75">
      <c r="A1343" s="67" t="s">
        <v>252</v>
      </c>
      <c r="B1343" s="83"/>
      <c r="C1343" s="86"/>
      <c r="D1343" s="86"/>
    </row>
    <row r="1344" spans="1:4" ht="30" customHeight="1">
      <c r="A1344" s="66" t="s">
        <v>255</v>
      </c>
      <c r="B1344" s="81" t="s">
        <v>256</v>
      </c>
      <c r="C1344" s="85">
        <v>2754</v>
      </c>
      <c r="D1344" s="85">
        <v>2754</v>
      </c>
    </row>
    <row r="1345" spans="1:4" ht="15.75">
      <c r="A1345" s="66" t="s">
        <v>316</v>
      </c>
      <c r="B1345" s="81" t="s">
        <v>317</v>
      </c>
      <c r="C1345" s="85">
        <v>2754</v>
      </c>
      <c r="D1345" s="85">
        <v>2754</v>
      </c>
    </row>
    <row r="1346" spans="1:4" ht="21" customHeight="1">
      <c r="A1346" s="68" t="s">
        <v>259</v>
      </c>
      <c r="B1346" s="68"/>
      <c r="C1346" s="85">
        <v>2754</v>
      </c>
      <c r="D1346" s="85">
        <v>2754</v>
      </c>
    </row>
    <row r="1347" spans="1:4" ht="15.75">
      <c r="A1347" s="66"/>
      <c r="B1347" s="83"/>
      <c r="C1347" s="85"/>
      <c r="D1347" s="85"/>
    </row>
    <row r="1348" spans="1:4" ht="45" customHeight="1">
      <c r="A1348" s="68" t="s">
        <v>384</v>
      </c>
      <c r="B1348" s="68"/>
      <c r="C1348" s="85">
        <v>444824</v>
      </c>
      <c r="D1348" s="85">
        <v>89773</v>
      </c>
    </row>
    <row r="1349" spans="1:4" ht="15.75">
      <c r="A1349" s="66"/>
      <c r="B1349" s="83"/>
      <c r="C1349" s="85"/>
      <c r="D1349" s="85"/>
    </row>
    <row r="1350" spans="1:4" ht="55.5" customHeight="1">
      <c r="A1350" s="68" t="s">
        <v>385</v>
      </c>
      <c r="B1350" s="68"/>
      <c r="C1350" s="85">
        <v>2145363</v>
      </c>
      <c r="D1350" s="85">
        <v>466280</v>
      </c>
    </row>
    <row r="1351" spans="1:4" ht="15.75">
      <c r="A1351" s="66"/>
      <c r="B1351" s="83"/>
      <c r="C1351" s="85"/>
      <c r="D1351" s="85"/>
    </row>
    <row r="1352" spans="1:4" ht="42.75" customHeight="1">
      <c r="A1352" s="68" t="s">
        <v>386</v>
      </c>
      <c r="B1352" s="68"/>
      <c r="C1352" s="85">
        <v>2145363</v>
      </c>
      <c r="D1352" s="85">
        <v>466280</v>
      </c>
    </row>
    <row r="1353" spans="1:4" ht="15.75">
      <c r="A1353" s="66"/>
      <c r="B1353" s="83"/>
      <c r="C1353" s="85"/>
      <c r="D1353" s="85"/>
    </row>
    <row r="1354" spans="1:4" ht="15.75">
      <c r="A1354" s="66"/>
      <c r="B1354" s="83"/>
      <c r="C1354" s="85"/>
      <c r="D1354" s="85"/>
    </row>
    <row r="1355" spans="1:4" ht="62.25" customHeight="1">
      <c r="A1355" s="87" t="s">
        <v>438</v>
      </c>
      <c r="B1355" s="87"/>
      <c r="C1355" s="87"/>
      <c r="D1355" s="87"/>
    </row>
    <row r="1356" spans="1:4" ht="39" customHeight="1">
      <c r="A1356" s="87" t="s">
        <v>439</v>
      </c>
      <c r="B1356" s="87"/>
      <c r="C1356" s="87"/>
      <c r="D1356" s="87"/>
    </row>
    <row r="1357" spans="1:4" ht="30.75" customHeight="1">
      <c r="A1357" s="87" t="s">
        <v>440</v>
      </c>
      <c r="B1357" s="87"/>
      <c r="C1357" s="87"/>
      <c r="D1357" s="87"/>
    </row>
    <row r="1358" spans="1:4" ht="24.75" customHeight="1">
      <c r="A1358" s="67" t="s">
        <v>201</v>
      </c>
      <c r="B1358" s="83"/>
      <c r="C1358" s="86"/>
      <c r="D1358" s="86"/>
    </row>
    <row r="1359" spans="1:4" ht="15.75">
      <c r="A1359" s="66" t="s">
        <v>221</v>
      </c>
      <c r="B1359" s="81" t="s">
        <v>222</v>
      </c>
      <c r="C1359" s="85">
        <v>129800</v>
      </c>
      <c r="D1359" s="85">
        <v>12329</v>
      </c>
    </row>
    <row r="1360" spans="1:4" ht="15.75">
      <c r="A1360" s="66" t="s">
        <v>223</v>
      </c>
      <c r="B1360" s="81" t="s">
        <v>224</v>
      </c>
      <c r="C1360" s="85">
        <v>13890</v>
      </c>
      <c r="D1360" s="85">
        <v>0</v>
      </c>
    </row>
    <row r="1361" spans="1:4" ht="15.75">
      <c r="A1361" s="66" t="s">
        <v>246</v>
      </c>
      <c r="B1361" s="81" t="s">
        <v>247</v>
      </c>
      <c r="C1361" s="85">
        <v>92910</v>
      </c>
      <c r="D1361" s="85">
        <v>12056</v>
      </c>
    </row>
    <row r="1362" spans="1:4" ht="15.75">
      <c r="A1362" s="66" t="s">
        <v>225</v>
      </c>
      <c r="B1362" s="81" t="s">
        <v>226</v>
      </c>
      <c r="C1362" s="85">
        <v>21000</v>
      </c>
      <c r="D1362" s="85">
        <v>273</v>
      </c>
    </row>
    <row r="1363" spans="1:4" ht="15.75">
      <c r="A1363" s="66" t="s">
        <v>248</v>
      </c>
      <c r="B1363" s="81" t="s">
        <v>249</v>
      </c>
      <c r="C1363" s="85">
        <v>2000</v>
      </c>
      <c r="D1363" s="85">
        <v>0</v>
      </c>
    </row>
    <row r="1364" spans="1:4" ht="15.75">
      <c r="A1364" s="68" t="s">
        <v>229</v>
      </c>
      <c r="B1364" s="68"/>
      <c r="C1364" s="85">
        <v>129800</v>
      </c>
      <c r="D1364" s="85">
        <v>12329</v>
      </c>
    </row>
    <row r="1365" spans="1:4" ht="15.75">
      <c r="A1365" s="67" t="s">
        <v>310</v>
      </c>
      <c r="B1365" s="83"/>
      <c r="C1365" s="86"/>
      <c r="D1365" s="86"/>
    </row>
    <row r="1366" spans="1:4" ht="30">
      <c r="A1366" s="66" t="s">
        <v>416</v>
      </c>
      <c r="B1366" s="81" t="s">
        <v>417</v>
      </c>
      <c r="C1366" s="85">
        <v>14000</v>
      </c>
      <c r="D1366" s="85">
        <v>0</v>
      </c>
    </row>
    <row r="1367" spans="1:4" ht="15.75">
      <c r="A1367" s="68" t="s">
        <v>315</v>
      </c>
      <c r="B1367" s="68"/>
      <c r="C1367" s="85">
        <v>14000</v>
      </c>
      <c r="D1367" s="85">
        <v>0</v>
      </c>
    </row>
    <row r="1368" spans="1:4" ht="15.75">
      <c r="A1368" s="66"/>
      <c r="B1368" s="83"/>
      <c r="C1368" s="85"/>
      <c r="D1368" s="85"/>
    </row>
    <row r="1369" spans="1:4" ht="21.75" customHeight="1">
      <c r="A1369" s="68" t="s">
        <v>441</v>
      </c>
      <c r="B1369" s="68"/>
      <c r="C1369" s="85">
        <v>143800</v>
      </c>
      <c r="D1369" s="85">
        <v>12329</v>
      </c>
    </row>
    <row r="1370" spans="1:4" ht="15.75">
      <c r="A1370" s="66"/>
      <c r="B1370" s="83"/>
      <c r="C1370" s="85"/>
      <c r="D1370" s="85"/>
    </row>
    <row r="1371" spans="1:4" ht="21" customHeight="1">
      <c r="A1371" s="87" t="s">
        <v>442</v>
      </c>
      <c r="B1371" s="87"/>
      <c r="C1371" s="87"/>
      <c r="D1371" s="87"/>
    </row>
    <row r="1372" spans="1:4" ht="15.75">
      <c r="A1372" s="67" t="s">
        <v>201</v>
      </c>
      <c r="B1372" s="83"/>
      <c r="C1372" s="86"/>
      <c r="D1372" s="86"/>
    </row>
    <row r="1373" spans="1:4" ht="15.75">
      <c r="A1373" s="66" t="s">
        <v>221</v>
      </c>
      <c r="B1373" s="81" t="s">
        <v>222</v>
      </c>
      <c r="C1373" s="85">
        <v>2305290</v>
      </c>
      <c r="D1373" s="85">
        <v>640337</v>
      </c>
    </row>
    <row r="1374" spans="1:4" ht="15.75">
      <c r="A1374" s="66" t="s">
        <v>223</v>
      </c>
      <c r="B1374" s="81" t="s">
        <v>224</v>
      </c>
      <c r="C1374" s="85">
        <v>69490</v>
      </c>
      <c r="D1374" s="85">
        <v>5932</v>
      </c>
    </row>
    <row r="1375" spans="1:4" ht="15.75">
      <c r="A1375" s="66" t="s">
        <v>246</v>
      </c>
      <c r="B1375" s="81" t="s">
        <v>247</v>
      </c>
      <c r="C1375" s="85">
        <v>1446700</v>
      </c>
      <c r="D1375" s="85">
        <v>409353</v>
      </c>
    </row>
    <row r="1376" spans="1:4" ht="15.75">
      <c r="A1376" s="66" t="s">
        <v>225</v>
      </c>
      <c r="B1376" s="81" t="s">
        <v>226</v>
      </c>
      <c r="C1376" s="85">
        <v>779100</v>
      </c>
      <c r="D1376" s="85">
        <v>225052</v>
      </c>
    </row>
    <row r="1377" spans="1:4" ht="15.75">
      <c r="A1377" s="66" t="s">
        <v>248</v>
      </c>
      <c r="B1377" s="81" t="s">
        <v>249</v>
      </c>
      <c r="C1377" s="85">
        <v>10000</v>
      </c>
      <c r="D1377" s="85">
        <v>0</v>
      </c>
    </row>
    <row r="1378" spans="1:4" ht="15.75">
      <c r="A1378" s="68" t="s">
        <v>229</v>
      </c>
      <c r="B1378" s="68"/>
      <c r="C1378" s="85">
        <v>2305290</v>
      </c>
      <c r="D1378" s="85">
        <v>640337</v>
      </c>
    </row>
    <row r="1379" spans="1:4" ht="15.75">
      <c r="A1379" s="67" t="s">
        <v>252</v>
      </c>
      <c r="B1379" s="83"/>
      <c r="C1379" s="86"/>
      <c r="D1379" s="86"/>
    </row>
    <row r="1380" spans="1:4" ht="15.75">
      <c r="A1380" s="66" t="s">
        <v>253</v>
      </c>
      <c r="B1380" s="81" t="s">
        <v>254</v>
      </c>
      <c r="C1380" s="85">
        <v>150000</v>
      </c>
      <c r="D1380" s="85">
        <v>0</v>
      </c>
    </row>
    <row r="1381" spans="1:4" ht="15.75">
      <c r="A1381" s="68" t="s">
        <v>259</v>
      </c>
      <c r="B1381" s="68"/>
      <c r="C1381" s="85">
        <v>150000</v>
      </c>
      <c r="D1381" s="85">
        <v>0</v>
      </c>
    </row>
    <row r="1382" spans="1:4" ht="15.75">
      <c r="A1382" s="66"/>
      <c r="B1382" s="83"/>
      <c r="C1382" s="85"/>
      <c r="D1382" s="85"/>
    </row>
    <row r="1383" spans="1:4" ht="27.75" customHeight="1">
      <c r="A1383" s="68" t="s">
        <v>443</v>
      </c>
      <c r="B1383" s="68"/>
      <c r="C1383" s="85">
        <v>2455290</v>
      </c>
      <c r="D1383" s="85">
        <v>640337</v>
      </c>
    </row>
    <row r="1384" spans="1:4" ht="15.75">
      <c r="A1384" s="66"/>
      <c r="B1384" s="83"/>
      <c r="C1384" s="85"/>
      <c r="D1384" s="85"/>
    </row>
    <row r="1385" spans="1:4" ht="42" customHeight="1">
      <c r="A1385" s="87" t="s">
        <v>444</v>
      </c>
      <c r="B1385" s="87"/>
      <c r="C1385" s="87"/>
      <c r="D1385" s="87"/>
    </row>
    <row r="1386" spans="1:4" ht="15.75">
      <c r="A1386" s="67" t="s">
        <v>422</v>
      </c>
      <c r="B1386" s="83"/>
      <c r="C1386" s="86"/>
      <c r="D1386" s="86"/>
    </row>
    <row r="1387" spans="1:4" ht="30" customHeight="1">
      <c r="A1387" s="66" t="s">
        <v>423</v>
      </c>
      <c r="B1387" s="81" t="s">
        <v>424</v>
      </c>
      <c r="C1387" s="85">
        <v>150000</v>
      </c>
      <c r="D1387" s="85">
        <v>0</v>
      </c>
    </row>
    <row r="1388" spans="1:4" ht="15.75">
      <c r="A1388" s="68" t="s">
        <v>425</v>
      </c>
      <c r="B1388" s="68"/>
      <c r="C1388" s="85">
        <v>150000</v>
      </c>
      <c r="D1388" s="85">
        <v>0</v>
      </c>
    </row>
    <row r="1389" spans="1:4" ht="15.75">
      <c r="A1389" s="67" t="s">
        <v>201</v>
      </c>
      <c r="B1389" s="83"/>
      <c r="C1389" s="86"/>
      <c r="D1389" s="86"/>
    </row>
    <row r="1390" spans="1:4" ht="30" customHeight="1">
      <c r="A1390" s="66" t="s">
        <v>209</v>
      </c>
      <c r="B1390" s="81" t="s">
        <v>210</v>
      </c>
      <c r="C1390" s="85">
        <v>600</v>
      </c>
      <c r="D1390" s="85">
        <v>600</v>
      </c>
    </row>
    <row r="1391" spans="1:4" ht="30" customHeight="1">
      <c r="A1391" s="66" t="s">
        <v>244</v>
      </c>
      <c r="B1391" s="81" t="s">
        <v>245</v>
      </c>
      <c r="C1391" s="85">
        <v>600</v>
      </c>
      <c r="D1391" s="85">
        <v>600</v>
      </c>
    </row>
    <row r="1392" spans="1:4" ht="15.75">
      <c r="A1392" s="66" t="s">
        <v>213</v>
      </c>
      <c r="B1392" s="81" t="s">
        <v>214</v>
      </c>
      <c r="C1392" s="85">
        <v>72</v>
      </c>
      <c r="D1392" s="85">
        <v>72</v>
      </c>
    </row>
    <row r="1393" spans="1:4" ht="45" customHeight="1">
      <c r="A1393" s="66" t="s">
        <v>215</v>
      </c>
      <c r="B1393" s="81" t="s">
        <v>216</v>
      </c>
      <c r="C1393" s="85">
        <v>37</v>
      </c>
      <c r="D1393" s="85">
        <v>37</v>
      </c>
    </row>
    <row r="1394" spans="1:4" ht="30" customHeight="1">
      <c r="A1394" s="66" t="s">
        <v>217</v>
      </c>
      <c r="B1394" s="81" t="s">
        <v>218</v>
      </c>
      <c r="C1394" s="85">
        <v>22</v>
      </c>
      <c r="D1394" s="85">
        <v>22</v>
      </c>
    </row>
    <row r="1395" spans="1:4" ht="30">
      <c r="A1395" s="66" t="s">
        <v>219</v>
      </c>
      <c r="B1395" s="81" t="s">
        <v>220</v>
      </c>
      <c r="C1395" s="85">
        <v>13</v>
      </c>
      <c r="D1395" s="85">
        <v>13</v>
      </c>
    </row>
    <row r="1396" spans="1:4" ht="15.75">
      <c r="A1396" s="66" t="s">
        <v>221</v>
      </c>
      <c r="B1396" s="81" t="s">
        <v>222</v>
      </c>
      <c r="C1396" s="85">
        <v>418966</v>
      </c>
      <c r="D1396" s="85">
        <v>273</v>
      </c>
    </row>
    <row r="1397" spans="1:4" ht="15.75">
      <c r="A1397" s="66" t="s">
        <v>223</v>
      </c>
      <c r="B1397" s="81" t="s">
        <v>224</v>
      </c>
      <c r="C1397" s="85">
        <v>2553</v>
      </c>
      <c r="D1397" s="85">
        <v>0</v>
      </c>
    </row>
    <row r="1398" spans="1:4" ht="15.75">
      <c r="A1398" s="66" t="s">
        <v>225</v>
      </c>
      <c r="B1398" s="81" t="s">
        <v>226</v>
      </c>
      <c r="C1398" s="85">
        <v>20000</v>
      </c>
      <c r="D1398" s="85">
        <v>273</v>
      </c>
    </row>
    <row r="1399" spans="1:4" ht="15.75">
      <c r="A1399" s="66" t="s">
        <v>248</v>
      </c>
      <c r="B1399" s="81" t="s">
        <v>249</v>
      </c>
      <c r="C1399" s="85">
        <v>396413</v>
      </c>
      <c r="D1399" s="85">
        <v>0</v>
      </c>
    </row>
    <row r="1400" spans="1:4" ht="15.75">
      <c r="A1400" s="66" t="s">
        <v>299</v>
      </c>
      <c r="B1400" s="81" t="s">
        <v>300</v>
      </c>
      <c r="C1400" s="85">
        <v>1000</v>
      </c>
      <c r="D1400" s="85">
        <v>0</v>
      </c>
    </row>
    <row r="1401" spans="1:4" ht="45" customHeight="1">
      <c r="A1401" s="66" t="s">
        <v>301</v>
      </c>
      <c r="B1401" s="81" t="s">
        <v>302</v>
      </c>
      <c r="C1401" s="85">
        <v>1000</v>
      </c>
      <c r="D1401" s="85">
        <v>0</v>
      </c>
    </row>
    <row r="1402" spans="1:4" ht="15.75">
      <c r="A1402" s="68" t="s">
        <v>229</v>
      </c>
      <c r="B1402" s="68"/>
      <c r="C1402" s="85">
        <v>420638</v>
      </c>
      <c r="D1402" s="85">
        <v>945</v>
      </c>
    </row>
    <row r="1403" spans="1:4" ht="15.75">
      <c r="A1403" s="67" t="s">
        <v>252</v>
      </c>
      <c r="B1403" s="83"/>
      <c r="C1403" s="86"/>
      <c r="D1403" s="86"/>
    </row>
    <row r="1404" spans="1:4" ht="15.75">
      <c r="A1404" s="66" t="s">
        <v>253</v>
      </c>
      <c r="B1404" s="81" t="s">
        <v>254</v>
      </c>
      <c r="C1404" s="85">
        <v>4759812</v>
      </c>
      <c r="D1404" s="85">
        <v>2000</v>
      </c>
    </row>
    <row r="1405" spans="1:4" ht="30" customHeight="1">
      <c r="A1405" s="66" t="s">
        <v>255</v>
      </c>
      <c r="B1405" s="81" t="s">
        <v>256</v>
      </c>
      <c r="C1405" s="85">
        <v>3918869</v>
      </c>
      <c r="D1405" s="85">
        <v>0</v>
      </c>
    </row>
    <row r="1406" spans="1:4" ht="15.75">
      <c r="A1406" s="66" t="s">
        <v>270</v>
      </c>
      <c r="B1406" s="81" t="s">
        <v>271</v>
      </c>
      <c r="C1406" s="85">
        <v>3918869</v>
      </c>
      <c r="D1406" s="85">
        <v>0</v>
      </c>
    </row>
    <row r="1407" spans="1:4" ht="15.75">
      <c r="A1407" s="66" t="s">
        <v>445</v>
      </c>
      <c r="B1407" s="81" t="s">
        <v>446</v>
      </c>
      <c r="C1407" s="85">
        <v>58500</v>
      </c>
      <c r="D1407" s="85">
        <v>58500</v>
      </c>
    </row>
    <row r="1408" spans="1:4" ht="15.75">
      <c r="A1408" s="68" t="s">
        <v>259</v>
      </c>
      <c r="B1408" s="68"/>
      <c r="C1408" s="85">
        <v>8737181</v>
      </c>
      <c r="D1408" s="85">
        <v>60500</v>
      </c>
    </row>
    <row r="1409" spans="1:4" ht="15.75">
      <c r="A1409" s="66"/>
      <c r="B1409" s="83"/>
      <c r="C1409" s="85"/>
      <c r="D1409" s="85"/>
    </row>
    <row r="1410" spans="1:4" ht="35.25" customHeight="1">
      <c r="A1410" s="68" t="s">
        <v>447</v>
      </c>
      <c r="B1410" s="68"/>
      <c r="C1410" s="85">
        <v>9307819</v>
      </c>
      <c r="D1410" s="85">
        <v>61445</v>
      </c>
    </row>
    <row r="1411" spans="1:4" ht="15.75">
      <c r="A1411" s="66"/>
      <c r="B1411" s="83"/>
      <c r="C1411" s="85"/>
      <c r="D1411" s="85"/>
    </row>
    <row r="1412" spans="1:4" ht="47.25">
      <c r="A1412" s="87" t="s">
        <v>448</v>
      </c>
      <c r="B1412" s="87"/>
      <c r="C1412" s="87"/>
      <c r="D1412" s="87"/>
    </row>
    <row r="1413" spans="1:4" ht="15.75">
      <c r="A1413" s="67" t="s">
        <v>201</v>
      </c>
      <c r="B1413" s="83"/>
      <c r="C1413" s="86"/>
      <c r="D1413" s="86"/>
    </row>
    <row r="1414" spans="1:4" ht="45" customHeight="1">
      <c r="A1414" s="66" t="s">
        <v>204</v>
      </c>
      <c r="B1414" s="81" t="s">
        <v>88</v>
      </c>
      <c r="C1414" s="85">
        <v>100605</v>
      </c>
      <c r="D1414" s="85">
        <v>26194</v>
      </c>
    </row>
    <row r="1415" spans="1:4" ht="30">
      <c r="A1415" s="66" t="s">
        <v>205</v>
      </c>
      <c r="B1415" s="81" t="s">
        <v>206</v>
      </c>
      <c r="C1415" s="85">
        <v>100605</v>
      </c>
      <c r="D1415" s="85">
        <v>26194</v>
      </c>
    </row>
    <row r="1416" spans="1:4" ht="30" customHeight="1">
      <c r="A1416" s="66" t="s">
        <v>209</v>
      </c>
      <c r="B1416" s="81" t="s">
        <v>210</v>
      </c>
      <c r="C1416" s="85">
        <v>4530</v>
      </c>
      <c r="D1416" s="85">
        <v>512</v>
      </c>
    </row>
    <row r="1417" spans="1:4" ht="45" customHeight="1">
      <c r="A1417" s="66" t="s">
        <v>232</v>
      </c>
      <c r="B1417" s="81" t="s">
        <v>233</v>
      </c>
      <c r="C1417" s="85">
        <v>3018</v>
      </c>
      <c r="D1417" s="85">
        <v>0</v>
      </c>
    </row>
    <row r="1418" spans="1:4" ht="30">
      <c r="A1418" s="66" t="s">
        <v>234</v>
      </c>
      <c r="B1418" s="81" t="s">
        <v>235</v>
      </c>
      <c r="C1418" s="85">
        <v>1000</v>
      </c>
      <c r="D1418" s="85">
        <v>0</v>
      </c>
    </row>
    <row r="1419" spans="1:4" ht="15.75">
      <c r="A1419" s="66" t="s">
        <v>236</v>
      </c>
      <c r="B1419" s="81" t="s">
        <v>237</v>
      </c>
      <c r="C1419" s="85">
        <v>512</v>
      </c>
      <c r="D1419" s="85">
        <v>512</v>
      </c>
    </row>
    <row r="1420" spans="1:4" ht="15.75">
      <c r="A1420" s="66" t="s">
        <v>213</v>
      </c>
      <c r="B1420" s="81" t="s">
        <v>214</v>
      </c>
      <c r="C1420" s="85">
        <v>20415</v>
      </c>
      <c r="D1420" s="85">
        <v>5188</v>
      </c>
    </row>
    <row r="1421" spans="1:4" ht="45" customHeight="1">
      <c r="A1421" s="66" t="s">
        <v>215</v>
      </c>
      <c r="B1421" s="81" t="s">
        <v>216</v>
      </c>
      <c r="C1421" s="85">
        <v>12111</v>
      </c>
      <c r="D1421" s="85">
        <v>3341</v>
      </c>
    </row>
    <row r="1422" spans="1:4" ht="30" customHeight="1">
      <c r="A1422" s="66" t="s">
        <v>217</v>
      </c>
      <c r="B1422" s="81" t="s">
        <v>218</v>
      </c>
      <c r="C1422" s="85">
        <v>5302</v>
      </c>
      <c r="D1422" s="85">
        <v>1312</v>
      </c>
    </row>
    <row r="1423" spans="1:4" ht="30">
      <c r="A1423" s="66" t="s">
        <v>219</v>
      </c>
      <c r="B1423" s="81" t="s">
        <v>220</v>
      </c>
      <c r="C1423" s="85">
        <v>3002</v>
      </c>
      <c r="D1423" s="85">
        <v>535</v>
      </c>
    </row>
    <row r="1424" spans="1:4" ht="15.75">
      <c r="A1424" s="66" t="s">
        <v>221</v>
      </c>
      <c r="B1424" s="81" t="s">
        <v>222</v>
      </c>
      <c r="C1424" s="85">
        <v>649592</v>
      </c>
      <c r="D1424" s="85">
        <v>226363</v>
      </c>
    </row>
    <row r="1425" spans="1:4" ht="15.75">
      <c r="A1425" s="66" t="s">
        <v>291</v>
      </c>
      <c r="B1425" s="81" t="s">
        <v>292</v>
      </c>
      <c r="C1425" s="85">
        <v>300</v>
      </c>
      <c r="D1425" s="85">
        <v>0</v>
      </c>
    </row>
    <row r="1426" spans="1:4" ht="15.75">
      <c r="A1426" s="66" t="s">
        <v>266</v>
      </c>
      <c r="B1426" s="81" t="s">
        <v>267</v>
      </c>
      <c r="C1426" s="85">
        <v>2750</v>
      </c>
      <c r="D1426" s="85">
        <v>676</v>
      </c>
    </row>
    <row r="1427" spans="1:4" ht="15.75">
      <c r="A1427" s="66" t="s">
        <v>223</v>
      </c>
      <c r="B1427" s="81" t="s">
        <v>224</v>
      </c>
      <c r="C1427" s="85">
        <v>143267</v>
      </c>
      <c r="D1427" s="85">
        <v>18883</v>
      </c>
    </row>
    <row r="1428" spans="1:4" ht="15.75">
      <c r="A1428" s="66" t="s">
        <v>246</v>
      </c>
      <c r="B1428" s="81" t="s">
        <v>247</v>
      </c>
      <c r="C1428" s="85">
        <v>11392</v>
      </c>
      <c r="D1428" s="85">
        <v>1109</v>
      </c>
    </row>
    <row r="1429" spans="1:4" ht="15.75">
      <c r="A1429" s="66" t="s">
        <v>225</v>
      </c>
      <c r="B1429" s="81" t="s">
        <v>226</v>
      </c>
      <c r="C1429" s="85">
        <v>420184</v>
      </c>
      <c r="D1429" s="85">
        <v>203812</v>
      </c>
    </row>
    <row r="1430" spans="1:4" ht="15.75">
      <c r="A1430" s="66" t="s">
        <v>248</v>
      </c>
      <c r="B1430" s="81" t="s">
        <v>249</v>
      </c>
      <c r="C1430" s="85">
        <v>70699</v>
      </c>
      <c r="D1430" s="85">
        <v>1883</v>
      </c>
    </row>
    <row r="1431" spans="1:4" ht="15.75">
      <c r="A1431" s="66" t="s">
        <v>274</v>
      </c>
      <c r="B1431" s="81" t="s">
        <v>275</v>
      </c>
      <c r="C1431" s="85">
        <v>1000</v>
      </c>
      <c r="D1431" s="85">
        <v>0</v>
      </c>
    </row>
    <row r="1432" spans="1:4" ht="30">
      <c r="A1432" s="66" t="s">
        <v>250</v>
      </c>
      <c r="B1432" s="81" t="s">
        <v>251</v>
      </c>
      <c r="C1432" s="85">
        <v>0</v>
      </c>
      <c r="D1432" s="85">
        <v>0</v>
      </c>
    </row>
    <row r="1433" spans="1:4" ht="15.75">
      <c r="A1433" s="66" t="s">
        <v>299</v>
      </c>
      <c r="B1433" s="81" t="s">
        <v>300</v>
      </c>
      <c r="C1433" s="85">
        <v>4000</v>
      </c>
      <c r="D1433" s="85">
        <v>0</v>
      </c>
    </row>
    <row r="1434" spans="1:4" ht="45" customHeight="1">
      <c r="A1434" s="66" t="s">
        <v>301</v>
      </c>
      <c r="B1434" s="81" t="s">
        <v>302</v>
      </c>
      <c r="C1434" s="85">
        <v>3000</v>
      </c>
      <c r="D1434" s="85">
        <v>0</v>
      </c>
    </row>
    <row r="1435" spans="1:4" ht="45" customHeight="1">
      <c r="A1435" s="66" t="s">
        <v>303</v>
      </c>
      <c r="B1435" s="81" t="s">
        <v>304</v>
      </c>
      <c r="C1435" s="85">
        <v>1000</v>
      </c>
      <c r="D1435" s="85">
        <v>0</v>
      </c>
    </row>
    <row r="1436" spans="1:4" ht="15.75">
      <c r="A1436" s="68" t="s">
        <v>229</v>
      </c>
      <c r="B1436" s="68"/>
      <c r="C1436" s="85">
        <v>779142</v>
      </c>
      <c r="D1436" s="85">
        <v>258257</v>
      </c>
    </row>
    <row r="1437" spans="1:4" ht="15.75">
      <c r="A1437" s="67" t="s">
        <v>252</v>
      </c>
      <c r="B1437" s="83"/>
      <c r="C1437" s="86"/>
      <c r="D1437" s="86"/>
    </row>
    <row r="1438" spans="1:4" ht="15.75">
      <c r="A1438" s="66" t="s">
        <v>253</v>
      </c>
      <c r="B1438" s="81" t="s">
        <v>254</v>
      </c>
      <c r="C1438" s="85">
        <v>32447</v>
      </c>
      <c r="D1438" s="85">
        <v>0</v>
      </c>
    </row>
    <row r="1439" spans="1:4" ht="30" customHeight="1">
      <c r="A1439" s="66" t="s">
        <v>255</v>
      </c>
      <c r="B1439" s="81" t="s">
        <v>256</v>
      </c>
      <c r="C1439" s="85">
        <v>535432</v>
      </c>
      <c r="D1439" s="85">
        <v>0</v>
      </c>
    </row>
    <row r="1440" spans="1:4" ht="30">
      <c r="A1440" s="66" t="s">
        <v>257</v>
      </c>
      <c r="B1440" s="81" t="s">
        <v>258</v>
      </c>
      <c r="C1440" s="85">
        <v>37000</v>
      </c>
      <c r="D1440" s="85">
        <v>0</v>
      </c>
    </row>
    <row r="1441" spans="1:4" ht="15.75">
      <c r="A1441" s="66" t="s">
        <v>318</v>
      </c>
      <c r="B1441" s="81" t="s">
        <v>319</v>
      </c>
      <c r="C1441" s="85">
        <v>8411</v>
      </c>
      <c r="D1441" s="85">
        <v>0</v>
      </c>
    </row>
    <row r="1442" spans="1:4" ht="15.75">
      <c r="A1442" s="66" t="s">
        <v>270</v>
      </c>
      <c r="B1442" s="81" t="s">
        <v>271</v>
      </c>
      <c r="C1442" s="85">
        <v>487021</v>
      </c>
      <c r="D1442" s="85">
        <v>0</v>
      </c>
    </row>
    <row r="1443" spans="1:4" ht="15.75">
      <c r="A1443" s="66" t="s">
        <v>449</v>
      </c>
      <c r="B1443" s="81" t="s">
        <v>450</v>
      </c>
      <c r="C1443" s="85">
        <v>3000</v>
      </c>
      <c r="D1443" s="85">
        <v>0</v>
      </c>
    </row>
    <row r="1444" spans="1:4" ht="15.75">
      <c r="A1444" s="68" t="s">
        <v>259</v>
      </c>
      <c r="B1444" s="68"/>
      <c r="C1444" s="85">
        <v>567879</v>
      </c>
      <c r="D1444" s="85">
        <v>0</v>
      </c>
    </row>
    <row r="1445" spans="1:4" ht="15.75">
      <c r="A1445" s="66"/>
      <c r="B1445" s="83"/>
      <c r="C1445" s="85"/>
      <c r="D1445" s="85"/>
    </row>
    <row r="1446" spans="1:4" ht="50.25" customHeight="1">
      <c r="A1446" s="68" t="s">
        <v>451</v>
      </c>
      <c r="B1446" s="68"/>
      <c r="C1446" s="85">
        <v>1347021</v>
      </c>
      <c r="D1446" s="85">
        <v>258257</v>
      </c>
    </row>
    <row r="1447" spans="1:4" ht="15.75">
      <c r="A1447" s="66"/>
      <c r="B1447" s="83"/>
      <c r="C1447" s="85"/>
      <c r="D1447" s="85"/>
    </row>
    <row r="1448" spans="1:4" ht="42.75" customHeight="1">
      <c r="A1448" s="68" t="s">
        <v>452</v>
      </c>
      <c r="B1448" s="68"/>
      <c r="C1448" s="85">
        <v>13253930</v>
      </c>
      <c r="D1448" s="85">
        <v>972368</v>
      </c>
    </row>
    <row r="1449" spans="1:4" ht="15.75">
      <c r="A1449" s="66"/>
      <c r="B1449" s="83"/>
      <c r="C1449" s="85"/>
      <c r="D1449" s="85"/>
    </row>
    <row r="1450" spans="1:4" ht="23.25" customHeight="1">
      <c r="A1450" s="87" t="s">
        <v>453</v>
      </c>
      <c r="B1450" s="87"/>
      <c r="C1450" s="87"/>
      <c r="D1450" s="87"/>
    </row>
    <row r="1451" spans="1:4" ht="48.75" customHeight="1">
      <c r="A1451" s="87" t="s">
        <v>454</v>
      </c>
      <c r="B1451" s="87"/>
      <c r="C1451" s="87"/>
      <c r="D1451" s="87"/>
    </row>
    <row r="1452" spans="1:4" ht="15.75">
      <c r="A1452" s="67" t="s">
        <v>201</v>
      </c>
      <c r="B1452" s="83"/>
      <c r="C1452" s="86"/>
      <c r="D1452" s="86"/>
    </row>
    <row r="1453" spans="1:4" ht="45" customHeight="1">
      <c r="A1453" s="66" t="s">
        <v>204</v>
      </c>
      <c r="B1453" s="81" t="s">
        <v>88</v>
      </c>
      <c r="C1453" s="85">
        <v>57180</v>
      </c>
      <c r="D1453" s="85">
        <v>14426</v>
      </c>
    </row>
    <row r="1454" spans="1:4" ht="30">
      <c r="A1454" s="66" t="s">
        <v>205</v>
      </c>
      <c r="B1454" s="81" t="s">
        <v>206</v>
      </c>
      <c r="C1454" s="85">
        <v>57180</v>
      </c>
      <c r="D1454" s="85">
        <v>14426</v>
      </c>
    </row>
    <row r="1455" spans="1:4" ht="30" customHeight="1">
      <c r="A1455" s="66" t="s">
        <v>209</v>
      </c>
      <c r="B1455" s="81" t="s">
        <v>210</v>
      </c>
      <c r="C1455" s="85">
        <v>2888</v>
      </c>
      <c r="D1455" s="85">
        <v>173</v>
      </c>
    </row>
    <row r="1456" spans="1:4" ht="45" customHeight="1">
      <c r="A1456" s="66" t="s">
        <v>232</v>
      </c>
      <c r="B1456" s="81" t="s">
        <v>233</v>
      </c>
      <c r="C1456" s="85">
        <v>1715</v>
      </c>
      <c r="D1456" s="85">
        <v>0</v>
      </c>
    </row>
    <row r="1457" spans="1:4" ht="30">
      <c r="A1457" s="66" t="s">
        <v>234</v>
      </c>
      <c r="B1457" s="81" t="s">
        <v>235</v>
      </c>
      <c r="C1457" s="85">
        <v>1000</v>
      </c>
      <c r="D1457" s="85">
        <v>0</v>
      </c>
    </row>
    <row r="1458" spans="1:4" ht="15.75">
      <c r="A1458" s="66" t="s">
        <v>236</v>
      </c>
      <c r="B1458" s="81" t="s">
        <v>237</v>
      </c>
      <c r="C1458" s="85">
        <v>173</v>
      </c>
      <c r="D1458" s="85">
        <v>173</v>
      </c>
    </row>
    <row r="1459" spans="1:4" ht="15.75">
      <c r="A1459" s="66" t="s">
        <v>213</v>
      </c>
      <c r="B1459" s="81" t="s">
        <v>214</v>
      </c>
      <c r="C1459" s="85">
        <v>11143</v>
      </c>
      <c r="D1459" s="85">
        <v>2835</v>
      </c>
    </row>
    <row r="1460" spans="1:4" ht="45" customHeight="1">
      <c r="A1460" s="66" t="s">
        <v>215</v>
      </c>
      <c r="B1460" s="81" t="s">
        <v>216</v>
      </c>
      <c r="C1460" s="85">
        <v>6626</v>
      </c>
      <c r="D1460" s="85">
        <v>1808</v>
      </c>
    </row>
    <row r="1461" spans="1:4" ht="30" customHeight="1">
      <c r="A1461" s="66" t="s">
        <v>217</v>
      </c>
      <c r="B1461" s="81" t="s">
        <v>218</v>
      </c>
      <c r="C1461" s="85">
        <v>2827</v>
      </c>
      <c r="D1461" s="85">
        <v>701</v>
      </c>
    </row>
    <row r="1462" spans="1:4" ht="30">
      <c r="A1462" s="66" t="s">
        <v>219</v>
      </c>
      <c r="B1462" s="81" t="s">
        <v>220</v>
      </c>
      <c r="C1462" s="85">
        <v>1690</v>
      </c>
      <c r="D1462" s="85">
        <v>326</v>
      </c>
    </row>
    <row r="1463" spans="1:4" ht="15.75">
      <c r="A1463" s="66" t="s">
        <v>221</v>
      </c>
      <c r="B1463" s="81" t="s">
        <v>222</v>
      </c>
      <c r="C1463" s="85">
        <v>8927</v>
      </c>
      <c r="D1463" s="85">
        <v>80</v>
      </c>
    </row>
    <row r="1464" spans="1:4" ht="15.75">
      <c r="A1464" s="66" t="s">
        <v>291</v>
      </c>
      <c r="B1464" s="81" t="s">
        <v>292</v>
      </c>
      <c r="C1464" s="85">
        <v>100</v>
      </c>
      <c r="D1464" s="85">
        <v>0</v>
      </c>
    </row>
    <row r="1465" spans="1:4" ht="15.75">
      <c r="A1465" s="66" t="s">
        <v>266</v>
      </c>
      <c r="B1465" s="81" t="s">
        <v>267</v>
      </c>
      <c r="C1465" s="85">
        <v>1000</v>
      </c>
      <c r="D1465" s="85">
        <v>0</v>
      </c>
    </row>
    <row r="1466" spans="1:4" ht="15.75">
      <c r="A1466" s="66" t="s">
        <v>223</v>
      </c>
      <c r="B1466" s="81" t="s">
        <v>224</v>
      </c>
      <c r="C1466" s="85">
        <v>1500</v>
      </c>
      <c r="D1466" s="85">
        <v>5</v>
      </c>
    </row>
    <row r="1467" spans="1:4" ht="15.75">
      <c r="A1467" s="66" t="s">
        <v>246</v>
      </c>
      <c r="B1467" s="81" t="s">
        <v>247</v>
      </c>
      <c r="C1467" s="85">
        <v>1827</v>
      </c>
      <c r="D1467" s="85">
        <v>0</v>
      </c>
    </row>
    <row r="1468" spans="1:4" ht="15.75">
      <c r="A1468" s="66" t="s">
        <v>225</v>
      </c>
      <c r="B1468" s="81" t="s">
        <v>226</v>
      </c>
      <c r="C1468" s="85">
        <v>2000</v>
      </c>
      <c r="D1468" s="85">
        <v>75</v>
      </c>
    </row>
    <row r="1469" spans="1:4" ht="15.75">
      <c r="A1469" s="66" t="s">
        <v>248</v>
      </c>
      <c r="B1469" s="81" t="s">
        <v>249</v>
      </c>
      <c r="C1469" s="85">
        <v>2000</v>
      </c>
      <c r="D1469" s="85">
        <v>0</v>
      </c>
    </row>
    <row r="1470" spans="1:4" ht="15.75">
      <c r="A1470" s="66" t="s">
        <v>274</v>
      </c>
      <c r="B1470" s="81" t="s">
        <v>275</v>
      </c>
      <c r="C1470" s="85">
        <v>500</v>
      </c>
      <c r="D1470" s="85">
        <v>0</v>
      </c>
    </row>
    <row r="1471" spans="1:4" ht="15.75">
      <c r="A1471" s="66" t="s">
        <v>299</v>
      </c>
      <c r="B1471" s="81" t="s">
        <v>300</v>
      </c>
      <c r="C1471" s="85">
        <v>100</v>
      </c>
      <c r="D1471" s="85">
        <v>0</v>
      </c>
    </row>
    <row r="1472" spans="1:4" ht="45" customHeight="1">
      <c r="A1472" s="66" t="s">
        <v>301</v>
      </c>
      <c r="B1472" s="81" t="s">
        <v>302</v>
      </c>
      <c r="C1472" s="85">
        <v>100</v>
      </c>
      <c r="D1472" s="85">
        <v>0</v>
      </c>
    </row>
    <row r="1473" spans="1:4" ht="15.75">
      <c r="A1473" s="68" t="s">
        <v>229</v>
      </c>
      <c r="B1473" s="68"/>
      <c r="C1473" s="85">
        <v>80238</v>
      </c>
      <c r="D1473" s="85">
        <v>17514</v>
      </c>
    </row>
    <row r="1474" spans="1:4" ht="15.75">
      <c r="A1474" s="66"/>
      <c r="B1474" s="83"/>
      <c r="C1474" s="85"/>
      <c r="D1474" s="85"/>
    </row>
    <row r="1475" spans="1:4" ht="52.5" customHeight="1">
      <c r="A1475" s="68" t="s">
        <v>455</v>
      </c>
      <c r="B1475" s="68"/>
      <c r="C1475" s="85">
        <v>80238</v>
      </c>
      <c r="D1475" s="85">
        <v>17514</v>
      </c>
    </row>
    <row r="1476" spans="1:4" ht="15.75">
      <c r="A1476" s="66"/>
      <c r="B1476" s="83"/>
      <c r="C1476" s="85"/>
      <c r="D1476" s="85"/>
    </row>
    <row r="1477" spans="1:4" ht="28.5" customHeight="1">
      <c r="A1477" s="87" t="s">
        <v>456</v>
      </c>
      <c r="B1477" s="87"/>
      <c r="C1477" s="87"/>
      <c r="D1477" s="87"/>
    </row>
    <row r="1478" spans="1:4" ht="15.75">
      <c r="A1478" s="67" t="s">
        <v>201</v>
      </c>
      <c r="B1478" s="83"/>
      <c r="C1478" s="86"/>
      <c r="D1478" s="86"/>
    </row>
    <row r="1479" spans="1:4" ht="45" customHeight="1">
      <c r="A1479" s="66" t="s">
        <v>204</v>
      </c>
      <c r="B1479" s="81" t="s">
        <v>88</v>
      </c>
      <c r="C1479" s="85">
        <v>138634</v>
      </c>
      <c r="D1479" s="85">
        <v>40740</v>
      </c>
    </row>
    <row r="1480" spans="1:4" ht="30">
      <c r="A1480" s="66" t="s">
        <v>205</v>
      </c>
      <c r="B1480" s="81" t="s">
        <v>206</v>
      </c>
      <c r="C1480" s="85">
        <v>138634</v>
      </c>
      <c r="D1480" s="85">
        <v>40740</v>
      </c>
    </row>
    <row r="1481" spans="1:4" ht="30" customHeight="1">
      <c r="A1481" s="66" t="s">
        <v>209</v>
      </c>
      <c r="B1481" s="81" t="s">
        <v>210</v>
      </c>
      <c r="C1481" s="85">
        <v>7732</v>
      </c>
      <c r="D1481" s="85">
        <v>520</v>
      </c>
    </row>
    <row r="1482" spans="1:4" ht="30" customHeight="1">
      <c r="A1482" s="66" t="s">
        <v>244</v>
      </c>
      <c r="B1482" s="81" t="s">
        <v>245</v>
      </c>
      <c r="C1482" s="85">
        <v>450</v>
      </c>
      <c r="D1482" s="85">
        <v>450</v>
      </c>
    </row>
    <row r="1483" spans="1:4" ht="45" customHeight="1">
      <c r="A1483" s="66" t="s">
        <v>232</v>
      </c>
      <c r="B1483" s="81" t="s">
        <v>233</v>
      </c>
      <c r="C1483" s="85">
        <v>5730</v>
      </c>
      <c r="D1483" s="85">
        <v>18</v>
      </c>
    </row>
    <row r="1484" spans="1:4" ht="30">
      <c r="A1484" s="66" t="s">
        <v>234</v>
      </c>
      <c r="B1484" s="81" t="s">
        <v>235</v>
      </c>
      <c r="C1484" s="85">
        <v>1500</v>
      </c>
      <c r="D1484" s="85">
        <v>0</v>
      </c>
    </row>
    <row r="1485" spans="1:4" ht="15.75">
      <c r="A1485" s="66" t="s">
        <v>236</v>
      </c>
      <c r="B1485" s="81" t="s">
        <v>237</v>
      </c>
      <c r="C1485" s="85">
        <v>52</v>
      </c>
      <c r="D1485" s="85">
        <v>52</v>
      </c>
    </row>
    <row r="1486" spans="1:4" ht="15.75">
      <c r="A1486" s="66" t="s">
        <v>213</v>
      </c>
      <c r="B1486" s="81" t="s">
        <v>214</v>
      </c>
      <c r="C1486" s="85">
        <v>28400</v>
      </c>
      <c r="D1486" s="85">
        <v>7945</v>
      </c>
    </row>
    <row r="1487" spans="1:4" ht="45" customHeight="1">
      <c r="A1487" s="66" t="s">
        <v>215</v>
      </c>
      <c r="B1487" s="81" t="s">
        <v>216</v>
      </c>
      <c r="C1487" s="85">
        <v>17296</v>
      </c>
      <c r="D1487" s="85">
        <v>4887</v>
      </c>
    </row>
    <row r="1488" spans="1:4" ht="30" customHeight="1">
      <c r="A1488" s="66" t="s">
        <v>217</v>
      </c>
      <c r="B1488" s="81" t="s">
        <v>218</v>
      </c>
      <c r="C1488" s="85">
        <v>7162</v>
      </c>
      <c r="D1488" s="85">
        <v>2184</v>
      </c>
    </row>
    <row r="1489" spans="1:4" ht="30">
      <c r="A1489" s="66" t="s">
        <v>219</v>
      </c>
      <c r="B1489" s="81" t="s">
        <v>220</v>
      </c>
      <c r="C1489" s="85">
        <v>3942</v>
      </c>
      <c r="D1489" s="85">
        <v>874</v>
      </c>
    </row>
    <row r="1490" spans="1:4" ht="15.75">
      <c r="A1490" s="66" t="s">
        <v>221</v>
      </c>
      <c r="B1490" s="81" t="s">
        <v>222</v>
      </c>
      <c r="C1490" s="85">
        <v>204424</v>
      </c>
      <c r="D1490" s="85">
        <v>22297</v>
      </c>
    </row>
    <row r="1491" spans="1:4" ht="15.75">
      <c r="A1491" s="66" t="s">
        <v>291</v>
      </c>
      <c r="B1491" s="81" t="s">
        <v>292</v>
      </c>
      <c r="C1491" s="85">
        <v>300</v>
      </c>
      <c r="D1491" s="85">
        <v>0</v>
      </c>
    </row>
    <row r="1492" spans="1:4" ht="15.75">
      <c r="A1492" s="66" t="s">
        <v>266</v>
      </c>
      <c r="B1492" s="81" t="s">
        <v>267</v>
      </c>
      <c r="C1492" s="85">
        <v>5500</v>
      </c>
      <c r="D1492" s="85">
        <v>878</v>
      </c>
    </row>
    <row r="1493" spans="1:4" ht="15.75">
      <c r="A1493" s="66" t="s">
        <v>223</v>
      </c>
      <c r="B1493" s="81" t="s">
        <v>224</v>
      </c>
      <c r="C1493" s="85">
        <v>88593</v>
      </c>
      <c r="D1493" s="85">
        <v>9139</v>
      </c>
    </row>
    <row r="1494" spans="1:4" ht="15.75">
      <c r="A1494" s="66" t="s">
        <v>246</v>
      </c>
      <c r="B1494" s="81" t="s">
        <v>247</v>
      </c>
      <c r="C1494" s="85">
        <v>1270</v>
      </c>
      <c r="D1494" s="85">
        <v>1270</v>
      </c>
    </row>
    <row r="1495" spans="1:4" ht="15.75">
      <c r="A1495" s="66" t="s">
        <v>225</v>
      </c>
      <c r="B1495" s="81" t="s">
        <v>226</v>
      </c>
      <c r="C1495" s="85">
        <v>107483</v>
      </c>
      <c r="D1495" s="85">
        <v>9932</v>
      </c>
    </row>
    <row r="1496" spans="1:4" ht="15.75">
      <c r="A1496" s="66" t="s">
        <v>248</v>
      </c>
      <c r="B1496" s="81" t="s">
        <v>249</v>
      </c>
      <c r="C1496" s="85">
        <v>1078</v>
      </c>
      <c r="D1496" s="85">
        <v>1078</v>
      </c>
    </row>
    <row r="1497" spans="1:4" ht="15.75">
      <c r="A1497" s="66" t="s">
        <v>274</v>
      </c>
      <c r="B1497" s="81" t="s">
        <v>275</v>
      </c>
      <c r="C1497" s="85">
        <v>200</v>
      </c>
      <c r="D1497" s="85">
        <v>0</v>
      </c>
    </row>
    <row r="1498" spans="1:4" ht="15.75">
      <c r="A1498" s="68" t="s">
        <v>229</v>
      </c>
      <c r="B1498" s="68"/>
      <c r="C1498" s="85">
        <v>379190</v>
      </c>
      <c r="D1498" s="85">
        <v>71502</v>
      </c>
    </row>
    <row r="1499" spans="1:4" ht="15.75">
      <c r="A1499" s="67" t="s">
        <v>252</v>
      </c>
      <c r="B1499" s="83"/>
      <c r="C1499" s="86"/>
      <c r="D1499" s="86"/>
    </row>
    <row r="1500" spans="1:4" ht="30" customHeight="1">
      <c r="A1500" s="66" t="s">
        <v>255</v>
      </c>
      <c r="B1500" s="81" t="s">
        <v>256</v>
      </c>
      <c r="C1500" s="85">
        <v>21650</v>
      </c>
      <c r="D1500" s="85">
        <v>21000</v>
      </c>
    </row>
    <row r="1501" spans="1:4" ht="15.75">
      <c r="A1501" s="66" t="s">
        <v>316</v>
      </c>
      <c r="B1501" s="81" t="s">
        <v>317</v>
      </c>
      <c r="C1501" s="85">
        <v>650</v>
      </c>
      <c r="D1501" s="85">
        <v>0</v>
      </c>
    </row>
    <row r="1502" spans="1:4" ht="15.75">
      <c r="A1502" s="66" t="s">
        <v>341</v>
      </c>
      <c r="B1502" s="81" t="s">
        <v>342</v>
      </c>
      <c r="C1502" s="85">
        <v>21000</v>
      </c>
      <c r="D1502" s="85">
        <v>21000</v>
      </c>
    </row>
    <row r="1503" spans="1:4" ht="15.75">
      <c r="A1503" s="68" t="s">
        <v>259</v>
      </c>
      <c r="B1503" s="68"/>
      <c r="C1503" s="85">
        <v>21650</v>
      </c>
      <c r="D1503" s="85">
        <v>21000</v>
      </c>
    </row>
    <row r="1504" spans="1:4" ht="15.75">
      <c r="A1504" s="66"/>
      <c r="B1504" s="83"/>
      <c r="C1504" s="85"/>
      <c r="D1504" s="85"/>
    </row>
    <row r="1505" spans="1:4" ht="15.75">
      <c r="A1505" s="68" t="s">
        <v>457</v>
      </c>
      <c r="B1505" s="68"/>
      <c r="C1505" s="85">
        <v>400840</v>
      </c>
      <c r="D1505" s="85">
        <v>92502</v>
      </c>
    </row>
    <row r="1506" spans="1:4" ht="15.75">
      <c r="A1506" s="66"/>
      <c r="B1506" s="83"/>
      <c r="C1506" s="85"/>
      <c r="D1506" s="85"/>
    </row>
    <row r="1507" spans="1:4" ht="31.5" customHeight="1">
      <c r="A1507" s="87" t="s">
        <v>458</v>
      </c>
      <c r="B1507" s="87"/>
      <c r="C1507" s="87"/>
      <c r="D1507" s="87"/>
    </row>
    <row r="1508" spans="1:4" ht="15.75">
      <c r="A1508" s="67" t="s">
        <v>201</v>
      </c>
      <c r="B1508" s="83"/>
      <c r="C1508" s="86"/>
      <c r="D1508" s="86"/>
    </row>
    <row r="1509" spans="1:4" ht="45" customHeight="1">
      <c r="A1509" s="66" t="s">
        <v>204</v>
      </c>
      <c r="B1509" s="81" t="s">
        <v>88</v>
      </c>
      <c r="C1509" s="85">
        <v>2201101</v>
      </c>
      <c r="D1509" s="85">
        <v>566020</v>
      </c>
    </row>
    <row r="1510" spans="1:4" ht="30">
      <c r="A1510" s="66" t="s">
        <v>205</v>
      </c>
      <c r="B1510" s="81" t="s">
        <v>206</v>
      </c>
      <c r="C1510" s="85">
        <v>2201101</v>
      </c>
      <c r="D1510" s="85">
        <v>566020</v>
      </c>
    </row>
    <row r="1511" spans="1:4" ht="30">
      <c r="A1511" s="66" t="s">
        <v>207</v>
      </c>
      <c r="B1511" s="81" t="s">
        <v>208</v>
      </c>
      <c r="C1511" s="85">
        <v>0</v>
      </c>
      <c r="D1511" s="85">
        <v>0</v>
      </c>
    </row>
    <row r="1512" spans="1:4" ht="30" customHeight="1">
      <c r="A1512" s="66" t="s">
        <v>209</v>
      </c>
      <c r="B1512" s="81" t="s">
        <v>210</v>
      </c>
      <c r="C1512" s="85">
        <v>253706</v>
      </c>
      <c r="D1512" s="85">
        <v>31585</v>
      </c>
    </row>
    <row r="1513" spans="1:4" ht="30" customHeight="1">
      <c r="A1513" s="66" t="s">
        <v>244</v>
      </c>
      <c r="B1513" s="81" t="s">
        <v>245</v>
      </c>
      <c r="C1513" s="85">
        <v>170100</v>
      </c>
      <c r="D1513" s="85">
        <v>14151</v>
      </c>
    </row>
    <row r="1514" spans="1:4" ht="45" customHeight="1">
      <c r="A1514" s="66" t="s">
        <v>232</v>
      </c>
      <c r="B1514" s="81" t="s">
        <v>233</v>
      </c>
      <c r="C1514" s="85">
        <v>59438</v>
      </c>
      <c r="D1514" s="85">
        <v>4490</v>
      </c>
    </row>
    <row r="1515" spans="1:4" ht="30">
      <c r="A1515" s="66" t="s">
        <v>234</v>
      </c>
      <c r="B1515" s="81" t="s">
        <v>235</v>
      </c>
      <c r="C1515" s="85">
        <v>19413</v>
      </c>
      <c r="D1515" s="85">
        <v>8189</v>
      </c>
    </row>
    <row r="1516" spans="1:4" ht="15.75">
      <c r="A1516" s="66" t="s">
        <v>236</v>
      </c>
      <c r="B1516" s="81" t="s">
        <v>237</v>
      </c>
      <c r="C1516" s="85">
        <v>4755</v>
      </c>
      <c r="D1516" s="85">
        <v>4755</v>
      </c>
    </row>
    <row r="1517" spans="1:4" ht="15.75">
      <c r="A1517" s="66" t="s">
        <v>213</v>
      </c>
      <c r="B1517" s="81" t="s">
        <v>214</v>
      </c>
      <c r="C1517" s="85">
        <v>451067</v>
      </c>
      <c r="D1517" s="85">
        <v>112202</v>
      </c>
    </row>
    <row r="1518" spans="1:4" ht="45" customHeight="1">
      <c r="A1518" s="66" t="s">
        <v>215</v>
      </c>
      <c r="B1518" s="81" t="s">
        <v>216</v>
      </c>
      <c r="C1518" s="85">
        <v>279602</v>
      </c>
      <c r="D1518" s="85">
        <v>73858</v>
      </c>
    </row>
    <row r="1519" spans="1:4" ht="30" customHeight="1">
      <c r="A1519" s="66" t="s">
        <v>217</v>
      </c>
      <c r="B1519" s="81" t="s">
        <v>218</v>
      </c>
      <c r="C1519" s="85">
        <v>112530</v>
      </c>
      <c r="D1519" s="85">
        <v>28225</v>
      </c>
    </row>
    <row r="1520" spans="1:4" ht="30">
      <c r="A1520" s="66" t="s">
        <v>219</v>
      </c>
      <c r="B1520" s="81" t="s">
        <v>220</v>
      </c>
      <c r="C1520" s="85">
        <v>58935</v>
      </c>
      <c r="D1520" s="85">
        <v>10119</v>
      </c>
    </row>
    <row r="1521" spans="1:4" ht="15.75">
      <c r="A1521" s="66" t="s">
        <v>221</v>
      </c>
      <c r="B1521" s="81" t="s">
        <v>222</v>
      </c>
      <c r="C1521" s="85">
        <v>6195688</v>
      </c>
      <c r="D1521" s="85">
        <v>1829525</v>
      </c>
    </row>
    <row r="1522" spans="1:4" ht="15.75">
      <c r="A1522" s="66" t="s">
        <v>291</v>
      </c>
      <c r="B1522" s="81" t="s">
        <v>292</v>
      </c>
      <c r="C1522" s="85">
        <v>1500</v>
      </c>
      <c r="D1522" s="85">
        <v>0</v>
      </c>
    </row>
    <row r="1523" spans="1:4" ht="15.75">
      <c r="A1523" s="66" t="s">
        <v>266</v>
      </c>
      <c r="B1523" s="81" t="s">
        <v>267</v>
      </c>
      <c r="C1523" s="85">
        <v>35087</v>
      </c>
      <c r="D1523" s="85">
        <v>23479</v>
      </c>
    </row>
    <row r="1524" spans="1:4" ht="15.75">
      <c r="A1524" s="66" t="s">
        <v>223</v>
      </c>
      <c r="B1524" s="81" t="s">
        <v>224</v>
      </c>
      <c r="C1524" s="85">
        <v>301012</v>
      </c>
      <c r="D1524" s="85">
        <v>52648</v>
      </c>
    </row>
    <row r="1525" spans="1:4" ht="15.75">
      <c r="A1525" s="66" t="s">
        <v>246</v>
      </c>
      <c r="B1525" s="81" t="s">
        <v>247</v>
      </c>
      <c r="C1525" s="85">
        <v>225500</v>
      </c>
      <c r="D1525" s="85">
        <v>40998</v>
      </c>
    </row>
    <row r="1526" spans="1:4" ht="15.75">
      <c r="A1526" s="66" t="s">
        <v>225</v>
      </c>
      <c r="B1526" s="81" t="s">
        <v>226</v>
      </c>
      <c r="C1526" s="85">
        <v>5584294</v>
      </c>
      <c r="D1526" s="85">
        <v>1687667</v>
      </c>
    </row>
    <row r="1527" spans="1:4" ht="15.75">
      <c r="A1527" s="66" t="s">
        <v>248</v>
      </c>
      <c r="B1527" s="81" t="s">
        <v>249</v>
      </c>
      <c r="C1527" s="85">
        <v>27787</v>
      </c>
      <c r="D1527" s="85">
        <v>18564</v>
      </c>
    </row>
    <row r="1528" spans="1:4" ht="15.75">
      <c r="A1528" s="66" t="s">
        <v>227</v>
      </c>
      <c r="B1528" s="81" t="s">
        <v>228</v>
      </c>
      <c r="C1528" s="85">
        <v>1730</v>
      </c>
      <c r="D1528" s="85">
        <v>695</v>
      </c>
    </row>
    <row r="1529" spans="1:4" ht="15.75">
      <c r="A1529" s="66" t="s">
        <v>274</v>
      </c>
      <c r="B1529" s="81" t="s">
        <v>275</v>
      </c>
      <c r="C1529" s="85">
        <v>18778</v>
      </c>
      <c r="D1529" s="85">
        <v>5474</v>
      </c>
    </row>
    <row r="1530" spans="1:4" ht="15.75">
      <c r="A1530" s="66" t="s">
        <v>299</v>
      </c>
      <c r="B1530" s="81" t="s">
        <v>300</v>
      </c>
      <c r="C1530" s="85">
        <v>21380</v>
      </c>
      <c r="D1530" s="85">
        <v>1931</v>
      </c>
    </row>
    <row r="1531" spans="1:4" ht="45" customHeight="1">
      <c r="A1531" s="66" t="s">
        <v>301</v>
      </c>
      <c r="B1531" s="81" t="s">
        <v>302</v>
      </c>
      <c r="C1531" s="85">
        <v>16980</v>
      </c>
      <c r="D1531" s="85">
        <v>1931</v>
      </c>
    </row>
    <row r="1532" spans="1:4" ht="45" customHeight="1">
      <c r="A1532" s="66" t="s">
        <v>303</v>
      </c>
      <c r="B1532" s="81" t="s">
        <v>304</v>
      </c>
      <c r="C1532" s="85">
        <v>4400</v>
      </c>
      <c r="D1532" s="85">
        <v>0</v>
      </c>
    </row>
    <row r="1533" spans="1:4" ht="15.75">
      <c r="A1533" s="68" t="s">
        <v>229</v>
      </c>
      <c r="B1533" s="68"/>
      <c r="C1533" s="85">
        <v>9122942</v>
      </c>
      <c r="D1533" s="85">
        <v>2541263</v>
      </c>
    </row>
    <row r="1534" spans="1:4" ht="15.75">
      <c r="A1534" s="67" t="s">
        <v>310</v>
      </c>
      <c r="B1534" s="83"/>
      <c r="C1534" s="86"/>
      <c r="D1534" s="86"/>
    </row>
    <row r="1535" spans="1:4" ht="30">
      <c r="A1535" s="66" t="s">
        <v>416</v>
      </c>
      <c r="B1535" s="81" t="s">
        <v>417</v>
      </c>
      <c r="C1535" s="85">
        <v>70000</v>
      </c>
      <c r="D1535" s="85">
        <v>9444</v>
      </c>
    </row>
    <row r="1536" spans="1:4" ht="15.75">
      <c r="A1536" s="68" t="s">
        <v>315</v>
      </c>
      <c r="B1536" s="68"/>
      <c r="C1536" s="85">
        <v>70000</v>
      </c>
      <c r="D1536" s="85">
        <v>9444</v>
      </c>
    </row>
    <row r="1537" spans="1:4" ht="15.75">
      <c r="A1537" s="67" t="s">
        <v>252</v>
      </c>
      <c r="B1537" s="83"/>
      <c r="C1537" s="86"/>
      <c r="D1537" s="86"/>
    </row>
    <row r="1538" spans="1:4" ht="15.75">
      <c r="A1538" s="66" t="s">
        <v>253</v>
      </c>
      <c r="B1538" s="81" t="s">
        <v>254</v>
      </c>
      <c r="C1538" s="85">
        <v>3000</v>
      </c>
      <c r="D1538" s="85">
        <v>0</v>
      </c>
    </row>
    <row r="1539" spans="1:4" ht="30" customHeight="1">
      <c r="A1539" s="66" t="s">
        <v>255</v>
      </c>
      <c r="B1539" s="81" t="s">
        <v>256</v>
      </c>
      <c r="C1539" s="85">
        <v>88843</v>
      </c>
      <c r="D1539" s="85">
        <v>0</v>
      </c>
    </row>
    <row r="1540" spans="1:4" ht="15.75">
      <c r="A1540" s="66" t="s">
        <v>341</v>
      </c>
      <c r="B1540" s="81" t="s">
        <v>342</v>
      </c>
      <c r="C1540" s="85">
        <v>86443</v>
      </c>
      <c r="D1540" s="85">
        <v>0</v>
      </c>
    </row>
    <row r="1541" spans="1:4" ht="15.75">
      <c r="A1541" s="66" t="s">
        <v>318</v>
      </c>
      <c r="B1541" s="81" t="s">
        <v>319</v>
      </c>
      <c r="C1541" s="85">
        <v>2400</v>
      </c>
      <c r="D1541" s="85">
        <v>0</v>
      </c>
    </row>
    <row r="1542" spans="1:4" ht="15.75">
      <c r="A1542" s="68" t="s">
        <v>259</v>
      </c>
      <c r="B1542" s="68"/>
      <c r="C1542" s="85">
        <v>91843</v>
      </c>
      <c r="D1542" s="85">
        <v>0</v>
      </c>
    </row>
    <row r="1543" spans="1:4" ht="15.75">
      <c r="A1543" s="66"/>
      <c r="B1543" s="83"/>
      <c r="C1543" s="85"/>
      <c r="D1543" s="85"/>
    </row>
    <row r="1544" spans="1:4" ht="21.75" customHeight="1">
      <c r="A1544" s="68" t="s">
        <v>459</v>
      </c>
      <c r="B1544" s="68"/>
      <c r="C1544" s="85">
        <v>9284785</v>
      </c>
      <c r="D1544" s="85">
        <v>2550707</v>
      </c>
    </row>
    <row r="1545" spans="1:4" ht="15.75">
      <c r="A1545" s="66"/>
      <c r="B1545" s="83"/>
      <c r="C1545" s="85"/>
      <c r="D1545" s="85"/>
    </row>
    <row r="1546" spans="1:4" ht="38.25" customHeight="1">
      <c r="A1546" s="87" t="s">
        <v>460</v>
      </c>
      <c r="B1546" s="87"/>
      <c r="C1546" s="87"/>
      <c r="D1546" s="87"/>
    </row>
    <row r="1547" spans="1:4" ht="15.75">
      <c r="A1547" s="67" t="s">
        <v>201</v>
      </c>
      <c r="B1547" s="83"/>
      <c r="C1547" s="86"/>
      <c r="D1547" s="86"/>
    </row>
    <row r="1548" spans="1:4" ht="15.75">
      <c r="A1548" s="66" t="s">
        <v>221</v>
      </c>
      <c r="B1548" s="81" t="s">
        <v>222</v>
      </c>
      <c r="C1548" s="85">
        <v>40000</v>
      </c>
      <c r="D1548" s="85">
        <v>1066</v>
      </c>
    </row>
    <row r="1549" spans="1:4" ht="15.75">
      <c r="A1549" s="66" t="s">
        <v>246</v>
      </c>
      <c r="B1549" s="81" t="s">
        <v>247</v>
      </c>
      <c r="C1549" s="85">
        <v>1066</v>
      </c>
      <c r="D1549" s="85">
        <v>1066</v>
      </c>
    </row>
    <row r="1550" spans="1:4" ht="15.75">
      <c r="A1550" s="66" t="s">
        <v>225</v>
      </c>
      <c r="B1550" s="81" t="s">
        <v>226</v>
      </c>
      <c r="C1550" s="85">
        <v>38934</v>
      </c>
      <c r="D1550" s="85">
        <v>0</v>
      </c>
    </row>
    <row r="1551" spans="1:4" ht="15.75">
      <c r="A1551" s="68" t="s">
        <v>229</v>
      </c>
      <c r="B1551" s="68"/>
      <c r="C1551" s="85">
        <v>40000</v>
      </c>
      <c r="D1551" s="85">
        <v>1066</v>
      </c>
    </row>
    <row r="1552" spans="1:4" ht="15.75">
      <c r="A1552" s="66"/>
      <c r="B1552" s="83"/>
      <c r="C1552" s="85"/>
      <c r="D1552" s="85"/>
    </row>
    <row r="1553" spans="1:4" ht="36.75" customHeight="1">
      <c r="A1553" s="68" t="s">
        <v>461</v>
      </c>
      <c r="B1553" s="68"/>
      <c r="C1553" s="85">
        <v>40000</v>
      </c>
      <c r="D1553" s="85">
        <v>1066</v>
      </c>
    </row>
    <row r="1554" spans="1:4" ht="15.75">
      <c r="A1554" s="66"/>
      <c r="B1554" s="83"/>
      <c r="C1554" s="85"/>
      <c r="D1554" s="85"/>
    </row>
    <row r="1555" spans="1:4" ht="33.75" customHeight="1">
      <c r="A1555" s="68" t="s">
        <v>462</v>
      </c>
      <c r="B1555" s="68"/>
      <c r="C1555" s="85">
        <v>9805863</v>
      </c>
      <c r="D1555" s="85">
        <v>2661789</v>
      </c>
    </row>
    <row r="1556" spans="1:4" ht="15.75">
      <c r="A1556" s="66"/>
      <c r="B1556" s="83"/>
      <c r="C1556" s="85"/>
      <c r="D1556" s="85"/>
    </row>
    <row r="1557" spans="1:4" ht="53.25" customHeight="1">
      <c r="A1557" s="68" t="s">
        <v>463</v>
      </c>
      <c r="B1557" s="68"/>
      <c r="C1557" s="85">
        <v>23059793</v>
      </c>
      <c r="D1557" s="85">
        <v>3634157</v>
      </c>
    </row>
    <row r="1558" spans="1:4" ht="15.75">
      <c r="A1558" s="66"/>
      <c r="B1558" s="83"/>
      <c r="C1558" s="85"/>
      <c r="D1558" s="85"/>
    </row>
    <row r="1559" spans="1:4" ht="15.75">
      <c r="A1559" s="66"/>
      <c r="B1559" s="83"/>
      <c r="C1559" s="85"/>
      <c r="D1559" s="85"/>
    </row>
    <row r="1560" spans="1:4" ht="45" customHeight="1">
      <c r="A1560" s="87" t="s">
        <v>387</v>
      </c>
      <c r="B1560" s="87"/>
      <c r="C1560" s="87"/>
      <c r="D1560" s="87"/>
    </row>
    <row r="1561" spans="1:4" ht="24.75" customHeight="1">
      <c r="A1561" s="87" t="s">
        <v>464</v>
      </c>
      <c r="B1561" s="87"/>
      <c r="C1561" s="87"/>
      <c r="D1561" s="87"/>
    </row>
    <row r="1562" spans="1:4" ht="39" customHeight="1">
      <c r="A1562" s="87" t="s">
        <v>465</v>
      </c>
      <c r="B1562" s="87"/>
      <c r="C1562" s="87"/>
      <c r="D1562" s="87"/>
    </row>
    <row r="1563" spans="1:4" ht="15.75">
      <c r="A1563" s="67" t="s">
        <v>201</v>
      </c>
      <c r="B1563" s="83"/>
      <c r="C1563" s="86"/>
      <c r="D1563" s="86"/>
    </row>
    <row r="1564" spans="1:4" ht="30" customHeight="1">
      <c r="A1564" s="66" t="s">
        <v>209</v>
      </c>
      <c r="B1564" s="81" t="s">
        <v>210</v>
      </c>
      <c r="C1564" s="85">
        <v>2500</v>
      </c>
      <c r="D1564" s="85">
        <v>0</v>
      </c>
    </row>
    <row r="1565" spans="1:4" ht="30" customHeight="1">
      <c r="A1565" s="66" t="s">
        <v>244</v>
      </c>
      <c r="B1565" s="81" t="s">
        <v>245</v>
      </c>
      <c r="C1565" s="85">
        <v>2500</v>
      </c>
      <c r="D1565" s="85">
        <v>0</v>
      </c>
    </row>
    <row r="1566" spans="1:4" ht="15.75">
      <c r="A1566" s="66" t="s">
        <v>221</v>
      </c>
      <c r="B1566" s="81" t="s">
        <v>222</v>
      </c>
      <c r="C1566" s="85">
        <v>31000</v>
      </c>
      <c r="D1566" s="85">
        <v>13023</v>
      </c>
    </row>
    <row r="1567" spans="1:4" ht="15.75">
      <c r="A1567" s="66" t="s">
        <v>223</v>
      </c>
      <c r="B1567" s="81" t="s">
        <v>224</v>
      </c>
      <c r="C1567" s="85">
        <v>2500</v>
      </c>
      <c r="D1567" s="85">
        <v>400</v>
      </c>
    </row>
    <row r="1568" spans="1:4" ht="15.75">
      <c r="A1568" s="66" t="s">
        <v>246</v>
      </c>
      <c r="B1568" s="81" t="s">
        <v>247</v>
      </c>
      <c r="C1568" s="85">
        <v>2000</v>
      </c>
      <c r="D1568" s="85">
        <v>306</v>
      </c>
    </row>
    <row r="1569" spans="1:4" ht="15.75">
      <c r="A1569" s="66" t="s">
        <v>225</v>
      </c>
      <c r="B1569" s="81" t="s">
        <v>226</v>
      </c>
      <c r="C1569" s="85">
        <v>23061</v>
      </c>
      <c r="D1569" s="85">
        <v>8878</v>
      </c>
    </row>
    <row r="1570" spans="1:4" ht="15.75">
      <c r="A1570" s="66" t="s">
        <v>248</v>
      </c>
      <c r="B1570" s="81" t="s">
        <v>249</v>
      </c>
      <c r="C1570" s="85">
        <v>3439</v>
      </c>
      <c r="D1570" s="85">
        <v>3439</v>
      </c>
    </row>
    <row r="1571" spans="1:4" ht="15.75">
      <c r="A1571" s="66" t="s">
        <v>299</v>
      </c>
      <c r="B1571" s="81" t="s">
        <v>300</v>
      </c>
      <c r="C1571" s="85">
        <v>250</v>
      </c>
      <c r="D1571" s="85">
        <v>208</v>
      </c>
    </row>
    <row r="1572" spans="1:4" ht="45" customHeight="1">
      <c r="A1572" s="66" t="s">
        <v>303</v>
      </c>
      <c r="B1572" s="81" t="s">
        <v>304</v>
      </c>
      <c r="C1572" s="85">
        <v>250</v>
      </c>
      <c r="D1572" s="85">
        <v>208</v>
      </c>
    </row>
    <row r="1573" spans="1:4" ht="15.75">
      <c r="A1573" s="68" t="s">
        <v>229</v>
      </c>
      <c r="B1573" s="68"/>
      <c r="C1573" s="85">
        <v>33750</v>
      </c>
      <c r="D1573" s="85">
        <v>13231</v>
      </c>
    </row>
    <row r="1574" spans="1:4" ht="15.75">
      <c r="A1574" s="66"/>
      <c r="B1574" s="83"/>
      <c r="C1574" s="85"/>
      <c r="D1574" s="85"/>
    </row>
    <row r="1575" spans="1:4" ht="39.75" customHeight="1">
      <c r="A1575" s="68" t="s">
        <v>466</v>
      </c>
      <c r="B1575" s="68"/>
      <c r="C1575" s="85">
        <v>33750</v>
      </c>
      <c r="D1575" s="85">
        <v>13231</v>
      </c>
    </row>
    <row r="1576" spans="1:4" ht="15.75">
      <c r="A1576" s="66"/>
      <c r="B1576" s="83"/>
      <c r="C1576" s="85"/>
      <c r="D1576" s="85"/>
    </row>
    <row r="1577" spans="1:4" ht="15.75">
      <c r="A1577" s="68" t="s">
        <v>467</v>
      </c>
      <c r="B1577" s="68"/>
      <c r="C1577" s="85">
        <v>33750</v>
      </c>
      <c r="D1577" s="85">
        <v>13231</v>
      </c>
    </row>
    <row r="1578" spans="1:4" ht="15.75">
      <c r="A1578" s="66"/>
      <c r="B1578" s="83"/>
      <c r="C1578" s="85"/>
      <c r="D1578" s="85"/>
    </row>
    <row r="1579" spans="1:4" ht="26.25" customHeight="1">
      <c r="A1579" s="87" t="s">
        <v>388</v>
      </c>
      <c r="B1579" s="87"/>
      <c r="C1579" s="87"/>
      <c r="D1579" s="87"/>
    </row>
    <row r="1580" spans="1:4" ht="33.75" customHeight="1">
      <c r="A1580" s="87" t="s">
        <v>468</v>
      </c>
      <c r="B1580" s="87"/>
      <c r="C1580" s="87"/>
      <c r="D1580" s="87"/>
    </row>
    <row r="1581" spans="1:4" ht="15.75">
      <c r="A1581" s="67" t="s">
        <v>422</v>
      </c>
      <c r="B1581" s="83"/>
      <c r="C1581" s="86"/>
      <c r="D1581" s="86"/>
    </row>
    <row r="1582" spans="1:4" ht="30" customHeight="1">
      <c r="A1582" s="66" t="s">
        <v>423</v>
      </c>
      <c r="B1582" s="81" t="s">
        <v>424</v>
      </c>
      <c r="C1582" s="85">
        <v>0</v>
      </c>
      <c r="D1582" s="85">
        <v>0</v>
      </c>
    </row>
    <row r="1583" spans="1:4" ht="15.75">
      <c r="A1583" s="68" t="s">
        <v>425</v>
      </c>
      <c r="B1583" s="68"/>
      <c r="C1583" s="85">
        <v>0</v>
      </c>
      <c r="D1583" s="85">
        <v>0</v>
      </c>
    </row>
    <row r="1584" spans="1:4" ht="15.75">
      <c r="A1584" s="67" t="s">
        <v>201</v>
      </c>
      <c r="B1584" s="83"/>
      <c r="C1584" s="86"/>
      <c r="D1584" s="86"/>
    </row>
    <row r="1585" spans="1:4" ht="45" customHeight="1">
      <c r="A1585" s="66" t="s">
        <v>204</v>
      </c>
      <c r="B1585" s="81" t="s">
        <v>88</v>
      </c>
      <c r="C1585" s="85">
        <v>311914</v>
      </c>
      <c r="D1585" s="85">
        <v>80008</v>
      </c>
    </row>
    <row r="1586" spans="1:4" ht="30">
      <c r="A1586" s="66" t="s">
        <v>205</v>
      </c>
      <c r="B1586" s="81" t="s">
        <v>206</v>
      </c>
      <c r="C1586" s="85">
        <v>311914</v>
      </c>
      <c r="D1586" s="85">
        <v>80008</v>
      </c>
    </row>
    <row r="1587" spans="1:4" ht="30" customHeight="1">
      <c r="A1587" s="66" t="s">
        <v>209</v>
      </c>
      <c r="B1587" s="81" t="s">
        <v>210</v>
      </c>
      <c r="C1587" s="85">
        <v>32759</v>
      </c>
      <c r="D1587" s="85">
        <v>13750</v>
      </c>
    </row>
    <row r="1588" spans="1:4" ht="30" customHeight="1">
      <c r="A1588" s="66" t="s">
        <v>244</v>
      </c>
      <c r="B1588" s="81" t="s">
        <v>245</v>
      </c>
      <c r="C1588" s="85">
        <v>18900</v>
      </c>
      <c r="D1588" s="85">
        <v>1910</v>
      </c>
    </row>
    <row r="1589" spans="1:4" ht="45" customHeight="1">
      <c r="A1589" s="66" t="s">
        <v>232</v>
      </c>
      <c r="B1589" s="81" t="s">
        <v>233</v>
      </c>
      <c r="C1589" s="85">
        <v>3563</v>
      </c>
      <c r="D1589" s="85">
        <v>3544</v>
      </c>
    </row>
    <row r="1590" spans="1:4" ht="30">
      <c r="A1590" s="66" t="s">
        <v>234</v>
      </c>
      <c r="B1590" s="81" t="s">
        <v>235</v>
      </c>
      <c r="C1590" s="85">
        <v>9899</v>
      </c>
      <c r="D1590" s="85">
        <v>7899</v>
      </c>
    </row>
    <row r="1591" spans="1:4" ht="15.75">
      <c r="A1591" s="66" t="s">
        <v>236</v>
      </c>
      <c r="B1591" s="81" t="s">
        <v>237</v>
      </c>
      <c r="C1591" s="85">
        <v>397</v>
      </c>
      <c r="D1591" s="85">
        <v>397</v>
      </c>
    </row>
    <row r="1592" spans="1:4" ht="15.75">
      <c r="A1592" s="66" t="s">
        <v>213</v>
      </c>
      <c r="B1592" s="81" t="s">
        <v>214</v>
      </c>
      <c r="C1592" s="85">
        <v>62509</v>
      </c>
      <c r="D1592" s="85">
        <v>15917</v>
      </c>
    </row>
    <row r="1593" spans="1:4" ht="45" customHeight="1">
      <c r="A1593" s="66" t="s">
        <v>215</v>
      </c>
      <c r="B1593" s="81" t="s">
        <v>216</v>
      </c>
      <c r="C1593" s="85">
        <v>38614</v>
      </c>
      <c r="D1593" s="85">
        <v>9904</v>
      </c>
    </row>
    <row r="1594" spans="1:4" ht="30" customHeight="1">
      <c r="A1594" s="66" t="s">
        <v>217</v>
      </c>
      <c r="B1594" s="81" t="s">
        <v>218</v>
      </c>
      <c r="C1594" s="85">
        <v>15677</v>
      </c>
      <c r="D1594" s="85">
        <v>4008</v>
      </c>
    </row>
    <row r="1595" spans="1:4" ht="30">
      <c r="A1595" s="66" t="s">
        <v>219</v>
      </c>
      <c r="B1595" s="81" t="s">
        <v>220</v>
      </c>
      <c r="C1595" s="85">
        <v>8218</v>
      </c>
      <c r="D1595" s="85">
        <v>2005</v>
      </c>
    </row>
    <row r="1596" spans="1:4" ht="15.75">
      <c r="A1596" s="66" t="s">
        <v>221</v>
      </c>
      <c r="B1596" s="81" t="s">
        <v>222</v>
      </c>
      <c r="C1596" s="85">
        <v>701707</v>
      </c>
      <c r="D1596" s="85">
        <v>50340</v>
      </c>
    </row>
    <row r="1597" spans="1:4" ht="15.75">
      <c r="A1597" s="66" t="s">
        <v>291</v>
      </c>
      <c r="B1597" s="81" t="s">
        <v>292</v>
      </c>
      <c r="C1597" s="85">
        <v>762</v>
      </c>
      <c r="D1597" s="85">
        <v>362</v>
      </c>
    </row>
    <row r="1598" spans="1:4" ht="15.75">
      <c r="A1598" s="66" t="s">
        <v>266</v>
      </c>
      <c r="B1598" s="81" t="s">
        <v>267</v>
      </c>
      <c r="C1598" s="85">
        <v>5741</v>
      </c>
      <c r="D1598" s="85">
        <v>393</v>
      </c>
    </row>
    <row r="1599" spans="1:4" ht="30">
      <c r="A1599" s="66" t="s">
        <v>283</v>
      </c>
      <c r="B1599" s="81" t="s">
        <v>284</v>
      </c>
      <c r="C1599" s="85">
        <v>984</v>
      </c>
      <c r="D1599" s="85">
        <v>984</v>
      </c>
    </row>
    <row r="1600" spans="1:4" ht="15.75">
      <c r="A1600" s="66" t="s">
        <v>223</v>
      </c>
      <c r="B1600" s="81" t="s">
        <v>224</v>
      </c>
      <c r="C1600" s="85">
        <v>80764</v>
      </c>
      <c r="D1600" s="85">
        <v>8292</v>
      </c>
    </row>
    <row r="1601" spans="1:4" ht="15.75">
      <c r="A1601" s="66" t="s">
        <v>246</v>
      </c>
      <c r="B1601" s="81" t="s">
        <v>247</v>
      </c>
      <c r="C1601" s="85">
        <v>149292</v>
      </c>
      <c r="D1601" s="85">
        <v>30692</v>
      </c>
    </row>
    <row r="1602" spans="1:4" ht="15.75">
      <c r="A1602" s="66" t="s">
        <v>225</v>
      </c>
      <c r="B1602" s="81" t="s">
        <v>226</v>
      </c>
      <c r="C1602" s="85">
        <v>79008</v>
      </c>
      <c r="D1602" s="85">
        <v>5019</v>
      </c>
    </row>
    <row r="1603" spans="1:4" ht="15.75">
      <c r="A1603" s="66" t="s">
        <v>248</v>
      </c>
      <c r="B1603" s="81" t="s">
        <v>249</v>
      </c>
      <c r="C1603" s="85">
        <v>32440</v>
      </c>
      <c r="D1603" s="85">
        <v>0</v>
      </c>
    </row>
    <row r="1604" spans="1:4" ht="15.75">
      <c r="A1604" s="66" t="s">
        <v>274</v>
      </c>
      <c r="B1604" s="81" t="s">
        <v>275</v>
      </c>
      <c r="C1604" s="85">
        <v>21000</v>
      </c>
      <c r="D1604" s="85">
        <v>2899</v>
      </c>
    </row>
    <row r="1605" spans="1:4" ht="45" customHeight="1">
      <c r="A1605" s="66" t="s">
        <v>287</v>
      </c>
      <c r="B1605" s="81" t="s">
        <v>288</v>
      </c>
      <c r="C1605" s="85">
        <v>0</v>
      </c>
      <c r="D1605" s="85">
        <v>0</v>
      </c>
    </row>
    <row r="1606" spans="1:4" ht="30">
      <c r="A1606" s="66" t="s">
        <v>297</v>
      </c>
      <c r="B1606" s="81" t="s">
        <v>298</v>
      </c>
      <c r="C1606" s="85">
        <v>1200</v>
      </c>
      <c r="D1606" s="85">
        <v>1199</v>
      </c>
    </row>
    <row r="1607" spans="1:4" ht="30">
      <c r="A1607" s="66" t="s">
        <v>250</v>
      </c>
      <c r="B1607" s="81" t="s">
        <v>251</v>
      </c>
      <c r="C1607" s="85">
        <v>330516</v>
      </c>
      <c r="D1607" s="85">
        <v>500</v>
      </c>
    </row>
    <row r="1608" spans="1:4" ht="15.75">
      <c r="A1608" s="66" t="s">
        <v>299</v>
      </c>
      <c r="B1608" s="81" t="s">
        <v>300</v>
      </c>
      <c r="C1608" s="85">
        <v>5200</v>
      </c>
      <c r="D1608" s="85">
        <v>0</v>
      </c>
    </row>
    <row r="1609" spans="1:4" ht="45" customHeight="1">
      <c r="A1609" s="66" t="s">
        <v>303</v>
      </c>
      <c r="B1609" s="81" t="s">
        <v>304</v>
      </c>
      <c r="C1609" s="85">
        <v>5200</v>
      </c>
      <c r="D1609" s="85">
        <v>0</v>
      </c>
    </row>
    <row r="1610" spans="1:4" ht="15.75">
      <c r="A1610" s="68" t="s">
        <v>229</v>
      </c>
      <c r="B1610" s="68"/>
      <c r="C1610" s="85">
        <v>1114089</v>
      </c>
      <c r="D1610" s="85">
        <v>160015</v>
      </c>
    </row>
    <row r="1611" spans="1:4" ht="15.75">
      <c r="A1611" s="67" t="s">
        <v>310</v>
      </c>
      <c r="B1611" s="83"/>
      <c r="C1611" s="86"/>
      <c r="D1611" s="86"/>
    </row>
    <row r="1612" spans="1:4" ht="30">
      <c r="A1612" s="66" t="s">
        <v>394</v>
      </c>
      <c r="B1612" s="81" t="s">
        <v>41</v>
      </c>
      <c r="C1612" s="85">
        <v>152000</v>
      </c>
      <c r="D1612" s="85">
        <v>72660</v>
      </c>
    </row>
    <row r="1613" spans="1:4" ht="15.75">
      <c r="A1613" s="68" t="s">
        <v>315</v>
      </c>
      <c r="B1613" s="68"/>
      <c r="C1613" s="85">
        <v>152000</v>
      </c>
      <c r="D1613" s="85">
        <v>72660</v>
      </c>
    </row>
    <row r="1614" spans="1:4" ht="15.75">
      <c r="A1614" s="67" t="s">
        <v>252</v>
      </c>
      <c r="B1614" s="83"/>
      <c r="C1614" s="86"/>
      <c r="D1614" s="86"/>
    </row>
    <row r="1615" spans="1:4" ht="15.75">
      <c r="A1615" s="66" t="s">
        <v>253</v>
      </c>
      <c r="B1615" s="81" t="s">
        <v>254</v>
      </c>
      <c r="C1615" s="85">
        <v>124266</v>
      </c>
      <c r="D1615" s="85">
        <v>0</v>
      </c>
    </row>
    <row r="1616" spans="1:4" ht="30" customHeight="1">
      <c r="A1616" s="66" t="s">
        <v>255</v>
      </c>
      <c r="B1616" s="81" t="s">
        <v>256</v>
      </c>
      <c r="C1616" s="85">
        <v>106800</v>
      </c>
      <c r="D1616" s="85">
        <v>25200</v>
      </c>
    </row>
    <row r="1617" spans="1:4" ht="15.75">
      <c r="A1617" s="66" t="s">
        <v>316</v>
      </c>
      <c r="B1617" s="81" t="s">
        <v>317</v>
      </c>
      <c r="C1617" s="85">
        <v>1000</v>
      </c>
      <c r="D1617" s="85">
        <v>0</v>
      </c>
    </row>
    <row r="1618" spans="1:4" ht="30">
      <c r="A1618" s="66" t="s">
        <v>257</v>
      </c>
      <c r="B1618" s="81" t="s">
        <v>258</v>
      </c>
      <c r="C1618" s="85">
        <v>8100</v>
      </c>
      <c r="D1618" s="85">
        <v>0</v>
      </c>
    </row>
    <row r="1619" spans="1:4" ht="15.75">
      <c r="A1619" s="66" t="s">
        <v>341</v>
      </c>
      <c r="B1619" s="81" t="s">
        <v>342</v>
      </c>
      <c r="C1619" s="85">
        <v>25200</v>
      </c>
      <c r="D1619" s="85">
        <v>25200</v>
      </c>
    </row>
    <row r="1620" spans="1:4" ht="15.75">
      <c r="A1620" s="66" t="s">
        <v>318</v>
      </c>
      <c r="B1620" s="81" t="s">
        <v>319</v>
      </c>
      <c r="C1620" s="85">
        <v>5000</v>
      </c>
      <c r="D1620" s="85">
        <v>0</v>
      </c>
    </row>
    <row r="1621" spans="1:4" ht="15.75">
      <c r="A1621" s="66" t="s">
        <v>270</v>
      </c>
      <c r="B1621" s="81" t="s">
        <v>271</v>
      </c>
      <c r="C1621" s="85">
        <v>5500</v>
      </c>
      <c r="D1621" s="85">
        <v>0</v>
      </c>
    </row>
    <row r="1622" spans="1:4" ht="15.75">
      <c r="A1622" s="66" t="s">
        <v>449</v>
      </c>
      <c r="B1622" s="81" t="s">
        <v>450</v>
      </c>
      <c r="C1622" s="85">
        <v>62000</v>
      </c>
      <c r="D1622" s="85">
        <v>0</v>
      </c>
    </row>
    <row r="1623" spans="1:4" ht="20.25" customHeight="1">
      <c r="A1623" s="68" t="s">
        <v>259</v>
      </c>
      <c r="B1623" s="68"/>
      <c r="C1623" s="85">
        <v>231066</v>
      </c>
      <c r="D1623" s="85">
        <v>25200</v>
      </c>
    </row>
    <row r="1624" spans="1:4" ht="15.75">
      <c r="A1624" s="66"/>
      <c r="B1624" s="83"/>
      <c r="C1624" s="85"/>
      <c r="D1624" s="85"/>
    </row>
    <row r="1625" spans="1:4" ht="35.25" customHeight="1">
      <c r="A1625" s="68" t="s">
        <v>469</v>
      </c>
      <c r="B1625" s="68"/>
      <c r="C1625" s="85">
        <v>1497155</v>
      </c>
      <c r="D1625" s="85">
        <v>257875</v>
      </c>
    </row>
    <row r="1626" spans="1:4" ht="15.75">
      <c r="A1626" s="66"/>
      <c r="B1626" s="83"/>
      <c r="C1626" s="85"/>
      <c r="D1626" s="85"/>
    </row>
    <row r="1627" spans="1:4" ht="26.25" customHeight="1">
      <c r="A1627" s="68" t="s">
        <v>391</v>
      </c>
      <c r="B1627" s="68"/>
      <c r="C1627" s="85">
        <v>1497155</v>
      </c>
      <c r="D1627" s="85">
        <v>257875</v>
      </c>
    </row>
    <row r="1628" spans="1:4" ht="15.75">
      <c r="A1628" s="66"/>
      <c r="B1628" s="83"/>
      <c r="C1628" s="85"/>
      <c r="D1628" s="85"/>
    </row>
    <row r="1629" spans="1:4" ht="15.75">
      <c r="A1629" s="87" t="s">
        <v>392</v>
      </c>
      <c r="B1629" s="87"/>
      <c r="C1629" s="87"/>
      <c r="D1629" s="87"/>
    </row>
    <row r="1630" spans="1:4" ht="15.75">
      <c r="A1630" s="87" t="s">
        <v>470</v>
      </c>
      <c r="B1630" s="87"/>
      <c r="C1630" s="87"/>
      <c r="D1630" s="87"/>
    </row>
    <row r="1631" spans="1:4" ht="15.75">
      <c r="A1631" s="67" t="s">
        <v>201</v>
      </c>
      <c r="B1631" s="83"/>
      <c r="C1631" s="86"/>
      <c r="D1631" s="86"/>
    </row>
    <row r="1632" spans="1:4" ht="15.75">
      <c r="A1632" s="66" t="s">
        <v>221</v>
      </c>
      <c r="B1632" s="81" t="s">
        <v>222</v>
      </c>
      <c r="C1632" s="85">
        <v>37413</v>
      </c>
      <c r="D1632" s="85">
        <v>15252</v>
      </c>
    </row>
    <row r="1633" spans="1:4" ht="15.75">
      <c r="A1633" s="66" t="s">
        <v>223</v>
      </c>
      <c r="B1633" s="81" t="s">
        <v>224</v>
      </c>
      <c r="C1633" s="85">
        <v>500</v>
      </c>
      <c r="D1633" s="85">
        <v>0</v>
      </c>
    </row>
    <row r="1634" spans="1:4" ht="15.75">
      <c r="A1634" s="66" t="s">
        <v>246</v>
      </c>
      <c r="B1634" s="81" t="s">
        <v>247</v>
      </c>
      <c r="C1634" s="85">
        <v>7700</v>
      </c>
      <c r="D1634" s="85">
        <v>4280</v>
      </c>
    </row>
    <row r="1635" spans="1:4" ht="15.75">
      <c r="A1635" s="66" t="s">
        <v>225</v>
      </c>
      <c r="B1635" s="81" t="s">
        <v>226</v>
      </c>
      <c r="C1635" s="85">
        <v>29213</v>
      </c>
      <c r="D1635" s="85">
        <v>10972</v>
      </c>
    </row>
    <row r="1636" spans="1:4" ht="15.75">
      <c r="A1636" s="68" t="s">
        <v>229</v>
      </c>
      <c r="B1636" s="68"/>
      <c r="C1636" s="85">
        <v>37413</v>
      </c>
      <c r="D1636" s="85">
        <v>15252</v>
      </c>
    </row>
    <row r="1637" spans="1:4" ht="15.75">
      <c r="A1637" s="67" t="s">
        <v>252</v>
      </c>
      <c r="B1637" s="83"/>
      <c r="C1637" s="86"/>
      <c r="D1637" s="86"/>
    </row>
    <row r="1638" spans="1:4" ht="30" customHeight="1">
      <c r="A1638" s="66" t="s">
        <v>255</v>
      </c>
      <c r="B1638" s="81" t="s">
        <v>256</v>
      </c>
      <c r="C1638" s="85">
        <v>85111</v>
      </c>
      <c r="D1638" s="85">
        <v>0</v>
      </c>
    </row>
    <row r="1639" spans="1:4" ht="30">
      <c r="A1639" s="66" t="s">
        <v>257</v>
      </c>
      <c r="B1639" s="81" t="s">
        <v>258</v>
      </c>
      <c r="C1639" s="85">
        <v>85111</v>
      </c>
      <c r="D1639" s="85">
        <v>0</v>
      </c>
    </row>
    <row r="1640" spans="1:4" ht="15.75">
      <c r="A1640" s="68" t="s">
        <v>259</v>
      </c>
      <c r="B1640" s="68"/>
      <c r="C1640" s="85">
        <v>85111</v>
      </c>
      <c r="D1640" s="85">
        <v>0</v>
      </c>
    </row>
    <row r="1641" spans="1:4" ht="15.75">
      <c r="A1641" s="66"/>
      <c r="B1641" s="83"/>
      <c r="C1641" s="85"/>
      <c r="D1641" s="85"/>
    </row>
    <row r="1642" spans="1:4" ht="15.75">
      <c r="A1642" s="68" t="s">
        <v>471</v>
      </c>
      <c r="B1642" s="68"/>
      <c r="C1642" s="85">
        <v>122524</v>
      </c>
      <c r="D1642" s="85">
        <v>15252</v>
      </c>
    </row>
    <row r="1643" spans="1:4" ht="15.75">
      <c r="A1643" s="66"/>
      <c r="B1643" s="83"/>
      <c r="C1643" s="85"/>
      <c r="D1643" s="85"/>
    </row>
    <row r="1644" spans="1:4" ht="26.25" customHeight="1">
      <c r="A1644" s="87" t="s">
        <v>472</v>
      </c>
      <c r="B1644" s="87"/>
      <c r="C1644" s="87"/>
      <c r="D1644" s="87"/>
    </row>
    <row r="1645" spans="1:4" ht="15.75">
      <c r="A1645" s="67" t="s">
        <v>201</v>
      </c>
      <c r="B1645" s="83"/>
      <c r="C1645" s="86"/>
      <c r="D1645" s="86"/>
    </row>
    <row r="1646" spans="1:4" ht="45" customHeight="1">
      <c r="A1646" s="66" t="s">
        <v>204</v>
      </c>
      <c r="B1646" s="81" t="s">
        <v>88</v>
      </c>
      <c r="C1646" s="85">
        <v>266464</v>
      </c>
      <c r="D1646" s="85">
        <v>61305</v>
      </c>
    </row>
    <row r="1647" spans="1:4" ht="30">
      <c r="A1647" s="66" t="s">
        <v>205</v>
      </c>
      <c r="B1647" s="81" t="s">
        <v>206</v>
      </c>
      <c r="C1647" s="85">
        <v>266464</v>
      </c>
      <c r="D1647" s="85">
        <v>61305</v>
      </c>
    </row>
    <row r="1648" spans="1:4" ht="30" customHeight="1">
      <c r="A1648" s="66" t="s">
        <v>209</v>
      </c>
      <c r="B1648" s="81" t="s">
        <v>210</v>
      </c>
      <c r="C1648" s="85">
        <v>7994</v>
      </c>
      <c r="D1648" s="85">
        <v>1020</v>
      </c>
    </row>
    <row r="1649" spans="1:4" ht="45" customHeight="1">
      <c r="A1649" s="66" t="s">
        <v>232</v>
      </c>
      <c r="B1649" s="81" t="s">
        <v>233</v>
      </c>
      <c r="C1649" s="85">
        <v>7994</v>
      </c>
      <c r="D1649" s="85">
        <v>1020</v>
      </c>
    </row>
    <row r="1650" spans="1:4" ht="15.75">
      <c r="A1650" s="66" t="s">
        <v>213</v>
      </c>
      <c r="B1650" s="81" t="s">
        <v>214</v>
      </c>
      <c r="C1650" s="85">
        <v>81055</v>
      </c>
      <c r="D1650" s="85">
        <v>17096</v>
      </c>
    </row>
    <row r="1651" spans="1:4" ht="45" customHeight="1">
      <c r="A1651" s="66" t="s">
        <v>215</v>
      </c>
      <c r="B1651" s="81" t="s">
        <v>216</v>
      </c>
      <c r="C1651" s="85">
        <v>51881</v>
      </c>
      <c r="D1651" s="85">
        <v>9547</v>
      </c>
    </row>
    <row r="1652" spans="1:4" ht="30" customHeight="1">
      <c r="A1652" s="66" t="s">
        <v>217</v>
      </c>
      <c r="B1652" s="81" t="s">
        <v>218</v>
      </c>
      <c r="C1652" s="85">
        <v>13174</v>
      </c>
      <c r="D1652" s="85">
        <v>3151</v>
      </c>
    </row>
    <row r="1653" spans="1:4" ht="30">
      <c r="A1653" s="66" t="s">
        <v>219</v>
      </c>
      <c r="B1653" s="81" t="s">
        <v>220</v>
      </c>
      <c r="C1653" s="85">
        <v>16000</v>
      </c>
      <c r="D1653" s="85">
        <v>4398</v>
      </c>
    </row>
    <row r="1654" spans="1:4" ht="15.75">
      <c r="A1654" s="66" t="s">
        <v>221</v>
      </c>
      <c r="B1654" s="81" t="s">
        <v>222</v>
      </c>
      <c r="C1654" s="85">
        <v>12420</v>
      </c>
      <c r="D1654" s="85">
        <v>102</v>
      </c>
    </row>
    <row r="1655" spans="1:4" ht="15.75">
      <c r="A1655" s="66" t="s">
        <v>266</v>
      </c>
      <c r="B1655" s="81" t="s">
        <v>267</v>
      </c>
      <c r="C1655" s="85">
        <v>3900</v>
      </c>
      <c r="D1655" s="85">
        <v>0</v>
      </c>
    </row>
    <row r="1656" spans="1:4" ht="15.75">
      <c r="A1656" s="66" t="s">
        <v>223</v>
      </c>
      <c r="B1656" s="81" t="s">
        <v>224</v>
      </c>
      <c r="C1656" s="85">
        <v>4000</v>
      </c>
      <c r="D1656" s="85">
        <v>0</v>
      </c>
    </row>
    <row r="1657" spans="1:4" ht="15.75">
      <c r="A1657" s="66" t="s">
        <v>225</v>
      </c>
      <c r="B1657" s="81" t="s">
        <v>226</v>
      </c>
      <c r="C1657" s="85">
        <v>4000</v>
      </c>
      <c r="D1657" s="85">
        <v>102</v>
      </c>
    </row>
    <row r="1658" spans="1:4" ht="15.75">
      <c r="A1658" s="66" t="s">
        <v>227</v>
      </c>
      <c r="B1658" s="81" t="s">
        <v>228</v>
      </c>
      <c r="C1658" s="85">
        <v>520</v>
      </c>
      <c r="D1658" s="85">
        <v>0</v>
      </c>
    </row>
    <row r="1659" spans="1:4" ht="15.75">
      <c r="A1659" s="68" t="s">
        <v>229</v>
      </c>
      <c r="B1659" s="68"/>
      <c r="C1659" s="85">
        <v>367933</v>
      </c>
      <c r="D1659" s="85">
        <v>79523</v>
      </c>
    </row>
    <row r="1660" spans="1:4" ht="15.75">
      <c r="A1660" s="66"/>
      <c r="B1660" s="83"/>
      <c r="C1660" s="85"/>
      <c r="D1660" s="85"/>
    </row>
    <row r="1661" spans="1:4" ht="24" customHeight="1">
      <c r="A1661" s="68" t="s">
        <v>473</v>
      </c>
      <c r="B1661" s="68"/>
      <c r="C1661" s="85">
        <v>367933</v>
      </c>
      <c r="D1661" s="85">
        <v>79523</v>
      </c>
    </row>
    <row r="1662" spans="1:4" ht="15.75">
      <c r="A1662" s="66"/>
      <c r="B1662" s="83"/>
      <c r="C1662" s="85"/>
      <c r="D1662" s="85"/>
    </row>
    <row r="1663" spans="1:4" ht="21.75" customHeight="1">
      <c r="A1663" s="87" t="s">
        <v>474</v>
      </c>
      <c r="B1663" s="87"/>
      <c r="C1663" s="87"/>
      <c r="D1663" s="87"/>
    </row>
    <row r="1664" spans="1:4" ht="15.75">
      <c r="A1664" s="67" t="s">
        <v>201</v>
      </c>
      <c r="B1664" s="83"/>
      <c r="C1664" s="86"/>
      <c r="D1664" s="86"/>
    </row>
    <row r="1665" spans="1:4" ht="45" customHeight="1">
      <c r="A1665" s="66" t="s">
        <v>204</v>
      </c>
      <c r="B1665" s="81" t="s">
        <v>88</v>
      </c>
      <c r="C1665" s="85">
        <v>197239</v>
      </c>
      <c r="D1665" s="85">
        <v>45282</v>
      </c>
    </row>
    <row r="1666" spans="1:4" ht="30">
      <c r="A1666" s="66" t="s">
        <v>205</v>
      </c>
      <c r="B1666" s="81" t="s">
        <v>206</v>
      </c>
      <c r="C1666" s="85">
        <v>197239</v>
      </c>
      <c r="D1666" s="85">
        <v>45282</v>
      </c>
    </row>
    <row r="1667" spans="1:4" ht="30" customHeight="1">
      <c r="A1667" s="66" t="s">
        <v>209</v>
      </c>
      <c r="B1667" s="81" t="s">
        <v>210</v>
      </c>
      <c r="C1667" s="85">
        <v>15965</v>
      </c>
      <c r="D1667" s="85">
        <v>4096</v>
      </c>
    </row>
    <row r="1668" spans="1:4" ht="30" customHeight="1">
      <c r="A1668" s="66" t="s">
        <v>244</v>
      </c>
      <c r="B1668" s="81" t="s">
        <v>245</v>
      </c>
      <c r="C1668" s="85">
        <v>7680</v>
      </c>
      <c r="D1668" s="85">
        <v>750</v>
      </c>
    </row>
    <row r="1669" spans="1:4" ht="45" customHeight="1">
      <c r="A1669" s="66" t="s">
        <v>232</v>
      </c>
      <c r="B1669" s="81" t="s">
        <v>233</v>
      </c>
      <c r="C1669" s="85">
        <v>5724</v>
      </c>
      <c r="D1669" s="85">
        <v>3285</v>
      </c>
    </row>
    <row r="1670" spans="1:4" ht="30">
      <c r="A1670" s="66" t="s">
        <v>234</v>
      </c>
      <c r="B1670" s="81" t="s">
        <v>235</v>
      </c>
      <c r="C1670" s="85">
        <v>2500</v>
      </c>
      <c r="D1670" s="85">
        <v>0</v>
      </c>
    </row>
    <row r="1671" spans="1:4" ht="15.75">
      <c r="A1671" s="66" t="s">
        <v>236</v>
      </c>
      <c r="B1671" s="81" t="s">
        <v>237</v>
      </c>
      <c r="C1671" s="85">
        <v>61</v>
      </c>
      <c r="D1671" s="85">
        <v>61</v>
      </c>
    </row>
    <row r="1672" spans="1:4" ht="15.75">
      <c r="A1672" s="66" t="s">
        <v>213</v>
      </c>
      <c r="B1672" s="81" t="s">
        <v>214</v>
      </c>
      <c r="C1672" s="85">
        <v>42042</v>
      </c>
      <c r="D1672" s="85">
        <v>9253</v>
      </c>
    </row>
    <row r="1673" spans="1:4" ht="45" customHeight="1">
      <c r="A1673" s="66" t="s">
        <v>215</v>
      </c>
      <c r="B1673" s="81" t="s">
        <v>216</v>
      </c>
      <c r="C1673" s="85">
        <v>27030</v>
      </c>
      <c r="D1673" s="85">
        <v>5544</v>
      </c>
    </row>
    <row r="1674" spans="1:4" ht="30" customHeight="1">
      <c r="A1674" s="66" t="s">
        <v>217</v>
      </c>
      <c r="B1674" s="81" t="s">
        <v>218</v>
      </c>
      <c r="C1674" s="85">
        <v>9468</v>
      </c>
      <c r="D1674" s="85">
        <v>2429</v>
      </c>
    </row>
    <row r="1675" spans="1:4" ht="30">
      <c r="A1675" s="66" t="s">
        <v>219</v>
      </c>
      <c r="B1675" s="81" t="s">
        <v>220</v>
      </c>
      <c r="C1675" s="85">
        <v>5544</v>
      </c>
      <c r="D1675" s="85">
        <v>1280</v>
      </c>
    </row>
    <row r="1676" spans="1:4" ht="15.75">
      <c r="A1676" s="66" t="s">
        <v>221</v>
      </c>
      <c r="B1676" s="81" t="s">
        <v>222</v>
      </c>
      <c r="C1676" s="85">
        <v>132421</v>
      </c>
      <c r="D1676" s="85">
        <v>16287</v>
      </c>
    </row>
    <row r="1677" spans="1:4" ht="15.75">
      <c r="A1677" s="66" t="s">
        <v>266</v>
      </c>
      <c r="B1677" s="81" t="s">
        <v>267</v>
      </c>
      <c r="C1677" s="85">
        <v>3005</v>
      </c>
      <c r="D1677" s="85">
        <v>0</v>
      </c>
    </row>
    <row r="1678" spans="1:4" ht="15.75">
      <c r="A1678" s="66" t="s">
        <v>223</v>
      </c>
      <c r="B1678" s="81" t="s">
        <v>224</v>
      </c>
      <c r="C1678" s="85">
        <v>15020</v>
      </c>
      <c r="D1678" s="85">
        <v>730</v>
      </c>
    </row>
    <row r="1679" spans="1:4" ht="15.75">
      <c r="A1679" s="66" t="s">
        <v>246</v>
      </c>
      <c r="B1679" s="81" t="s">
        <v>247</v>
      </c>
      <c r="C1679" s="85">
        <v>14964</v>
      </c>
      <c r="D1679" s="85">
        <v>2215</v>
      </c>
    </row>
    <row r="1680" spans="1:4" ht="15.75">
      <c r="A1680" s="66" t="s">
        <v>225</v>
      </c>
      <c r="B1680" s="81" t="s">
        <v>226</v>
      </c>
      <c r="C1680" s="85">
        <v>90232</v>
      </c>
      <c r="D1680" s="85">
        <v>12970</v>
      </c>
    </row>
    <row r="1681" spans="1:4" ht="15.75">
      <c r="A1681" s="66" t="s">
        <v>248</v>
      </c>
      <c r="B1681" s="81" t="s">
        <v>249</v>
      </c>
      <c r="C1681" s="85">
        <v>7000</v>
      </c>
      <c r="D1681" s="85">
        <v>0</v>
      </c>
    </row>
    <row r="1682" spans="1:4" ht="15.75">
      <c r="A1682" s="66" t="s">
        <v>227</v>
      </c>
      <c r="B1682" s="81" t="s">
        <v>228</v>
      </c>
      <c r="C1682" s="85">
        <v>1000</v>
      </c>
      <c r="D1682" s="85">
        <v>0</v>
      </c>
    </row>
    <row r="1683" spans="1:4" ht="15.75">
      <c r="A1683" s="66" t="s">
        <v>274</v>
      </c>
      <c r="B1683" s="81" t="s">
        <v>275</v>
      </c>
      <c r="C1683" s="85">
        <v>1200</v>
      </c>
      <c r="D1683" s="85">
        <v>372</v>
      </c>
    </row>
    <row r="1684" spans="1:4" ht="15.75">
      <c r="A1684" s="66" t="s">
        <v>299</v>
      </c>
      <c r="B1684" s="81" t="s">
        <v>300</v>
      </c>
      <c r="C1684" s="85">
        <v>22200</v>
      </c>
      <c r="D1684" s="85">
        <v>2434</v>
      </c>
    </row>
    <row r="1685" spans="1:4" ht="45" customHeight="1">
      <c r="A1685" s="66" t="s">
        <v>301</v>
      </c>
      <c r="B1685" s="81" t="s">
        <v>302</v>
      </c>
      <c r="C1685" s="85">
        <v>21100</v>
      </c>
      <c r="D1685" s="85">
        <v>2429</v>
      </c>
    </row>
    <row r="1686" spans="1:4" ht="45" customHeight="1">
      <c r="A1686" s="66" t="s">
        <v>303</v>
      </c>
      <c r="B1686" s="81" t="s">
        <v>304</v>
      </c>
      <c r="C1686" s="85">
        <v>1100</v>
      </c>
      <c r="D1686" s="85">
        <v>5</v>
      </c>
    </row>
    <row r="1687" spans="1:4" ht="15.75">
      <c r="A1687" s="68" t="s">
        <v>229</v>
      </c>
      <c r="B1687" s="68"/>
      <c r="C1687" s="85">
        <v>409867</v>
      </c>
      <c r="D1687" s="85">
        <v>77352</v>
      </c>
    </row>
    <row r="1688" spans="1:4" ht="15.75">
      <c r="A1688" s="67" t="s">
        <v>252</v>
      </c>
      <c r="B1688" s="83"/>
      <c r="C1688" s="86"/>
      <c r="D1688" s="86"/>
    </row>
    <row r="1689" spans="1:4" ht="30" customHeight="1">
      <c r="A1689" s="66" t="s">
        <v>255</v>
      </c>
      <c r="B1689" s="81" t="s">
        <v>256</v>
      </c>
      <c r="C1689" s="85">
        <v>5504</v>
      </c>
      <c r="D1689" s="85">
        <v>3286</v>
      </c>
    </row>
    <row r="1690" spans="1:4" ht="15.75">
      <c r="A1690" s="66" t="s">
        <v>316</v>
      </c>
      <c r="B1690" s="81" t="s">
        <v>317</v>
      </c>
      <c r="C1690" s="85">
        <v>2214</v>
      </c>
      <c r="D1690" s="85">
        <v>0</v>
      </c>
    </row>
    <row r="1691" spans="1:4" ht="30">
      <c r="A1691" s="66" t="s">
        <v>257</v>
      </c>
      <c r="B1691" s="81" t="s">
        <v>258</v>
      </c>
      <c r="C1691" s="85">
        <v>3290</v>
      </c>
      <c r="D1691" s="85">
        <v>3286</v>
      </c>
    </row>
    <row r="1692" spans="1:4" ht="15.75">
      <c r="A1692" s="68" t="s">
        <v>259</v>
      </c>
      <c r="B1692" s="68"/>
      <c r="C1692" s="85">
        <v>5504</v>
      </c>
      <c r="D1692" s="85">
        <v>3286</v>
      </c>
    </row>
    <row r="1693" spans="1:4" ht="15.75">
      <c r="A1693" s="66"/>
      <c r="B1693" s="83"/>
      <c r="C1693" s="85"/>
      <c r="D1693" s="85"/>
    </row>
    <row r="1694" spans="1:4" ht="21" customHeight="1">
      <c r="A1694" s="68" t="s">
        <v>475</v>
      </c>
      <c r="B1694" s="68"/>
      <c r="C1694" s="85">
        <v>415371</v>
      </c>
      <c r="D1694" s="85">
        <v>80638</v>
      </c>
    </row>
    <row r="1695" spans="1:4" ht="15.75">
      <c r="A1695" s="66"/>
      <c r="B1695" s="83"/>
      <c r="C1695" s="85"/>
      <c r="D1695" s="85"/>
    </row>
    <row r="1696" spans="1:4" ht="15.75">
      <c r="A1696" s="87" t="s">
        <v>476</v>
      </c>
      <c r="B1696" s="87"/>
      <c r="C1696" s="87"/>
      <c r="D1696" s="87"/>
    </row>
    <row r="1697" spans="1:4" ht="15.75">
      <c r="A1697" s="67" t="s">
        <v>201</v>
      </c>
      <c r="B1697" s="83"/>
      <c r="C1697" s="86"/>
      <c r="D1697" s="86"/>
    </row>
    <row r="1698" spans="1:4" ht="30">
      <c r="A1698" s="66" t="s">
        <v>306</v>
      </c>
      <c r="B1698" s="81" t="s">
        <v>307</v>
      </c>
      <c r="C1698" s="85">
        <v>39750</v>
      </c>
      <c r="D1698" s="85">
        <v>2270</v>
      </c>
    </row>
    <row r="1699" spans="1:4" ht="30">
      <c r="A1699" s="66" t="s">
        <v>432</v>
      </c>
      <c r="B1699" s="81" t="s">
        <v>433</v>
      </c>
      <c r="C1699" s="85">
        <v>39750</v>
      </c>
      <c r="D1699" s="85">
        <v>2270</v>
      </c>
    </row>
    <row r="1700" spans="1:4" ht="15.75">
      <c r="A1700" s="68" t="s">
        <v>229</v>
      </c>
      <c r="B1700" s="68"/>
      <c r="C1700" s="85">
        <v>39750</v>
      </c>
      <c r="D1700" s="85">
        <v>2270</v>
      </c>
    </row>
    <row r="1701" spans="1:4" ht="15.75">
      <c r="A1701" s="66"/>
      <c r="B1701" s="83"/>
      <c r="C1701" s="85"/>
      <c r="D1701" s="85"/>
    </row>
    <row r="1702" spans="1:4" ht="15.75">
      <c r="A1702" s="68" t="s">
        <v>477</v>
      </c>
      <c r="B1702" s="68"/>
      <c r="C1702" s="85">
        <v>39750</v>
      </c>
      <c r="D1702" s="85">
        <v>2270</v>
      </c>
    </row>
    <row r="1703" spans="1:4" ht="15.75">
      <c r="A1703" s="66"/>
      <c r="B1703" s="83"/>
      <c r="C1703" s="85"/>
      <c r="D1703" s="85"/>
    </row>
    <row r="1704" spans="1:4" ht="20.25" customHeight="1">
      <c r="A1704" s="87" t="s">
        <v>400</v>
      </c>
      <c r="B1704" s="87"/>
      <c r="C1704" s="87"/>
      <c r="D1704" s="87"/>
    </row>
    <row r="1705" spans="1:4" ht="15.75">
      <c r="A1705" s="67" t="s">
        <v>201</v>
      </c>
      <c r="B1705" s="83"/>
      <c r="C1705" s="86"/>
      <c r="D1705" s="86"/>
    </row>
    <row r="1706" spans="1:4" ht="45" customHeight="1">
      <c r="A1706" s="66" t="s">
        <v>204</v>
      </c>
      <c r="B1706" s="81" t="s">
        <v>88</v>
      </c>
      <c r="C1706" s="85">
        <v>396602</v>
      </c>
      <c r="D1706" s="85">
        <v>91473</v>
      </c>
    </row>
    <row r="1707" spans="1:4" ht="30">
      <c r="A1707" s="66" t="s">
        <v>205</v>
      </c>
      <c r="B1707" s="81" t="s">
        <v>206</v>
      </c>
      <c r="C1707" s="85">
        <v>396602</v>
      </c>
      <c r="D1707" s="85">
        <v>91473</v>
      </c>
    </row>
    <row r="1708" spans="1:4" ht="30" customHeight="1">
      <c r="A1708" s="66" t="s">
        <v>209</v>
      </c>
      <c r="B1708" s="81" t="s">
        <v>210</v>
      </c>
      <c r="C1708" s="85">
        <v>64787</v>
      </c>
      <c r="D1708" s="85">
        <v>5691</v>
      </c>
    </row>
    <row r="1709" spans="1:4" ht="30" customHeight="1">
      <c r="A1709" s="66" t="s">
        <v>244</v>
      </c>
      <c r="B1709" s="81" t="s">
        <v>245</v>
      </c>
      <c r="C1709" s="85">
        <v>35500</v>
      </c>
      <c r="D1709" s="85">
        <v>1210</v>
      </c>
    </row>
    <row r="1710" spans="1:4" ht="45" customHeight="1">
      <c r="A1710" s="66" t="s">
        <v>232</v>
      </c>
      <c r="B1710" s="81" t="s">
        <v>233</v>
      </c>
      <c r="C1710" s="85">
        <v>11542</v>
      </c>
      <c r="D1710" s="85">
        <v>4145</v>
      </c>
    </row>
    <row r="1711" spans="1:4" ht="30">
      <c r="A1711" s="66" t="s">
        <v>234</v>
      </c>
      <c r="B1711" s="81" t="s">
        <v>235</v>
      </c>
      <c r="C1711" s="85">
        <v>17409</v>
      </c>
      <c r="D1711" s="85">
        <v>0</v>
      </c>
    </row>
    <row r="1712" spans="1:4" ht="15.75">
      <c r="A1712" s="66" t="s">
        <v>236</v>
      </c>
      <c r="B1712" s="81" t="s">
        <v>237</v>
      </c>
      <c r="C1712" s="85">
        <v>336</v>
      </c>
      <c r="D1712" s="85">
        <v>336</v>
      </c>
    </row>
    <row r="1713" spans="1:4" ht="15.75">
      <c r="A1713" s="66" t="s">
        <v>213</v>
      </c>
      <c r="B1713" s="81" t="s">
        <v>214</v>
      </c>
      <c r="C1713" s="85">
        <v>91517</v>
      </c>
      <c r="D1713" s="85">
        <v>19037</v>
      </c>
    </row>
    <row r="1714" spans="1:4" ht="45" customHeight="1">
      <c r="A1714" s="66" t="s">
        <v>215</v>
      </c>
      <c r="B1714" s="81" t="s">
        <v>216</v>
      </c>
      <c r="C1714" s="85">
        <v>61449</v>
      </c>
      <c r="D1714" s="85">
        <v>12386</v>
      </c>
    </row>
    <row r="1715" spans="1:4" ht="30" customHeight="1">
      <c r="A1715" s="66" t="s">
        <v>217</v>
      </c>
      <c r="B1715" s="81" t="s">
        <v>218</v>
      </c>
      <c r="C1715" s="85">
        <v>19568</v>
      </c>
      <c r="D1715" s="85">
        <v>4873</v>
      </c>
    </row>
    <row r="1716" spans="1:4" ht="30">
      <c r="A1716" s="66" t="s">
        <v>219</v>
      </c>
      <c r="B1716" s="81" t="s">
        <v>220</v>
      </c>
      <c r="C1716" s="85">
        <v>10500</v>
      </c>
      <c r="D1716" s="85">
        <v>1778</v>
      </c>
    </row>
    <row r="1717" spans="1:4" ht="15.75">
      <c r="A1717" s="66" t="s">
        <v>221</v>
      </c>
      <c r="B1717" s="81" t="s">
        <v>222</v>
      </c>
      <c r="C1717" s="85">
        <v>1018540</v>
      </c>
      <c r="D1717" s="85">
        <v>108386</v>
      </c>
    </row>
    <row r="1718" spans="1:4" ht="15.75">
      <c r="A1718" s="66" t="s">
        <v>266</v>
      </c>
      <c r="B1718" s="81" t="s">
        <v>267</v>
      </c>
      <c r="C1718" s="85">
        <v>5850</v>
      </c>
      <c r="D1718" s="85">
        <v>4006</v>
      </c>
    </row>
    <row r="1719" spans="1:4" ht="15.75">
      <c r="A1719" s="66" t="s">
        <v>223</v>
      </c>
      <c r="B1719" s="81" t="s">
        <v>224</v>
      </c>
      <c r="C1719" s="85">
        <v>94438</v>
      </c>
      <c r="D1719" s="85">
        <v>6308</v>
      </c>
    </row>
    <row r="1720" spans="1:4" ht="15.75">
      <c r="A1720" s="66" t="s">
        <v>246</v>
      </c>
      <c r="B1720" s="81" t="s">
        <v>247</v>
      </c>
      <c r="C1720" s="85">
        <v>79650</v>
      </c>
      <c r="D1720" s="85">
        <v>14569</v>
      </c>
    </row>
    <row r="1721" spans="1:4" ht="15.75">
      <c r="A1721" s="66" t="s">
        <v>225</v>
      </c>
      <c r="B1721" s="81" t="s">
        <v>226</v>
      </c>
      <c r="C1721" s="85">
        <v>761808</v>
      </c>
      <c r="D1721" s="85">
        <v>81089</v>
      </c>
    </row>
    <row r="1722" spans="1:4" ht="15.75">
      <c r="A1722" s="66" t="s">
        <v>248</v>
      </c>
      <c r="B1722" s="81" t="s">
        <v>249</v>
      </c>
      <c r="C1722" s="85">
        <v>47770</v>
      </c>
      <c r="D1722" s="85">
        <v>0</v>
      </c>
    </row>
    <row r="1723" spans="1:4" ht="15.75">
      <c r="A1723" s="66" t="s">
        <v>227</v>
      </c>
      <c r="B1723" s="81" t="s">
        <v>228</v>
      </c>
      <c r="C1723" s="85">
        <v>1800</v>
      </c>
      <c r="D1723" s="85">
        <v>0</v>
      </c>
    </row>
    <row r="1724" spans="1:4" ht="15.75">
      <c r="A1724" s="66" t="s">
        <v>274</v>
      </c>
      <c r="B1724" s="81" t="s">
        <v>275</v>
      </c>
      <c r="C1724" s="85">
        <v>16300</v>
      </c>
      <c r="D1724" s="85">
        <v>2412</v>
      </c>
    </row>
    <row r="1725" spans="1:4" ht="15.75">
      <c r="A1725" s="66" t="s">
        <v>478</v>
      </c>
      <c r="B1725" s="81" t="s">
        <v>479</v>
      </c>
      <c r="C1725" s="85">
        <v>0</v>
      </c>
      <c r="D1725" s="85">
        <v>0</v>
      </c>
    </row>
    <row r="1726" spans="1:4" ht="30">
      <c r="A1726" s="66" t="s">
        <v>297</v>
      </c>
      <c r="B1726" s="81" t="s">
        <v>298</v>
      </c>
      <c r="C1726" s="85">
        <v>2</v>
      </c>
      <c r="D1726" s="85">
        <v>2</v>
      </c>
    </row>
    <row r="1727" spans="1:4" ht="30">
      <c r="A1727" s="66" t="s">
        <v>250</v>
      </c>
      <c r="B1727" s="81" t="s">
        <v>251</v>
      </c>
      <c r="C1727" s="85">
        <v>10922</v>
      </c>
      <c r="D1727" s="85">
        <v>0</v>
      </c>
    </row>
    <row r="1728" spans="1:4" ht="15.75">
      <c r="A1728" s="66" t="s">
        <v>299</v>
      </c>
      <c r="B1728" s="81" t="s">
        <v>300</v>
      </c>
      <c r="C1728" s="85">
        <v>97</v>
      </c>
      <c r="D1728" s="85">
        <v>97</v>
      </c>
    </row>
    <row r="1729" spans="1:4" ht="45" customHeight="1">
      <c r="A1729" s="66" t="s">
        <v>301</v>
      </c>
      <c r="B1729" s="81" t="s">
        <v>302</v>
      </c>
      <c r="C1729" s="85">
        <v>97</v>
      </c>
      <c r="D1729" s="85">
        <v>97</v>
      </c>
    </row>
    <row r="1730" spans="1:4" ht="15.75">
      <c r="A1730" s="68" t="s">
        <v>229</v>
      </c>
      <c r="B1730" s="68"/>
      <c r="C1730" s="85">
        <v>1571543</v>
      </c>
      <c r="D1730" s="85">
        <v>224684</v>
      </c>
    </row>
    <row r="1731" spans="1:4" ht="15.75">
      <c r="A1731" s="67" t="s">
        <v>252</v>
      </c>
      <c r="B1731" s="83"/>
      <c r="C1731" s="86"/>
      <c r="D1731" s="86"/>
    </row>
    <row r="1732" spans="1:4" ht="15.75">
      <c r="A1732" s="66" t="s">
        <v>253</v>
      </c>
      <c r="B1732" s="81" t="s">
        <v>254</v>
      </c>
      <c r="C1732" s="85">
        <v>57000</v>
      </c>
      <c r="D1732" s="85">
        <v>0</v>
      </c>
    </row>
    <row r="1733" spans="1:4" ht="30" customHeight="1">
      <c r="A1733" s="66" t="s">
        <v>255</v>
      </c>
      <c r="B1733" s="81" t="s">
        <v>256</v>
      </c>
      <c r="C1733" s="85">
        <v>41378</v>
      </c>
      <c r="D1733" s="85">
        <v>462</v>
      </c>
    </row>
    <row r="1734" spans="1:4" ht="15.75">
      <c r="A1734" s="66" t="s">
        <v>316</v>
      </c>
      <c r="B1734" s="81" t="s">
        <v>317</v>
      </c>
      <c r="C1734" s="85">
        <v>3726</v>
      </c>
      <c r="D1734" s="85">
        <v>462</v>
      </c>
    </row>
    <row r="1735" spans="1:4" ht="30">
      <c r="A1735" s="66" t="s">
        <v>257</v>
      </c>
      <c r="B1735" s="81" t="s">
        <v>258</v>
      </c>
      <c r="C1735" s="85">
        <v>34532</v>
      </c>
      <c r="D1735" s="85">
        <v>0</v>
      </c>
    </row>
    <row r="1736" spans="1:4" ht="15.75">
      <c r="A1736" s="66" t="s">
        <v>449</v>
      </c>
      <c r="B1736" s="81" t="s">
        <v>450</v>
      </c>
      <c r="C1736" s="85">
        <v>3120</v>
      </c>
      <c r="D1736" s="85">
        <v>0</v>
      </c>
    </row>
    <row r="1737" spans="1:4" ht="15.75">
      <c r="A1737" s="68" t="s">
        <v>259</v>
      </c>
      <c r="B1737" s="68"/>
      <c r="C1737" s="85">
        <v>98378</v>
      </c>
      <c r="D1737" s="85">
        <v>462</v>
      </c>
    </row>
    <row r="1738" spans="1:4" ht="15.75">
      <c r="A1738" s="66"/>
      <c r="B1738" s="83"/>
      <c r="C1738" s="85"/>
      <c r="D1738" s="85"/>
    </row>
    <row r="1739" spans="1:4" ht="23.25" customHeight="1">
      <c r="A1739" s="68" t="s">
        <v>401</v>
      </c>
      <c r="B1739" s="68"/>
      <c r="C1739" s="85">
        <v>1669921</v>
      </c>
      <c r="D1739" s="85">
        <v>225146</v>
      </c>
    </row>
    <row r="1740" spans="1:4" ht="15.75">
      <c r="A1740" s="66"/>
      <c r="B1740" s="83"/>
      <c r="C1740" s="85"/>
      <c r="D1740" s="85"/>
    </row>
    <row r="1741" spans="1:4" ht="15.75">
      <c r="A1741" s="68" t="s">
        <v>402</v>
      </c>
      <c r="B1741" s="68"/>
      <c r="C1741" s="85">
        <v>2615499</v>
      </c>
      <c r="D1741" s="85">
        <v>402829</v>
      </c>
    </row>
    <row r="1742" spans="1:4" ht="15.75">
      <c r="A1742" s="66"/>
      <c r="B1742" s="83"/>
      <c r="C1742" s="85"/>
      <c r="D1742" s="85"/>
    </row>
    <row r="1743" spans="1:4" ht="40.5" customHeight="1">
      <c r="A1743" s="68" t="s">
        <v>403</v>
      </c>
      <c r="B1743" s="68"/>
      <c r="C1743" s="85">
        <v>4146404</v>
      </c>
      <c r="D1743" s="85">
        <v>673935</v>
      </c>
    </row>
    <row r="1744" spans="1:4" ht="15.75">
      <c r="A1744" s="66"/>
      <c r="B1744" s="83"/>
      <c r="C1744" s="85"/>
      <c r="D1744" s="85"/>
    </row>
    <row r="1745" spans="1:4" ht="15.75">
      <c r="A1745" s="66"/>
      <c r="B1745" s="83"/>
      <c r="C1745" s="85"/>
      <c r="D1745" s="85"/>
    </row>
    <row r="1746" spans="1:4" ht="37.5" customHeight="1">
      <c r="A1746" s="87" t="s">
        <v>404</v>
      </c>
      <c r="B1746" s="87"/>
      <c r="C1746" s="87"/>
      <c r="D1746" s="87"/>
    </row>
    <row r="1747" spans="1:4" ht="42.75" customHeight="1">
      <c r="A1747" s="87" t="s">
        <v>480</v>
      </c>
      <c r="B1747" s="87"/>
      <c r="C1747" s="87"/>
      <c r="D1747" s="87"/>
    </row>
    <row r="1748" spans="1:4" ht="40.5" customHeight="1">
      <c r="A1748" s="87" t="s">
        <v>481</v>
      </c>
      <c r="B1748" s="87"/>
      <c r="C1748" s="87"/>
      <c r="D1748" s="87"/>
    </row>
    <row r="1749" spans="1:4" ht="24" customHeight="1">
      <c r="A1749" s="67" t="s">
        <v>201</v>
      </c>
      <c r="B1749" s="83"/>
      <c r="C1749" s="86"/>
      <c r="D1749" s="86"/>
    </row>
    <row r="1750" spans="1:4" ht="45" customHeight="1">
      <c r="A1750" s="66" t="s">
        <v>204</v>
      </c>
      <c r="B1750" s="81" t="s">
        <v>88</v>
      </c>
      <c r="C1750" s="85">
        <v>83000</v>
      </c>
      <c r="D1750" s="85">
        <v>20899</v>
      </c>
    </row>
    <row r="1751" spans="1:4" ht="30">
      <c r="A1751" s="66" t="s">
        <v>205</v>
      </c>
      <c r="B1751" s="81" t="s">
        <v>206</v>
      </c>
      <c r="C1751" s="85">
        <v>83000</v>
      </c>
      <c r="D1751" s="85">
        <v>20899</v>
      </c>
    </row>
    <row r="1752" spans="1:4" ht="30" customHeight="1">
      <c r="A1752" s="66" t="s">
        <v>209</v>
      </c>
      <c r="B1752" s="81" t="s">
        <v>210</v>
      </c>
      <c r="C1752" s="85">
        <v>2490</v>
      </c>
      <c r="D1752" s="85">
        <v>2071</v>
      </c>
    </row>
    <row r="1753" spans="1:4" ht="45" customHeight="1">
      <c r="A1753" s="66" t="s">
        <v>232</v>
      </c>
      <c r="B1753" s="81" t="s">
        <v>233</v>
      </c>
      <c r="C1753" s="85">
        <v>2490</v>
      </c>
      <c r="D1753" s="85">
        <v>2071</v>
      </c>
    </row>
    <row r="1754" spans="1:4" ht="15.75">
      <c r="A1754" s="66" t="s">
        <v>213</v>
      </c>
      <c r="B1754" s="81" t="s">
        <v>214</v>
      </c>
      <c r="C1754" s="85">
        <v>15953</v>
      </c>
      <c r="D1754" s="85">
        <v>4513</v>
      </c>
    </row>
    <row r="1755" spans="1:4" ht="45" customHeight="1">
      <c r="A1755" s="66" t="s">
        <v>215</v>
      </c>
      <c r="B1755" s="81" t="s">
        <v>216</v>
      </c>
      <c r="C1755" s="85">
        <v>9645</v>
      </c>
      <c r="D1755" s="85">
        <v>2761</v>
      </c>
    </row>
    <row r="1756" spans="1:4" ht="30" customHeight="1">
      <c r="A1756" s="66" t="s">
        <v>217</v>
      </c>
      <c r="B1756" s="81" t="s">
        <v>218</v>
      </c>
      <c r="C1756" s="85">
        <v>3984</v>
      </c>
      <c r="D1756" s="85">
        <v>1109</v>
      </c>
    </row>
    <row r="1757" spans="1:4" ht="30">
      <c r="A1757" s="66" t="s">
        <v>219</v>
      </c>
      <c r="B1757" s="81" t="s">
        <v>220</v>
      </c>
      <c r="C1757" s="85">
        <v>2324</v>
      </c>
      <c r="D1757" s="85">
        <v>643</v>
      </c>
    </row>
    <row r="1758" spans="1:4" ht="15.75">
      <c r="A1758" s="66" t="s">
        <v>221</v>
      </c>
      <c r="B1758" s="81" t="s">
        <v>222</v>
      </c>
      <c r="C1758" s="85">
        <v>48836</v>
      </c>
      <c r="D1758" s="85">
        <v>4586</v>
      </c>
    </row>
    <row r="1759" spans="1:4" ht="15.75">
      <c r="A1759" s="66" t="s">
        <v>266</v>
      </c>
      <c r="B1759" s="81" t="s">
        <v>267</v>
      </c>
      <c r="C1759" s="85">
        <v>6000</v>
      </c>
      <c r="D1759" s="85">
        <v>0</v>
      </c>
    </row>
    <row r="1760" spans="1:4" ht="15.75">
      <c r="A1760" s="66" t="s">
        <v>223</v>
      </c>
      <c r="B1760" s="81" t="s">
        <v>224</v>
      </c>
      <c r="C1760" s="85">
        <v>12500</v>
      </c>
      <c r="D1760" s="85">
        <v>402</v>
      </c>
    </row>
    <row r="1761" spans="1:4" ht="15.75">
      <c r="A1761" s="66" t="s">
        <v>246</v>
      </c>
      <c r="B1761" s="81" t="s">
        <v>247</v>
      </c>
      <c r="C1761" s="85">
        <v>9700</v>
      </c>
      <c r="D1761" s="85">
        <v>2041</v>
      </c>
    </row>
    <row r="1762" spans="1:4" ht="15.75">
      <c r="A1762" s="66" t="s">
        <v>225</v>
      </c>
      <c r="B1762" s="81" t="s">
        <v>226</v>
      </c>
      <c r="C1762" s="85">
        <v>11336</v>
      </c>
      <c r="D1762" s="85">
        <v>2003</v>
      </c>
    </row>
    <row r="1763" spans="1:4" ht="15.75">
      <c r="A1763" s="66" t="s">
        <v>274</v>
      </c>
      <c r="B1763" s="81" t="s">
        <v>275</v>
      </c>
      <c r="C1763" s="85">
        <v>9300</v>
      </c>
      <c r="D1763" s="85">
        <v>140</v>
      </c>
    </row>
    <row r="1764" spans="1:4" ht="15.75">
      <c r="A1764" s="66" t="s">
        <v>299</v>
      </c>
      <c r="B1764" s="81" t="s">
        <v>300</v>
      </c>
      <c r="C1764" s="85">
        <v>514</v>
      </c>
      <c r="D1764" s="85">
        <v>194</v>
      </c>
    </row>
    <row r="1765" spans="1:4" ht="45" customHeight="1">
      <c r="A1765" s="66" t="s">
        <v>301</v>
      </c>
      <c r="B1765" s="81" t="s">
        <v>302</v>
      </c>
      <c r="C1765" s="85">
        <v>314</v>
      </c>
      <c r="D1765" s="85">
        <v>194</v>
      </c>
    </row>
    <row r="1766" spans="1:4" ht="45" customHeight="1">
      <c r="A1766" s="66" t="s">
        <v>303</v>
      </c>
      <c r="B1766" s="81" t="s">
        <v>304</v>
      </c>
      <c r="C1766" s="85">
        <v>200</v>
      </c>
      <c r="D1766" s="85">
        <v>0</v>
      </c>
    </row>
    <row r="1767" spans="1:4" ht="15.75">
      <c r="A1767" s="68" t="s">
        <v>229</v>
      </c>
      <c r="B1767" s="68"/>
      <c r="C1767" s="85">
        <v>150793</v>
      </c>
      <c r="D1767" s="85">
        <v>32263</v>
      </c>
    </row>
    <row r="1768" spans="1:4" ht="15.75">
      <c r="A1768" s="66"/>
      <c r="B1768" s="83"/>
      <c r="C1768" s="85"/>
      <c r="D1768" s="85"/>
    </row>
    <row r="1769" spans="1:4" ht="41.25" customHeight="1">
      <c r="A1769" s="68" t="s">
        <v>482</v>
      </c>
      <c r="B1769" s="68"/>
      <c r="C1769" s="85">
        <v>150793</v>
      </c>
      <c r="D1769" s="85">
        <v>32263</v>
      </c>
    </row>
    <row r="1770" spans="1:4" ht="15.75">
      <c r="A1770" s="66"/>
      <c r="B1770" s="83"/>
      <c r="C1770" s="85"/>
      <c r="D1770" s="85"/>
    </row>
    <row r="1771" spans="1:4" ht="41.25" customHeight="1">
      <c r="A1771" s="68" t="s">
        <v>483</v>
      </c>
      <c r="B1771" s="68"/>
      <c r="C1771" s="85">
        <v>150793</v>
      </c>
      <c r="D1771" s="85">
        <v>32263</v>
      </c>
    </row>
    <row r="1772" spans="1:4" ht="15.75">
      <c r="A1772" s="66"/>
      <c r="B1772" s="83"/>
      <c r="C1772" s="85"/>
      <c r="D1772" s="85"/>
    </row>
    <row r="1773" spans="1:4" ht="33.75" customHeight="1">
      <c r="A1773" s="87" t="s">
        <v>405</v>
      </c>
      <c r="B1773" s="87"/>
      <c r="C1773" s="87"/>
      <c r="D1773" s="87"/>
    </row>
    <row r="1774" spans="1:4" ht="31.5">
      <c r="A1774" s="87" t="s">
        <v>484</v>
      </c>
      <c r="B1774" s="87"/>
      <c r="C1774" s="87"/>
      <c r="D1774" s="87"/>
    </row>
    <row r="1775" spans="1:4" ht="15.75">
      <c r="A1775" s="67" t="s">
        <v>201</v>
      </c>
      <c r="B1775" s="83"/>
      <c r="C1775" s="86"/>
      <c r="D1775" s="86"/>
    </row>
    <row r="1776" spans="1:4" ht="15.75">
      <c r="A1776" s="66" t="s">
        <v>221</v>
      </c>
      <c r="B1776" s="81" t="s">
        <v>222</v>
      </c>
      <c r="C1776" s="85">
        <v>320400</v>
      </c>
      <c r="D1776" s="85">
        <v>55422</v>
      </c>
    </row>
    <row r="1777" spans="1:4" ht="15.75">
      <c r="A1777" s="66" t="s">
        <v>223</v>
      </c>
      <c r="B1777" s="81" t="s">
        <v>224</v>
      </c>
      <c r="C1777" s="85">
        <v>30900</v>
      </c>
      <c r="D1777" s="85">
        <v>13910</v>
      </c>
    </row>
    <row r="1778" spans="1:4" ht="15.75">
      <c r="A1778" s="66" t="s">
        <v>225</v>
      </c>
      <c r="B1778" s="81" t="s">
        <v>226</v>
      </c>
      <c r="C1778" s="85">
        <v>289500</v>
      </c>
      <c r="D1778" s="85">
        <v>41512</v>
      </c>
    </row>
    <row r="1779" spans="1:4" ht="15.75">
      <c r="A1779" s="68" t="s">
        <v>229</v>
      </c>
      <c r="B1779" s="68"/>
      <c r="C1779" s="85">
        <v>320400</v>
      </c>
      <c r="D1779" s="85">
        <v>55422</v>
      </c>
    </row>
    <row r="1780" spans="1:4" ht="15.75">
      <c r="A1780" s="66"/>
      <c r="B1780" s="83"/>
      <c r="C1780" s="85"/>
      <c r="D1780" s="85"/>
    </row>
    <row r="1781" spans="1:4" ht="15.75" customHeight="1">
      <c r="A1781" s="68" t="s">
        <v>485</v>
      </c>
      <c r="B1781" s="68"/>
      <c r="C1781" s="85">
        <v>320400</v>
      </c>
      <c r="D1781" s="85">
        <v>55422</v>
      </c>
    </row>
    <row r="1782" spans="1:4" ht="15.75">
      <c r="A1782" s="66"/>
      <c r="B1782" s="83"/>
      <c r="C1782" s="85"/>
      <c r="D1782" s="85"/>
    </row>
    <row r="1783" spans="1:4" ht="43.5" customHeight="1">
      <c r="A1783" s="87" t="s">
        <v>486</v>
      </c>
      <c r="B1783" s="87"/>
      <c r="C1783" s="87"/>
      <c r="D1783" s="87"/>
    </row>
    <row r="1784" spans="1:4" ht="23.25" customHeight="1">
      <c r="A1784" s="67" t="s">
        <v>422</v>
      </c>
      <c r="B1784" s="83"/>
      <c r="C1784" s="86"/>
      <c r="D1784" s="86"/>
    </row>
    <row r="1785" spans="1:4" ht="30" customHeight="1">
      <c r="A1785" s="66" t="s">
        <v>423</v>
      </c>
      <c r="B1785" s="81" t="s">
        <v>424</v>
      </c>
      <c r="C1785" s="85">
        <v>103587</v>
      </c>
      <c r="D1785" s="85">
        <v>0</v>
      </c>
    </row>
    <row r="1786" spans="1:4" ht="15.75">
      <c r="A1786" s="68" t="s">
        <v>425</v>
      </c>
      <c r="B1786" s="68"/>
      <c r="C1786" s="85">
        <v>103587</v>
      </c>
      <c r="D1786" s="85">
        <v>0</v>
      </c>
    </row>
    <row r="1787" spans="1:4" ht="15.75">
      <c r="A1787" s="67" t="s">
        <v>201</v>
      </c>
      <c r="B1787" s="83"/>
      <c r="C1787" s="86"/>
      <c r="D1787" s="86"/>
    </row>
    <row r="1788" spans="1:4" ht="15.75">
      <c r="A1788" s="66" t="s">
        <v>221</v>
      </c>
      <c r="B1788" s="81" t="s">
        <v>222</v>
      </c>
      <c r="C1788" s="85">
        <v>671442</v>
      </c>
      <c r="D1788" s="85">
        <v>0</v>
      </c>
    </row>
    <row r="1789" spans="1:4" ht="15.75">
      <c r="A1789" s="66" t="s">
        <v>225</v>
      </c>
      <c r="B1789" s="81" t="s">
        <v>226</v>
      </c>
      <c r="C1789" s="85">
        <v>591442</v>
      </c>
      <c r="D1789" s="85">
        <v>0</v>
      </c>
    </row>
    <row r="1790" spans="1:4" ht="15.75">
      <c r="A1790" s="66" t="s">
        <v>248</v>
      </c>
      <c r="B1790" s="81" t="s">
        <v>249</v>
      </c>
      <c r="C1790" s="85">
        <v>80000</v>
      </c>
      <c r="D1790" s="85">
        <v>0</v>
      </c>
    </row>
    <row r="1791" spans="1:4" ht="15.75">
      <c r="A1791" s="68" t="s">
        <v>229</v>
      </c>
      <c r="B1791" s="68"/>
      <c r="C1791" s="85">
        <v>671442</v>
      </c>
      <c r="D1791" s="85">
        <v>0</v>
      </c>
    </row>
    <row r="1792" spans="1:4" ht="15.75">
      <c r="A1792" s="67" t="s">
        <v>252</v>
      </c>
      <c r="B1792" s="83"/>
      <c r="C1792" s="86"/>
      <c r="D1792" s="86"/>
    </row>
    <row r="1793" spans="1:4" ht="15.75">
      <c r="A1793" s="66" t="s">
        <v>253</v>
      </c>
      <c r="B1793" s="81" t="s">
        <v>254</v>
      </c>
      <c r="C1793" s="85">
        <v>434873</v>
      </c>
      <c r="D1793" s="85">
        <v>0</v>
      </c>
    </row>
    <row r="1794" spans="1:4" ht="15.75">
      <c r="A1794" s="68" t="s">
        <v>259</v>
      </c>
      <c r="B1794" s="68"/>
      <c r="C1794" s="85">
        <v>434873</v>
      </c>
      <c r="D1794" s="85">
        <v>0</v>
      </c>
    </row>
    <row r="1795" spans="1:4" ht="15.75">
      <c r="A1795" s="66"/>
      <c r="B1795" s="83"/>
      <c r="C1795" s="85"/>
      <c r="D1795" s="85"/>
    </row>
    <row r="1796" spans="1:4" ht="15.75" customHeight="1">
      <c r="A1796" s="68" t="s">
        <v>487</v>
      </c>
      <c r="B1796" s="68"/>
      <c r="C1796" s="85">
        <v>1209902</v>
      </c>
      <c r="D1796" s="85">
        <v>0</v>
      </c>
    </row>
    <row r="1797" spans="1:4" ht="15.75">
      <c r="A1797" s="66"/>
      <c r="B1797" s="83"/>
      <c r="C1797" s="85"/>
      <c r="D1797" s="85"/>
    </row>
    <row r="1798" spans="1:4" ht="66" customHeight="1">
      <c r="A1798" s="87" t="s">
        <v>406</v>
      </c>
      <c r="B1798" s="87"/>
      <c r="C1798" s="87"/>
      <c r="D1798" s="87"/>
    </row>
    <row r="1799" spans="1:4" ht="15.75">
      <c r="A1799" s="67" t="s">
        <v>201</v>
      </c>
      <c r="B1799" s="83"/>
      <c r="C1799" s="86"/>
      <c r="D1799" s="86"/>
    </row>
    <row r="1800" spans="1:4" ht="15.75">
      <c r="A1800" s="66" t="s">
        <v>221</v>
      </c>
      <c r="B1800" s="81" t="s">
        <v>222</v>
      </c>
      <c r="C1800" s="85">
        <v>747450</v>
      </c>
      <c r="D1800" s="85">
        <v>137390</v>
      </c>
    </row>
    <row r="1801" spans="1:4" ht="15.75">
      <c r="A1801" s="66" t="s">
        <v>223</v>
      </c>
      <c r="B1801" s="81" t="s">
        <v>224</v>
      </c>
      <c r="C1801" s="85">
        <v>13000</v>
      </c>
      <c r="D1801" s="85">
        <v>0</v>
      </c>
    </row>
    <row r="1802" spans="1:4" ht="15.75">
      <c r="A1802" s="66" t="s">
        <v>246</v>
      </c>
      <c r="B1802" s="81" t="s">
        <v>247</v>
      </c>
      <c r="C1802" s="85">
        <v>5400</v>
      </c>
      <c r="D1802" s="85">
        <v>711</v>
      </c>
    </row>
    <row r="1803" spans="1:4" ht="15.75">
      <c r="A1803" s="66" t="s">
        <v>225</v>
      </c>
      <c r="B1803" s="81" t="s">
        <v>226</v>
      </c>
      <c r="C1803" s="85">
        <v>728680</v>
      </c>
      <c r="D1803" s="85">
        <v>136679</v>
      </c>
    </row>
    <row r="1804" spans="1:4" ht="15.75">
      <c r="A1804" s="66" t="s">
        <v>274</v>
      </c>
      <c r="B1804" s="81" t="s">
        <v>275</v>
      </c>
      <c r="C1804" s="85">
        <v>370</v>
      </c>
      <c r="D1804" s="85">
        <v>0</v>
      </c>
    </row>
    <row r="1805" spans="1:4" ht="15.75">
      <c r="A1805" s="66" t="s">
        <v>299</v>
      </c>
      <c r="B1805" s="81" t="s">
        <v>300</v>
      </c>
      <c r="C1805" s="85">
        <v>550</v>
      </c>
      <c r="D1805" s="85">
        <v>0</v>
      </c>
    </row>
    <row r="1806" spans="1:4" ht="45" customHeight="1">
      <c r="A1806" s="66" t="s">
        <v>301</v>
      </c>
      <c r="B1806" s="81" t="s">
        <v>302</v>
      </c>
      <c r="C1806" s="85">
        <v>400</v>
      </c>
      <c r="D1806" s="85">
        <v>0</v>
      </c>
    </row>
    <row r="1807" spans="1:4" ht="45" customHeight="1">
      <c r="A1807" s="66" t="s">
        <v>303</v>
      </c>
      <c r="B1807" s="81" t="s">
        <v>304</v>
      </c>
      <c r="C1807" s="85">
        <v>150</v>
      </c>
      <c r="D1807" s="85">
        <v>0</v>
      </c>
    </row>
    <row r="1808" spans="1:4" ht="15.75">
      <c r="A1808" s="68" t="s">
        <v>229</v>
      </c>
      <c r="B1808" s="68"/>
      <c r="C1808" s="85">
        <v>748000</v>
      </c>
      <c r="D1808" s="85">
        <v>137390</v>
      </c>
    </row>
    <row r="1809" spans="1:4" ht="15.75">
      <c r="A1809" s="66"/>
      <c r="B1809" s="83"/>
      <c r="C1809" s="85"/>
      <c r="D1809" s="85"/>
    </row>
    <row r="1810" spans="1:4" ht="15.75" customHeight="1">
      <c r="A1810" s="68" t="s">
        <v>407</v>
      </c>
      <c r="B1810" s="68"/>
      <c r="C1810" s="85">
        <v>748000</v>
      </c>
      <c r="D1810" s="85">
        <v>137390</v>
      </c>
    </row>
    <row r="1811" spans="1:4" ht="15.75">
      <c r="A1811" s="66"/>
      <c r="B1811" s="83"/>
      <c r="C1811" s="85"/>
      <c r="D1811" s="85"/>
    </row>
    <row r="1812" spans="1:4" ht="15.75">
      <c r="A1812" s="68" t="s">
        <v>408</v>
      </c>
      <c r="B1812" s="68"/>
      <c r="C1812" s="85">
        <v>2278302</v>
      </c>
      <c r="D1812" s="85">
        <v>192812</v>
      </c>
    </row>
    <row r="1813" spans="1:4" ht="15.75">
      <c r="A1813" s="66"/>
      <c r="B1813" s="83"/>
      <c r="C1813" s="85"/>
      <c r="D1813" s="85"/>
    </row>
    <row r="1814" spans="1:4" ht="31.5" customHeight="1">
      <c r="A1814" s="87" t="s">
        <v>409</v>
      </c>
      <c r="B1814" s="87"/>
      <c r="C1814" s="87"/>
      <c r="D1814" s="87"/>
    </row>
    <row r="1815" spans="1:4" ht="44.25" customHeight="1">
      <c r="A1815" s="87" t="s">
        <v>488</v>
      </c>
      <c r="B1815" s="87"/>
      <c r="C1815" s="87"/>
      <c r="D1815" s="87"/>
    </row>
    <row r="1816" spans="1:4" ht="15.75">
      <c r="A1816" s="67" t="s">
        <v>201</v>
      </c>
      <c r="B1816" s="83"/>
      <c r="C1816" s="86"/>
      <c r="D1816" s="86"/>
    </row>
    <row r="1817" spans="1:4" ht="15.75">
      <c r="A1817" s="66" t="s">
        <v>221</v>
      </c>
      <c r="B1817" s="81" t="s">
        <v>222</v>
      </c>
      <c r="C1817" s="85">
        <v>12000</v>
      </c>
      <c r="D1817" s="85">
        <v>1053</v>
      </c>
    </row>
    <row r="1818" spans="1:4" ht="15.75">
      <c r="A1818" s="66" t="s">
        <v>246</v>
      </c>
      <c r="B1818" s="81" t="s">
        <v>247</v>
      </c>
      <c r="C1818" s="85">
        <v>12000</v>
      </c>
      <c r="D1818" s="85">
        <v>1053</v>
      </c>
    </row>
    <row r="1819" spans="1:4" ht="15.75">
      <c r="A1819" s="68" t="s">
        <v>229</v>
      </c>
      <c r="B1819" s="68"/>
      <c r="C1819" s="85">
        <v>12000</v>
      </c>
      <c r="D1819" s="85">
        <v>1053</v>
      </c>
    </row>
    <row r="1820" spans="1:4" ht="15.75">
      <c r="A1820" s="66"/>
      <c r="B1820" s="83"/>
      <c r="C1820" s="85"/>
      <c r="D1820" s="85"/>
    </row>
    <row r="1821" spans="1:4" ht="15.75">
      <c r="A1821" s="68" t="s">
        <v>489</v>
      </c>
      <c r="B1821" s="68"/>
      <c r="C1821" s="85">
        <v>12000</v>
      </c>
      <c r="D1821" s="85">
        <v>1053</v>
      </c>
    </row>
    <row r="1822" spans="1:4" ht="15.75">
      <c r="A1822" s="66"/>
      <c r="B1822" s="83"/>
      <c r="C1822" s="85"/>
      <c r="D1822" s="85"/>
    </row>
    <row r="1823" spans="1:4" ht="31.5" customHeight="1">
      <c r="A1823" s="87" t="s">
        <v>490</v>
      </c>
      <c r="B1823" s="87"/>
      <c r="C1823" s="87"/>
      <c r="D1823" s="87"/>
    </row>
    <row r="1824" spans="1:4" ht="15.75">
      <c r="A1824" s="67" t="s">
        <v>201</v>
      </c>
      <c r="B1824" s="83"/>
      <c r="C1824" s="86"/>
      <c r="D1824" s="86"/>
    </row>
    <row r="1825" spans="1:4" ht="45" customHeight="1">
      <c r="A1825" s="66" t="s">
        <v>204</v>
      </c>
      <c r="B1825" s="81" t="s">
        <v>88</v>
      </c>
      <c r="C1825" s="85">
        <v>34792</v>
      </c>
      <c r="D1825" s="85">
        <v>5916</v>
      </c>
    </row>
    <row r="1826" spans="1:4" ht="30">
      <c r="A1826" s="66" t="s">
        <v>205</v>
      </c>
      <c r="B1826" s="81" t="s">
        <v>206</v>
      </c>
      <c r="C1826" s="85">
        <v>34792</v>
      </c>
      <c r="D1826" s="85">
        <v>5916</v>
      </c>
    </row>
    <row r="1827" spans="1:4" ht="30" customHeight="1">
      <c r="A1827" s="66" t="s">
        <v>209</v>
      </c>
      <c r="B1827" s="81" t="s">
        <v>210</v>
      </c>
      <c r="C1827" s="85">
        <v>24190</v>
      </c>
      <c r="D1827" s="85">
        <v>7075</v>
      </c>
    </row>
    <row r="1828" spans="1:4" ht="30" customHeight="1">
      <c r="A1828" s="66" t="s">
        <v>244</v>
      </c>
      <c r="B1828" s="81" t="s">
        <v>245</v>
      </c>
      <c r="C1828" s="85">
        <v>23000</v>
      </c>
      <c r="D1828" s="85">
        <v>6863</v>
      </c>
    </row>
    <row r="1829" spans="1:4" ht="45" customHeight="1">
      <c r="A1829" s="66" t="s">
        <v>232</v>
      </c>
      <c r="B1829" s="81" t="s">
        <v>233</v>
      </c>
      <c r="C1829" s="85">
        <v>1050</v>
      </c>
      <c r="D1829" s="85">
        <v>72</v>
      </c>
    </row>
    <row r="1830" spans="1:4" ht="15.75">
      <c r="A1830" s="66" t="s">
        <v>236</v>
      </c>
      <c r="B1830" s="81" t="s">
        <v>237</v>
      </c>
      <c r="C1830" s="85">
        <v>140</v>
      </c>
      <c r="D1830" s="85">
        <v>140</v>
      </c>
    </row>
    <row r="1831" spans="1:4" ht="15.75">
      <c r="A1831" s="66" t="s">
        <v>213</v>
      </c>
      <c r="B1831" s="81" t="s">
        <v>214</v>
      </c>
      <c r="C1831" s="85">
        <v>6714</v>
      </c>
      <c r="D1831" s="85">
        <v>1375</v>
      </c>
    </row>
    <row r="1832" spans="1:4" ht="45" customHeight="1">
      <c r="A1832" s="66" t="s">
        <v>215</v>
      </c>
      <c r="B1832" s="81" t="s">
        <v>216</v>
      </c>
      <c r="C1832" s="85">
        <v>4317</v>
      </c>
      <c r="D1832" s="85">
        <v>799</v>
      </c>
    </row>
    <row r="1833" spans="1:4" ht="30" customHeight="1">
      <c r="A1833" s="66" t="s">
        <v>217</v>
      </c>
      <c r="B1833" s="81" t="s">
        <v>218</v>
      </c>
      <c r="C1833" s="85">
        <v>1677</v>
      </c>
      <c r="D1833" s="85">
        <v>365</v>
      </c>
    </row>
    <row r="1834" spans="1:4" ht="30">
      <c r="A1834" s="66" t="s">
        <v>219</v>
      </c>
      <c r="B1834" s="81" t="s">
        <v>220</v>
      </c>
      <c r="C1834" s="85">
        <v>720</v>
      </c>
      <c r="D1834" s="85">
        <v>211</v>
      </c>
    </row>
    <row r="1835" spans="1:4" ht="15.75">
      <c r="A1835" s="66" t="s">
        <v>221</v>
      </c>
      <c r="B1835" s="81" t="s">
        <v>222</v>
      </c>
      <c r="C1835" s="85">
        <v>21524</v>
      </c>
      <c r="D1835" s="85">
        <v>5324</v>
      </c>
    </row>
    <row r="1836" spans="1:4" ht="15.75">
      <c r="A1836" s="66" t="s">
        <v>266</v>
      </c>
      <c r="B1836" s="81" t="s">
        <v>267</v>
      </c>
      <c r="C1836" s="85">
        <v>450</v>
      </c>
      <c r="D1836" s="85">
        <v>0</v>
      </c>
    </row>
    <row r="1837" spans="1:4" ht="15.75">
      <c r="A1837" s="66" t="s">
        <v>223</v>
      </c>
      <c r="B1837" s="81" t="s">
        <v>224</v>
      </c>
      <c r="C1837" s="85">
        <v>2000</v>
      </c>
      <c r="D1837" s="85">
        <v>0</v>
      </c>
    </row>
    <row r="1838" spans="1:4" ht="15.75">
      <c r="A1838" s="66" t="s">
        <v>225</v>
      </c>
      <c r="B1838" s="81" t="s">
        <v>226</v>
      </c>
      <c r="C1838" s="85">
        <v>19074</v>
      </c>
      <c r="D1838" s="85">
        <v>5324</v>
      </c>
    </row>
    <row r="1839" spans="1:4" ht="15.75">
      <c r="A1839" s="68" t="s">
        <v>229</v>
      </c>
      <c r="B1839" s="68"/>
      <c r="C1839" s="85">
        <v>87220</v>
      </c>
      <c r="D1839" s="85">
        <v>19690</v>
      </c>
    </row>
    <row r="1840" spans="1:4" ht="15.75">
      <c r="A1840" s="66"/>
      <c r="B1840" s="83"/>
      <c r="C1840" s="85"/>
      <c r="D1840" s="85"/>
    </row>
    <row r="1841" spans="1:4" ht="33" customHeight="1">
      <c r="A1841" s="68" t="s">
        <v>491</v>
      </c>
      <c r="B1841" s="68"/>
      <c r="C1841" s="85">
        <v>87220</v>
      </c>
      <c r="D1841" s="85">
        <v>19690</v>
      </c>
    </row>
    <row r="1842" spans="1:4" ht="15.75">
      <c r="A1842" s="66"/>
      <c r="B1842" s="83"/>
      <c r="C1842" s="85"/>
      <c r="D1842" s="85"/>
    </row>
    <row r="1843" spans="1:4" ht="27" customHeight="1">
      <c r="A1843" s="87" t="s">
        <v>492</v>
      </c>
      <c r="B1843" s="87"/>
      <c r="C1843" s="87"/>
      <c r="D1843" s="87"/>
    </row>
    <row r="1844" spans="1:4" ht="15.75">
      <c r="A1844" s="67" t="s">
        <v>201</v>
      </c>
      <c r="B1844" s="83"/>
      <c r="C1844" s="86"/>
      <c r="D1844" s="86"/>
    </row>
    <row r="1845" spans="1:4" ht="45" customHeight="1">
      <c r="A1845" s="66" t="s">
        <v>204</v>
      </c>
      <c r="B1845" s="81" t="s">
        <v>88</v>
      </c>
      <c r="C1845" s="85">
        <v>99852</v>
      </c>
      <c r="D1845" s="85">
        <v>26715</v>
      </c>
    </row>
    <row r="1846" spans="1:4" ht="30">
      <c r="A1846" s="66" t="s">
        <v>205</v>
      </c>
      <c r="B1846" s="81" t="s">
        <v>206</v>
      </c>
      <c r="C1846" s="85">
        <v>99852</v>
      </c>
      <c r="D1846" s="85">
        <v>26715</v>
      </c>
    </row>
    <row r="1847" spans="1:4" ht="30" customHeight="1">
      <c r="A1847" s="66" t="s">
        <v>209</v>
      </c>
      <c r="B1847" s="81" t="s">
        <v>210</v>
      </c>
      <c r="C1847" s="85">
        <v>3000</v>
      </c>
      <c r="D1847" s="85">
        <v>648</v>
      </c>
    </row>
    <row r="1848" spans="1:4" ht="45" customHeight="1">
      <c r="A1848" s="66" t="s">
        <v>232</v>
      </c>
      <c r="B1848" s="81" t="s">
        <v>233</v>
      </c>
      <c r="C1848" s="85">
        <v>3000</v>
      </c>
      <c r="D1848" s="85">
        <v>648</v>
      </c>
    </row>
    <row r="1849" spans="1:4" ht="15.75">
      <c r="A1849" s="66" t="s">
        <v>213</v>
      </c>
      <c r="B1849" s="81" t="s">
        <v>214</v>
      </c>
      <c r="C1849" s="85">
        <v>19192</v>
      </c>
      <c r="D1849" s="85">
        <v>5060</v>
      </c>
    </row>
    <row r="1850" spans="1:4" ht="45" customHeight="1">
      <c r="A1850" s="66" t="s">
        <v>215</v>
      </c>
      <c r="B1850" s="81" t="s">
        <v>216</v>
      </c>
      <c r="C1850" s="85">
        <v>11959</v>
      </c>
      <c r="D1850" s="85">
        <v>3284</v>
      </c>
    </row>
    <row r="1851" spans="1:4" ht="30" customHeight="1">
      <c r="A1851" s="66" t="s">
        <v>217</v>
      </c>
      <c r="B1851" s="81" t="s">
        <v>218</v>
      </c>
      <c r="C1851" s="85">
        <v>4793</v>
      </c>
      <c r="D1851" s="85">
        <v>1194</v>
      </c>
    </row>
    <row r="1852" spans="1:4" ht="30">
      <c r="A1852" s="66" t="s">
        <v>219</v>
      </c>
      <c r="B1852" s="81" t="s">
        <v>220</v>
      </c>
      <c r="C1852" s="85">
        <v>2440</v>
      </c>
      <c r="D1852" s="85">
        <v>582</v>
      </c>
    </row>
    <row r="1853" spans="1:4" ht="15.75">
      <c r="A1853" s="66" t="s">
        <v>221</v>
      </c>
      <c r="B1853" s="81" t="s">
        <v>222</v>
      </c>
      <c r="C1853" s="85">
        <v>147100</v>
      </c>
      <c r="D1853" s="85">
        <v>46307</v>
      </c>
    </row>
    <row r="1854" spans="1:4" ht="15.75">
      <c r="A1854" s="66" t="s">
        <v>264</v>
      </c>
      <c r="B1854" s="81" t="s">
        <v>265</v>
      </c>
      <c r="C1854" s="85">
        <v>15450</v>
      </c>
      <c r="D1854" s="85">
        <v>4004</v>
      </c>
    </row>
    <row r="1855" spans="1:4" ht="15.75">
      <c r="A1855" s="66" t="s">
        <v>291</v>
      </c>
      <c r="B1855" s="81" t="s">
        <v>292</v>
      </c>
      <c r="C1855" s="85">
        <v>17600</v>
      </c>
      <c r="D1855" s="85">
        <v>36</v>
      </c>
    </row>
    <row r="1856" spans="1:4" ht="15.75">
      <c r="A1856" s="66" t="s">
        <v>266</v>
      </c>
      <c r="B1856" s="81" t="s">
        <v>267</v>
      </c>
      <c r="C1856" s="85">
        <v>2450</v>
      </c>
      <c r="D1856" s="85">
        <v>1603</v>
      </c>
    </row>
    <row r="1857" spans="1:4" ht="15.75">
      <c r="A1857" s="66" t="s">
        <v>223</v>
      </c>
      <c r="B1857" s="81" t="s">
        <v>224</v>
      </c>
      <c r="C1857" s="85">
        <v>20600</v>
      </c>
      <c r="D1857" s="85">
        <v>3877</v>
      </c>
    </row>
    <row r="1858" spans="1:4" ht="15.75">
      <c r="A1858" s="66" t="s">
        <v>246</v>
      </c>
      <c r="B1858" s="81" t="s">
        <v>247</v>
      </c>
      <c r="C1858" s="85">
        <v>5500</v>
      </c>
      <c r="D1858" s="85">
        <v>1757</v>
      </c>
    </row>
    <row r="1859" spans="1:4" ht="15.75">
      <c r="A1859" s="66" t="s">
        <v>225</v>
      </c>
      <c r="B1859" s="81" t="s">
        <v>226</v>
      </c>
      <c r="C1859" s="85">
        <v>85000</v>
      </c>
      <c r="D1859" s="85">
        <v>35030</v>
      </c>
    </row>
    <row r="1860" spans="1:4" ht="15.75">
      <c r="A1860" s="66" t="s">
        <v>227</v>
      </c>
      <c r="B1860" s="81" t="s">
        <v>228</v>
      </c>
      <c r="C1860" s="85">
        <v>200</v>
      </c>
      <c r="D1860" s="85">
        <v>0</v>
      </c>
    </row>
    <row r="1861" spans="1:4" ht="15.75">
      <c r="A1861" s="66" t="s">
        <v>274</v>
      </c>
      <c r="B1861" s="81" t="s">
        <v>275</v>
      </c>
      <c r="C1861" s="85">
        <v>300</v>
      </c>
      <c r="D1861" s="85">
        <v>0</v>
      </c>
    </row>
    <row r="1862" spans="1:4" ht="15.75">
      <c r="A1862" s="66" t="s">
        <v>299</v>
      </c>
      <c r="B1862" s="81" t="s">
        <v>300</v>
      </c>
      <c r="C1862" s="85">
        <v>130</v>
      </c>
      <c r="D1862" s="85">
        <v>0</v>
      </c>
    </row>
    <row r="1863" spans="1:4" ht="45" customHeight="1">
      <c r="A1863" s="66" t="s">
        <v>301</v>
      </c>
      <c r="B1863" s="81" t="s">
        <v>302</v>
      </c>
      <c r="C1863" s="85">
        <v>100</v>
      </c>
      <c r="D1863" s="85">
        <v>0</v>
      </c>
    </row>
    <row r="1864" spans="1:4" ht="45" customHeight="1">
      <c r="A1864" s="66" t="s">
        <v>303</v>
      </c>
      <c r="B1864" s="81" t="s">
        <v>304</v>
      </c>
      <c r="C1864" s="85">
        <v>30</v>
      </c>
      <c r="D1864" s="85">
        <v>0</v>
      </c>
    </row>
    <row r="1865" spans="1:4" ht="15.75">
      <c r="A1865" s="68" t="s">
        <v>229</v>
      </c>
      <c r="B1865" s="68"/>
      <c r="C1865" s="85">
        <v>269274</v>
      </c>
      <c r="D1865" s="85">
        <v>78730</v>
      </c>
    </row>
    <row r="1866" spans="1:4" ht="15.75">
      <c r="A1866" s="67" t="s">
        <v>252</v>
      </c>
      <c r="B1866" s="83"/>
      <c r="C1866" s="86"/>
      <c r="D1866" s="86"/>
    </row>
    <row r="1867" spans="1:4" ht="15.75">
      <c r="A1867" s="66" t="s">
        <v>253</v>
      </c>
      <c r="B1867" s="81" t="s">
        <v>254</v>
      </c>
      <c r="C1867" s="85">
        <v>20000</v>
      </c>
      <c r="D1867" s="85">
        <v>0</v>
      </c>
    </row>
    <row r="1868" spans="1:4" ht="30" customHeight="1">
      <c r="A1868" s="66" t="s">
        <v>255</v>
      </c>
      <c r="B1868" s="81" t="s">
        <v>256</v>
      </c>
      <c r="C1868" s="85">
        <v>918</v>
      </c>
      <c r="D1868" s="85">
        <v>0</v>
      </c>
    </row>
    <row r="1869" spans="1:4" ht="15.75">
      <c r="A1869" s="66" t="s">
        <v>316</v>
      </c>
      <c r="B1869" s="81" t="s">
        <v>317</v>
      </c>
      <c r="C1869" s="85">
        <v>918</v>
      </c>
      <c r="D1869" s="85">
        <v>0</v>
      </c>
    </row>
    <row r="1870" spans="1:4" ht="22.5" customHeight="1">
      <c r="A1870" s="68" t="s">
        <v>259</v>
      </c>
      <c r="B1870" s="68"/>
      <c r="C1870" s="85">
        <v>20918</v>
      </c>
      <c r="D1870" s="85">
        <v>0</v>
      </c>
    </row>
    <row r="1871" spans="1:4" ht="15.75">
      <c r="A1871" s="66"/>
      <c r="B1871" s="83"/>
      <c r="C1871" s="85"/>
      <c r="D1871" s="85"/>
    </row>
    <row r="1872" spans="1:4" ht="33" customHeight="1">
      <c r="A1872" s="68" t="s">
        <v>493</v>
      </c>
      <c r="B1872" s="68"/>
      <c r="C1872" s="85">
        <v>290192</v>
      </c>
      <c r="D1872" s="85">
        <v>78730</v>
      </c>
    </row>
    <row r="1873" spans="1:4" ht="15.75">
      <c r="A1873" s="66"/>
      <c r="B1873" s="83"/>
      <c r="C1873" s="85"/>
      <c r="D1873" s="85"/>
    </row>
    <row r="1874" spans="1:4" ht="34.5" customHeight="1">
      <c r="A1874" s="87" t="s">
        <v>410</v>
      </c>
      <c r="B1874" s="87"/>
      <c r="C1874" s="87"/>
      <c r="D1874" s="87"/>
    </row>
    <row r="1875" spans="1:4" ht="15.75">
      <c r="A1875" s="67" t="s">
        <v>201</v>
      </c>
      <c r="B1875" s="83"/>
      <c r="C1875" s="86"/>
      <c r="D1875" s="86"/>
    </row>
    <row r="1876" spans="1:4" ht="45" customHeight="1">
      <c r="A1876" s="66" t="s">
        <v>204</v>
      </c>
      <c r="B1876" s="81" t="s">
        <v>88</v>
      </c>
      <c r="C1876" s="85">
        <v>552738</v>
      </c>
      <c r="D1876" s="85">
        <v>130359</v>
      </c>
    </row>
    <row r="1877" spans="1:4" ht="30">
      <c r="A1877" s="66" t="s">
        <v>205</v>
      </c>
      <c r="B1877" s="81" t="s">
        <v>206</v>
      </c>
      <c r="C1877" s="85">
        <v>552738</v>
      </c>
      <c r="D1877" s="85">
        <v>130359</v>
      </c>
    </row>
    <row r="1878" spans="1:4" ht="30" customHeight="1">
      <c r="A1878" s="66" t="s">
        <v>209</v>
      </c>
      <c r="B1878" s="81" t="s">
        <v>210</v>
      </c>
      <c r="C1878" s="85">
        <v>83892</v>
      </c>
      <c r="D1878" s="85">
        <v>20137</v>
      </c>
    </row>
    <row r="1879" spans="1:4" ht="30" customHeight="1">
      <c r="A1879" s="66" t="s">
        <v>244</v>
      </c>
      <c r="B1879" s="81" t="s">
        <v>245</v>
      </c>
      <c r="C1879" s="85">
        <v>68335</v>
      </c>
      <c r="D1879" s="85">
        <v>10130</v>
      </c>
    </row>
    <row r="1880" spans="1:4" ht="45" customHeight="1">
      <c r="A1880" s="66" t="s">
        <v>232</v>
      </c>
      <c r="B1880" s="81" t="s">
        <v>233</v>
      </c>
      <c r="C1880" s="85">
        <v>15128</v>
      </c>
      <c r="D1880" s="85">
        <v>9578</v>
      </c>
    </row>
    <row r="1881" spans="1:4" ht="15.75">
      <c r="A1881" s="66" t="s">
        <v>236</v>
      </c>
      <c r="B1881" s="81" t="s">
        <v>237</v>
      </c>
      <c r="C1881" s="85">
        <v>429</v>
      </c>
      <c r="D1881" s="85">
        <v>429</v>
      </c>
    </row>
    <row r="1882" spans="1:4" ht="15.75">
      <c r="A1882" s="66" t="s">
        <v>213</v>
      </c>
      <c r="B1882" s="81" t="s">
        <v>214</v>
      </c>
      <c r="C1882" s="85">
        <v>118267</v>
      </c>
      <c r="D1882" s="85">
        <v>27463</v>
      </c>
    </row>
    <row r="1883" spans="1:4" ht="45" customHeight="1">
      <c r="A1883" s="66" t="s">
        <v>215</v>
      </c>
      <c r="B1883" s="81" t="s">
        <v>216</v>
      </c>
      <c r="C1883" s="85">
        <v>74862</v>
      </c>
      <c r="D1883" s="85">
        <v>17766</v>
      </c>
    </row>
    <row r="1884" spans="1:4" ht="30" customHeight="1">
      <c r="A1884" s="66" t="s">
        <v>217</v>
      </c>
      <c r="B1884" s="81" t="s">
        <v>218</v>
      </c>
      <c r="C1884" s="85">
        <v>23067</v>
      </c>
      <c r="D1884" s="85">
        <v>6841</v>
      </c>
    </row>
    <row r="1885" spans="1:4" ht="30">
      <c r="A1885" s="66" t="s">
        <v>219</v>
      </c>
      <c r="B1885" s="81" t="s">
        <v>220</v>
      </c>
      <c r="C1885" s="85">
        <v>20338</v>
      </c>
      <c r="D1885" s="85">
        <v>2856</v>
      </c>
    </row>
    <row r="1886" spans="1:4" ht="15.75">
      <c r="A1886" s="66" t="s">
        <v>221</v>
      </c>
      <c r="B1886" s="81" t="s">
        <v>222</v>
      </c>
      <c r="C1886" s="85">
        <v>425854</v>
      </c>
      <c r="D1886" s="85">
        <v>156700</v>
      </c>
    </row>
    <row r="1887" spans="1:4" ht="15.75">
      <c r="A1887" s="66" t="s">
        <v>266</v>
      </c>
      <c r="B1887" s="81" t="s">
        <v>267</v>
      </c>
      <c r="C1887" s="85">
        <v>7590</v>
      </c>
      <c r="D1887" s="85">
        <v>503</v>
      </c>
    </row>
    <row r="1888" spans="1:4" ht="15.75">
      <c r="A1888" s="66" t="s">
        <v>223</v>
      </c>
      <c r="B1888" s="81" t="s">
        <v>224</v>
      </c>
      <c r="C1888" s="85">
        <v>15000</v>
      </c>
      <c r="D1888" s="85">
        <v>3200</v>
      </c>
    </row>
    <row r="1889" spans="1:4" ht="15.75">
      <c r="A1889" s="66" t="s">
        <v>246</v>
      </c>
      <c r="B1889" s="81" t="s">
        <v>247</v>
      </c>
      <c r="C1889" s="85">
        <v>13000</v>
      </c>
      <c r="D1889" s="85">
        <v>3547</v>
      </c>
    </row>
    <row r="1890" spans="1:4" ht="15.75">
      <c r="A1890" s="66" t="s">
        <v>225</v>
      </c>
      <c r="B1890" s="81" t="s">
        <v>226</v>
      </c>
      <c r="C1890" s="85">
        <v>379531</v>
      </c>
      <c r="D1890" s="85">
        <v>148767</v>
      </c>
    </row>
    <row r="1891" spans="1:4" ht="15.75">
      <c r="A1891" s="66" t="s">
        <v>248</v>
      </c>
      <c r="B1891" s="81" t="s">
        <v>249</v>
      </c>
      <c r="C1891" s="85">
        <v>5000</v>
      </c>
      <c r="D1891" s="85">
        <v>0</v>
      </c>
    </row>
    <row r="1892" spans="1:4" ht="15.75">
      <c r="A1892" s="66" t="s">
        <v>227</v>
      </c>
      <c r="B1892" s="81" t="s">
        <v>228</v>
      </c>
      <c r="C1892" s="85">
        <v>2500</v>
      </c>
      <c r="D1892" s="85">
        <v>350</v>
      </c>
    </row>
    <row r="1893" spans="1:4" ht="15.75">
      <c r="A1893" s="66" t="s">
        <v>274</v>
      </c>
      <c r="B1893" s="81" t="s">
        <v>275</v>
      </c>
      <c r="C1893" s="85">
        <v>33</v>
      </c>
      <c r="D1893" s="85">
        <v>33</v>
      </c>
    </row>
    <row r="1894" spans="1:4" ht="15.75">
      <c r="A1894" s="66" t="s">
        <v>295</v>
      </c>
      <c r="B1894" s="81" t="s">
        <v>296</v>
      </c>
      <c r="C1894" s="85">
        <v>3200</v>
      </c>
      <c r="D1894" s="85">
        <v>300</v>
      </c>
    </row>
    <row r="1895" spans="1:4" ht="15.75">
      <c r="A1895" s="66" t="s">
        <v>299</v>
      </c>
      <c r="B1895" s="81" t="s">
        <v>300</v>
      </c>
      <c r="C1895" s="85">
        <v>3500</v>
      </c>
      <c r="D1895" s="85">
        <v>0</v>
      </c>
    </row>
    <row r="1896" spans="1:4" ht="45" customHeight="1">
      <c r="A1896" s="66" t="s">
        <v>301</v>
      </c>
      <c r="B1896" s="81" t="s">
        <v>302</v>
      </c>
      <c r="C1896" s="85">
        <v>3500</v>
      </c>
      <c r="D1896" s="85">
        <v>0</v>
      </c>
    </row>
    <row r="1897" spans="1:4" ht="15.75">
      <c r="A1897" s="68" t="s">
        <v>229</v>
      </c>
      <c r="B1897" s="68"/>
      <c r="C1897" s="85">
        <v>1184251</v>
      </c>
      <c r="D1897" s="85">
        <v>334659</v>
      </c>
    </row>
    <row r="1898" spans="1:4" ht="15.75">
      <c r="A1898" s="67" t="s">
        <v>252</v>
      </c>
      <c r="B1898" s="83"/>
      <c r="C1898" s="86"/>
      <c r="D1898" s="86"/>
    </row>
    <row r="1899" spans="1:4" ht="30" customHeight="1">
      <c r="A1899" s="66" t="s">
        <v>255</v>
      </c>
      <c r="B1899" s="81" t="s">
        <v>256</v>
      </c>
      <c r="C1899" s="85">
        <v>2400</v>
      </c>
      <c r="D1899" s="85">
        <v>0</v>
      </c>
    </row>
    <row r="1900" spans="1:4" ht="15.75">
      <c r="A1900" s="66" t="s">
        <v>316</v>
      </c>
      <c r="B1900" s="81" t="s">
        <v>317</v>
      </c>
      <c r="C1900" s="85">
        <v>2400</v>
      </c>
      <c r="D1900" s="85">
        <v>0</v>
      </c>
    </row>
    <row r="1901" spans="1:4" ht="15.75">
      <c r="A1901" s="68" t="s">
        <v>259</v>
      </c>
      <c r="B1901" s="68"/>
      <c r="C1901" s="85">
        <v>2400</v>
      </c>
      <c r="D1901" s="85">
        <v>0</v>
      </c>
    </row>
    <row r="1902" spans="1:4" ht="15.75">
      <c r="A1902" s="66"/>
      <c r="B1902" s="83"/>
      <c r="C1902" s="85"/>
      <c r="D1902" s="85"/>
    </row>
    <row r="1903" spans="1:4" ht="25.5" customHeight="1">
      <c r="A1903" s="68" t="s">
        <v>411</v>
      </c>
      <c r="B1903" s="68"/>
      <c r="C1903" s="85">
        <v>1186651</v>
      </c>
      <c r="D1903" s="85">
        <v>334659</v>
      </c>
    </row>
    <row r="1904" spans="1:4" ht="15.75">
      <c r="A1904" s="66"/>
      <c r="B1904" s="83"/>
      <c r="C1904" s="85"/>
      <c r="D1904" s="85"/>
    </row>
    <row r="1905" spans="1:4" ht="36" customHeight="1">
      <c r="A1905" s="68" t="s">
        <v>412</v>
      </c>
      <c r="B1905" s="68"/>
      <c r="C1905" s="85">
        <v>1576063</v>
      </c>
      <c r="D1905" s="85">
        <v>434132</v>
      </c>
    </row>
    <row r="1906" spans="1:4" ht="15.75">
      <c r="A1906" s="66"/>
      <c r="B1906" s="83"/>
      <c r="C1906" s="85"/>
      <c r="D1906" s="85"/>
    </row>
    <row r="1907" spans="1:4" ht="35.25" customHeight="1">
      <c r="A1907" s="68" t="s">
        <v>413</v>
      </c>
      <c r="B1907" s="68"/>
      <c r="C1907" s="85">
        <v>4005158</v>
      </c>
      <c r="D1907" s="85">
        <v>659207</v>
      </c>
    </row>
    <row r="1908" spans="1:4" ht="15.75">
      <c r="A1908" s="66"/>
      <c r="B1908" s="83"/>
      <c r="C1908" s="85"/>
      <c r="D1908" s="85"/>
    </row>
    <row r="1909" spans="1:4" ht="15.75">
      <c r="A1909" s="66"/>
      <c r="B1909" s="83"/>
      <c r="C1909" s="85"/>
      <c r="D1909" s="85"/>
    </row>
    <row r="1910" spans="1:4" ht="40.5" customHeight="1">
      <c r="A1910" s="87" t="s">
        <v>494</v>
      </c>
      <c r="B1910" s="87"/>
      <c r="C1910" s="87"/>
      <c r="D1910" s="87"/>
    </row>
    <row r="1911" spans="1:4" ht="15.75">
      <c r="A1911" s="87" t="s">
        <v>14</v>
      </c>
      <c r="B1911" s="87"/>
      <c r="C1911" s="87"/>
      <c r="D1911" s="87"/>
    </row>
    <row r="1912" spans="1:4" ht="27.75" customHeight="1">
      <c r="A1912" s="87" t="s">
        <v>495</v>
      </c>
      <c r="B1912" s="87"/>
      <c r="C1912" s="87"/>
      <c r="D1912" s="87"/>
    </row>
    <row r="1913" spans="1:4" ht="15.75">
      <c r="A1913" s="67" t="s">
        <v>496</v>
      </c>
      <c r="B1913" s="83"/>
      <c r="C1913" s="86"/>
      <c r="D1913" s="86"/>
    </row>
    <row r="1914" spans="1:4" ht="15.75">
      <c r="A1914" s="66" t="s">
        <v>497</v>
      </c>
      <c r="B1914" s="81" t="s">
        <v>498</v>
      </c>
      <c r="C1914" s="85">
        <v>30000</v>
      </c>
      <c r="D1914" s="85">
        <v>4929</v>
      </c>
    </row>
    <row r="1915" spans="1:4" ht="30" customHeight="1">
      <c r="A1915" s="66" t="s">
        <v>499</v>
      </c>
      <c r="B1915" s="81" t="s">
        <v>500</v>
      </c>
      <c r="C1915" s="85">
        <v>10000</v>
      </c>
      <c r="D1915" s="85">
        <v>1810</v>
      </c>
    </row>
    <row r="1916" spans="1:4" ht="30" customHeight="1">
      <c r="A1916" s="66" t="s">
        <v>501</v>
      </c>
      <c r="B1916" s="81" t="s">
        <v>502</v>
      </c>
      <c r="C1916" s="85">
        <v>20000</v>
      </c>
      <c r="D1916" s="85">
        <v>3119</v>
      </c>
    </row>
    <row r="1917" spans="1:4" ht="15.75">
      <c r="A1917" s="68" t="s">
        <v>503</v>
      </c>
      <c r="B1917" s="68"/>
      <c r="C1917" s="85">
        <v>30000</v>
      </c>
      <c r="D1917" s="85">
        <v>4929</v>
      </c>
    </row>
    <row r="1918" spans="1:4" ht="15.75">
      <c r="A1918" s="66"/>
      <c r="B1918" s="83"/>
      <c r="C1918" s="85"/>
      <c r="D1918" s="85"/>
    </row>
    <row r="1919" spans="1:4" ht="24" customHeight="1">
      <c r="A1919" s="68" t="s">
        <v>504</v>
      </c>
      <c r="B1919" s="68"/>
      <c r="C1919" s="85">
        <v>30000</v>
      </c>
      <c r="D1919" s="85">
        <v>4929</v>
      </c>
    </row>
    <row r="1920" spans="1:4" ht="15.75">
      <c r="A1920" s="66"/>
      <c r="B1920" s="83"/>
      <c r="C1920" s="85"/>
      <c r="D1920" s="85"/>
    </row>
    <row r="1921" spans="1:4" ht="15.75">
      <c r="A1921" s="68" t="s">
        <v>337</v>
      </c>
      <c r="B1921" s="68"/>
      <c r="C1921" s="85">
        <v>30000</v>
      </c>
      <c r="D1921" s="85">
        <v>4929</v>
      </c>
    </row>
    <row r="1922" spans="1:4" ht="15.75">
      <c r="A1922" s="66"/>
      <c r="B1922" s="83"/>
      <c r="C1922" s="85"/>
      <c r="D1922" s="85"/>
    </row>
    <row r="1923" spans="1:4" ht="15.75" customHeight="1">
      <c r="A1923" s="68" t="s">
        <v>505</v>
      </c>
      <c r="B1923" s="68"/>
      <c r="C1923" s="85">
        <v>30000</v>
      </c>
      <c r="D1923" s="85">
        <v>4929</v>
      </c>
    </row>
    <row r="1924" spans="1:4" ht="15.75">
      <c r="A1924" s="66"/>
      <c r="B1924" s="83"/>
      <c r="C1924" s="85"/>
      <c r="D1924" s="85"/>
    </row>
    <row r="1925" spans="1:4" ht="15.75">
      <c r="A1925" s="66"/>
      <c r="B1925" s="83"/>
      <c r="C1925" s="85"/>
      <c r="D1925" s="85"/>
    </row>
    <row r="1926" spans="1:4" ht="15.75">
      <c r="A1926" s="66"/>
      <c r="B1926" s="83"/>
      <c r="C1926" s="85"/>
      <c r="D1926" s="85"/>
    </row>
    <row r="1927" spans="1:4" ht="36.75" customHeight="1">
      <c r="A1927" s="64" t="s">
        <v>506</v>
      </c>
      <c r="B1927" s="83"/>
      <c r="C1927" s="85">
        <v>41637976</v>
      </c>
      <c r="D1927" s="85">
        <v>6994481</v>
      </c>
    </row>
    <row r="1928" spans="1:4" ht="15.75">
      <c r="A1928" s="64"/>
      <c r="B1928" s="73"/>
      <c r="C1928" s="60"/>
      <c r="D1928" s="60"/>
    </row>
    <row r="1929" spans="1:4" ht="38.25" customHeight="1">
      <c r="A1929" s="64" t="s">
        <v>507</v>
      </c>
      <c r="B1929" s="73"/>
      <c r="C1929" s="60"/>
      <c r="D1929" s="60"/>
    </row>
    <row r="1930" spans="1:4" ht="15.75">
      <c r="A1930" s="64"/>
      <c r="B1930" s="73"/>
      <c r="C1930" s="60"/>
      <c r="D1930" s="60"/>
    </row>
    <row r="1931" spans="1:4" ht="25.5" customHeight="1">
      <c r="A1931" s="64" t="s">
        <v>198</v>
      </c>
      <c r="B1931" s="73"/>
      <c r="C1931" s="60"/>
      <c r="D1931" s="60"/>
    </row>
    <row r="1932" spans="1:4" ht="31.5" customHeight="1">
      <c r="A1932" s="64" t="s">
        <v>199</v>
      </c>
      <c r="B1932" s="73"/>
      <c r="C1932" s="60"/>
      <c r="D1932" s="60"/>
    </row>
    <row r="1933" spans="1:4" ht="15.75">
      <c r="A1933" s="64"/>
      <c r="B1933" s="73"/>
      <c r="C1933" s="60"/>
      <c r="D1933" s="60"/>
    </row>
    <row r="1934" spans="1:4" ht="31.5">
      <c r="A1934" s="64" t="s">
        <v>200</v>
      </c>
      <c r="B1934" s="73"/>
      <c r="C1934" s="60"/>
      <c r="D1934" s="60"/>
    </row>
    <row r="1935" spans="1:4" ht="15.75">
      <c r="A1935" s="65" t="s">
        <v>201</v>
      </c>
      <c r="B1935" s="73"/>
      <c r="C1935" s="61"/>
      <c r="D1935" s="61"/>
    </row>
    <row r="1936" spans="1:4" ht="45" customHeight="1">
      <c r="A1936" s="57" t="s">
        <v>204</v>
      </c>
      <c r="B1936" s="81" t="s">
        <v>88</v>
      </c>
      <c r="C1936" s="82">
        <v>0</v>
      </c>
      <c r="D1936" s="82">
        <v>0</v>
      </c>
    </row>
    <row r="1937" spans="1:4" ht="30">
      <c r="A1937" s="57" t="s">
        <v>205</v>
      </c>
      <c r="B1937" s="81" t="s">
        <v>206</v>
      </c>
      <c r="C1937" s="82">
        <v>0</v>
      </c>
      <c r="D1937" s="82">
        <v>0</v>
      </c>
    </row>
    <row r="1938" spans="1:4" ht="30" customHeight="1">
      <c r="A1938" s="57" t="s">
        <v>209</v>
      </c>
      <c r="B1938" s="81" t="s">
        <v>210</v>
      </c>
      <c r="C1938" s="82">
        <v>0</v>
      </c>
      <c r="D1938" s="82">
        <v>-131</v>
      </c>
    </row>
    <row r="1939" spans="1:4" ht="30">
      <c r="A1939" s="57" t="s">
        <v>211</v>
      </c>
      <c r="B1939" s="81" t="s">
        <v>212</v>
      </c>
      <c r="C1939" s="82">
        <v>0</v>
      </c>
      <c r="D1939" s="82">
        <v>-131</v>
      </c>
    </row>
    <row r="1940" spans="1:4" ht="15.75">
      <c r="A1940" s="57" t="s">
        <v>213</v>
      </c>
      <c r="B1940" s="81" t="s">
        <v>214</v>
      </c>
      <c r="C1940" s="82">
        <v>0</v>
      </c>
      <c r="D1940" s="82">
        <v>-43</v>
      </c>
    </row>
    <row r="1941" spans="1:4" ht="45" customHeight="1">
      <c r="A1941" s="57" t="s">
        <v>215</v>
      </c>
      <c r="B1941" s="81" t="s">
        <v>216</v>
      </c>
      <c r="C1941" s="82">
        <v>0</v>
      </c>
      <c r="D1941" s="82">
        <v>-26</v>
      </c>
    </row>
    <row r="1942" spans="1:4" ht="30" customHeight="1">
      <c r="A1942" s="57" t="s">
        <v>217</v>
      </c>
      <c r="B1942" s="81" t="s">
        <v>218</v>
      </c>
      <c r="C1942" s="82">
        <v>0</v>
      </c>
      <c r="D1942" s="82">
        <v>-10</v>
      </c>
    </row>
    <row r="1943" spans="1:4" ht="30">
      <c r="A1943" s="57" t="s">
        <v>219</v>
      </c>
      <c r="B1943" s="81" t="s">
        <v>220</v>
      </c>
      <c r="C1943" s="82">
        <v>0</v>
      </c>
      <c r="D1943" s="82">
        <v>-7</v>
      </c>
    </row>
    <row r="1944" spans="1:4" ht="15.75">
      <c r="A1944" s="58" t="s">
        <v>229</v>
      </c>
      <c r="B1944" s="58"/>
      <c r="C1944" s="82">
        <v>0</v>
      </c>
      <c r="D1944" s="82">
        <v>-174</v>
      </c>
    </row>
    <row r="1945" spans="1:4" ht="15.75">
      <c r="A1945" s="57"/>
      <c r="B1945" s="83"/>
      <c r="C1945" s="82"/>
      <c r="D1945" s="82"/>
    </row>
    <row r="1946" spans="1:4" ht="45" customHeight="1">
      <c r="A1946" s="58" t="s">
        <v>230</v>
      </c>
      <c r="B1946" s="58"/>
      <c r="C1946" s="82">
        <v>0</v>
      </c>
      <c r="D1946" s="82">
        <v>-174</v>
      </c>
    </row>
    <row r="1947" spans="1:4" ht="15.75">
      <c r="A1947" s="57"/>
      <c r="B1947" s="83"/>
      <c r="C1947" s="82"/>
      <c r="D1947" s="82"/>
    </row>
    <row r="1948" spans="1:4" ht="15.75">
      <c r="A1948" s="58" t="s">
        <v>231</v>
      </c>
      <c r="B1948" s="58"/>
      <c r="C1948" s="58"/>
      <c r="D1948" s="58"/>
    </row>
    <row r="1949" spans="1:4" ht="15.75">
      <c r="A1949" s="59" t="s">
        <v>201</v>
      </c>
      <c r="B1949" s="83"/>
      <c r="C1949" s="84"/>
      <c r="D1949" s="84"/>
    </row>
    <row r="1950" spans="1:4" ht="45" customHeight="1">
      <c r="A1950" s="57" t="s">
        <v>204</v>
      </c>
      <c r="B1950" s="81" t="s">
        <v>88</v>
      </c>
      <c r="C1950" s="82">
        <v>1875550</v>
      </c>
      <c r="D1950" s="82">
        <v>535264</v>
      </c>
    </row>
    <row r="1951" spans="1:4" ht="30">
      <c r="A1951" s="57" t="s">
        <v>205</v>
      </c>
      <c r="B1951" s="81" t="s">
        <v>206</v>
      </c>
      <c r="C1951" s="82">
        <v>1875550</v>
      </c>
      <c r="D1951" s="82">
        <v>535264</v>
      </c>
    </row>
    <row r="1952" spans="1:4" ht="30" customHeight="1">
      <c r="A1952" s="57" t="s">
        <v>209</v>
      </c>
      <c r="B1952" s="81" t="s">
        <v>210</v>
      </c>
      <c r="C1952" s="82">
        <v>113994</v>
      </c>
      <c r="D1952" s="82">
        <v>67010</v>
      </c>
    </row>
    <row r="1953" spans="1:4" ht="30" customHeight="1">
      <c r="A1953" s="57" t="s">
        <v>244</v>
      </c>
      <c r="B1953" s="81" t="s">
        <v>245</v>
      </c>
      <c r="C1953" s="82">
        <v>23250</v>
      </c>
      <c r="D1953" s="82">
        <v>12458</v>
      </c>
    </row>
    <row r="1954" spans="1:4" ht="45" customHeight="1">
      <c r="A1954" s="57" t="s">
        <v>232</v>
      </c>
      <c r="B1954" s="81" t="s">
        <v>233</v>
      </c>
      <c r="C1954" s="82">
        <v>56485</v>
      </c>
      <c r="D1954" s="82">
        <v>50455</v>
      </c>
    </row>
    <row r="1955" spans="1:4" ht="30">
      <c r="A1955" s="57" t="s">
        <v>234</v>
      </c>
      <c r="B1955" s="81" t="s">
        <v>235</v>
      </c>
      <c r="C1955" s="82">
        <v>30000</v>
      </c>
      <c r="D1955" s="82">
        <v>38</v>
      </c>
    </row>
    <row r="1956" spans="1:4" ht="15.75">
      <c r="A1956" s="57" t="s">
        <v>236</v>
      </c>
      <c r="B1956" s="81" t="s">
        <v>237</v>
      </c>
      <c r="C1956" s="82">
        <v>4259</v>
      </c>
      <c r="D1956" s="82">
        <v>4059</v>
      </c>
    </row>
    <row r="1957" spans="1:4" ht="15.75">
      <c r="A1957" s="57" t="s">
        <v>213</v>
      </c>
      <c r="B1957" s="81" t="s">
        <v>214</v>
      </c>
      <c r="C1957" s="82">
        <v>361315</v>
      </c>
      <c r="D1957" s="82">
        <v>119333</v>
      </c>
    </row>
    <row r="1958" spans="1:4" ht="45" customHeight="1">
      <c r="A1958" s="57" t="s">
        <v>215</v>
      </c>
      <c r="B1958" s="81" t="s">
        <v>216</v>
      </c>
      <c r="C1958" s="82">
        <v>217311</v>
      </c>
      <c r="D1958" s="82">
        <v>71519</v>
      </c>
    </row>
    <row r="1959" spans="1:4" ht="30" customHeight="1">
      <c r="A1959" s="57" t="s">
        <v>217</v>
      </c>
      <c r="B1959" s="81" t="s">
        <v>218</v>
      </c>
      <c r="C1959" s="82">
        <v>90234</v>
      </c>
      <c r="D1959" s="82">
        <v>32272</v>
      </c>
    </row>
    <row r="1960" spans="1:4" ht="30">
      <c r="A1960" s="57" t="s">
        <v>219</v>
      </c>
      <c r="B1960" s="81" t="s">
        <v>220</v>
      </c>
      <c r="C1960" s="82">
        <v>53770</v>
      </c>
      <c r="D1960" s="82">
        <v>15542</v>
      </c>
    </row>
    <row r="1961" spans="1:4" ht="15.75">
      <c r="A1961" s="58" t="s">
        <v>229</v>
      </c>
      <c r="B1961" s="58"/>
      <c r="C1961" s="82">
        <v>2350859</v>
      </c>
      <c r="D1961" s="82">
        <v>721607</v>
      </c>
    </row>
    <row r="1962" spans="1:4" ht="15.75">
      <c r="A1962" s="57"/>
      <c r="B1962" s="83"/>
      <c r="C1962" s="82"/>
      <c r="D1962" s="82"/>
    </row>
    <row r="1963" spans="1:4" ht="15.75">
      <c r="A1963" s="58" t="s">
        <v>238</v>
      </c>
      <c r="B1963" s="58"/>
      <c r="C1963" s="82">
        <v>2350859</v>
      </c>
      <c r="D1963" s="82">
        <v>721607</v>
      </c>
    </row>
    <row r="1964" spans="1:4" ht="15.75">
      <c r="A1964" s="57"/>
      <c r="B1964" s="83"/>
      <c r="C1964" s="82"/>
      <c r="D1964" s="82"/>
    </row>
    <row r="1965" spans="1:4" ht="15.75" customHeight="1">
      <c r="A1965" s="58" t="s">
        <v>239</v>
      </c>
      <c r="B1965" s="58"/>
      <c r="C1965" s="82">
        <v>2350859</v>
      </c>
      <c r="D1965" s="82">
        <v>721433</v>
      </c>
    </row>
    <row r="1966" spans="1:4" ht="15.75">
      <c r="A1966" s="57"/>
      <c r="B1966" s="83"/>
      <c r="C1966" s="82"/>
      <c r="D1966" s="82"/>
    </row>
    <row r="1967" spans="1:4" ht="26.25" customHeight="1">
      <c r="A1967" s="58" t="s">
        <v>240</v>
      </c>
      <c r="B1967" s="58"/>
      <c r="C1967" s="82">
        <v>2350859</v>
      </c>
      <c r="D1967" s="82">
        <v>721433</v>
      </c>
    </row>
    <row r="1968" spans="1:4" ht="15.75">
      <c r="A1968" s="57"/>
      <c r="B1968" s="83"/>
      <c r="C1968" s="82"/>
      <c r="D1968" s="82"/>
    </row>
    <row r="1969" spans="1:4" ht="15.75">
      <c r="A1969" s="57"/>
      <c r="B1969" s="83"/>
      <c r="C1969" s="82"/>
      <c r="D1969" s="82"/>
    </row>
    <row r="1970" spans="1:4" ht="24" customHeight="1">
      <c r="A1970" s="58" t="s">
        <v>241</v>
      </c>
      <c r="B1970" s="58"/>
      <c r="C1970" s="58"/>
      <c r="D1970" s="58"/>
    </row>
    <row r="1971" spans="1:4" ht="15.75">
      <c r="A1971" s="58" t="s">
        <v>242</v>
      </c>
      <c r="B1971" s="58"/>
      <c r="C1971" s="58"/>
      <c r="D1971" s="58"/>
    </row>
    <row r="1972" spans="1:4" ht="43.5" customHeight="1">
      <c r="A1972" s="58" t="s">
        <v>243</v>
      </c>
      <c r="B1972" s="58"/>
      <c r="C1972" s="58"/>
      <c r="D1972" s="58"/>
    </row>
    <row r="1973" spans="1:4" ht="15.75">
      <c r="A1973" s="59" t="s">
        <v>201</v>
      </c>
      <c r="B1973" s="83"/>
      <c r="C1973" s="84"/>
      <c r="D1973" s="84"/>
    </row>
    <row r="1974" spans="1:4" ht="15.75">
      <c r="A1974" s="57" t="s">
        <v>221</v>
      </c>
      <c r="B1974" s="81" t="s">
        <v>222</v>
      </c>
      <c r="C1974" s="82">
        <v>40000</v>
      </c>
      <c r="D1974" s="82">
        <v>943</v>
      </c>
    </row>
    <row r="1975" spans="1:4" ht="15.75">
      <c r="A1975" s="57" t="s">
        <v>223</v>
      </c>
      <c r="B1975" s="81" t="s">
        <v>224</v>
      </c>
      <c r="C1975" s="82">
        <v>10000</v>
      </c>
      <c r="D1975" s="82">
        <v>0</v>
      </c>
    </row>
    <row r="1976" spans="1:4" ht="15.75">
      <c r="A1976" s="57" t="s">
        <v>225</v>
      </c>
      <c r="B1976" s="81" t="s">
        <v>226</v>
      </c>
      <c r="C1976" s="82">
        <v>30000</v>
      </c>
      <c r="D1976" s="82">
        <v>943</v>
      </c>
    </row>
    <row r="1977" spans="1:4" ht="15.75">
      <c r="A1977" s="58" t="s">
        <v>229</v>
      </c>
      <c r="B1977" s="58"/>
      <c r="C1977" s="82">
        <v>40000</v>
      </c>
      <c r="D1977" s="82">
        <v>943</v>
      </c>
    </row>
    <row r="1978" spans="1:4" ht="15.75">
      <c r="A1978" s="57"/>
      <c r="B1978" s="83"/>
      <c r="C1978" s="82"/>
      <c r="D1978" s="82"/>
    </row>
    <row r="1979" spans="1:4" ht="35.25" customHeight="1">
      <c r="A1979" s="58" t="s">
        <v>260</v>
      </c>
      <c r="B1979" s="58"/>
      <c r="C1979" s="82">
        <v>40000</v>
      </c>
      <c r="D1979" s="82">
        <v>943</v>
      </c>
    </row>
    <row r="1980" spans="1:4" ht="15.75">
      <c r="A1980" s="57"/>
      <c r="B1980" s="83"/>
      <c r="C1980" s="82"/>
      <c r="D1980" s="82"/>
    </row>
    <row r="1981" spans="1:4" ht="15.75" customHeight="1">
      <c r="A1981" s="58" t="s">
        <v>261</v>
      </c>
      <c r="B1981" s="58"/>
      <c r="C1981" s="82">
        <v>40000</v>
      </c>
      <c r="D1981" s="82">
        <v>943</v>
      </c>
    </row>
    <row r="1982" spans="1:4" ht="15.75">
      <c r="A1982" s="57"/>
      <c r="B1982" s="83"/>
      <c r="C1982" s="82"/>
      <c r="D1982" s="82"/>
    </row>
    <row r="1983" spans="1:4" ht="31.5">
      <c r="A1983" s="58" t="s">
        <v>262</v>
      </c>
      <c r="B1983" s="58"/>
      <c r="C1983" s="58"/>
      <c r="D1983" s="58"/>
    </row>
    <row r="1984" spans="1:4" ht="39.75" customHeight="1">
      <c r="A1984" s="58" t="s">
        <v>269</v>
      </c>
      <c r="B1984" s="58"/>
      <c r="C1984" s="58"/>
      <c r="D1984" s="58"/>
    </row>
    <row r="1985" spans="1:4" ht="15.75">
      <c r="A1985" s="59" t="s">
        <v>201</v>
      </c>
      <c r="B1985" s="83"/>
      <c r="C1985" s="84"/>
      <c r="D1985" s="84"/>
    </row>
    <row r="1986" spans="1:4" ht="15.75">
      <c r="A1986" s="57" t="s">
        <v>221</v>
      </c>
      <c r="B1986" s="81" t="s">
        <v>222</v>
      </c>
      <c r="C1986" s="82">
        <v>60000</v>
      </c>
      <c r="D1986" s="82">
        <v>0</v>
      </c>
    </row>
    <row r="1987" spans="1:4" ht="15.75">
      <c r="A1987" s="57" t="s">
        <v>225</v>
      </c>
      <c r="B1987" s="81" t="s">
        <v>226</v>
      </c>
      <c r="C1987" s="82">
        <v>60000</v>
      </c>
      <c r="D1987" s="82">
        <v>0</v>
      </c>
    </row>
    <row r="1988" spans="1:4" ht="24" customHeight="1">
      <c r="A1988" s="58" t="s">
        <v>229</v>
      </c>
      <c r="B1988" s="58"/>
      <c r="C1988" s="82">
        <v>60000</v>
      </c>
      <c r="D1988" s="82">
        <v>0</v>
      </c>
    </row>
    <row r="1989" spans="1:4" ht="15.75">
      <c r="A1989" s="57"/>
      <c r="B1989" s="83"/>
      <c r="C1989" s="82"/>
      <c r="D1989" s="82"/>
    </row>
    <row r="1990" spans="1:4" ht="52.5" customHeight="1">
      <c r="A1990" s="58" t="s">
        <v>272</v>
      </c>
      <c r="B1990" s="58"/>
      <c r="C1990" s="82">
        <v>60000</v>
      </c>
      <c r="D1990" s="82">
        <v>0</v>
      </c>
    </row>
    <row r="1991" spans="1:4" ht="15.75">
      <c r="A1991" s="57"/>
      <c r="B1991" s="83"/>
      <c r="C1991" s="82"/>
      <c r="D1991" s="82"/>
    </row>
    <row r="1992" spans="1:4" ht="51" customHeight="1">
      <c r="A1992" s="58" t="s">
        <v>277</v>
      </c>
      <c r="B1992" s="58"/>
      <c r="C1992" s="82">
        <v>60000</v>
      </c>
      <c r="D1992" s="82">
        <v>0</v>
      </c>
    </row>
    <row r="1993" spans="1:4" ht="15.75">
      <c r="A1993" s="57"/>
      <c r="B1993" s="83"/>
      <c r="C1993" s="82"/>
      <c r="D1993" s="82"/>
    </row>
    <row r="1994" spans="1:4" ht="27.75" customHeight="1">
      <c r="A1994" s="58" t="s">
        <v>278</v>
      </c>
      <c r="B1994" s="58"/>
      <c r="C1994" s="82">
        <v>100000</v>
      </c>
      <c r="D1994" s="82">
        <v>943</v>
      </c>
    </row>
    <row r="1995" spans="1:4" ht="15.75">
      <c r="A1995" s="57"/>
      <c r="B1995" s="83"/>
      <c r="C1995" s="82"/>
      <c r="D1995" s="82"/>
    </row>
    <row r="1996" spans="1:4" ht="15.75">
      <c r="A1996" s="57"/>
      <c r="B1996" s="83"/>
      <c r="C1996" s="82"/>
      <c r="D1996" s="82"/>
    </row>
    <row r="1997" spans="1:4" ht="15.75">
      <c r="A1997" s="58" t="s">
        <v>279</v>
      </c>
      <c r="B1997" s="58"/>
      <c r="C1997" s="58"/>
      <c r="D1997" s="58"/>
    </row>
    <row r="1998" spans="1:4" ht="15.75">
      <c r="A1998" s="58" t="s">
        <v>14</v>
      </c>
      <c r="B1998" s="58"/>
      <c r="C1998" s="58"/>
      <c r="D1998" s="58"/>
    </row>
    <row r="1999" spans="1:4" ht="45" customHeight="1">
      <c r="A1999" s="58" t="s">
        <v>290</v>
      </c>
      <c r="B1999" s="58"/>
      <c r="C1999" s="58"/>
      <c r="D1999" s="58"/>
    </row>
    <row r="2000" spans="1:4" ht="15.75">
      <c r="A2000" s="59" t="s">
        <v>422</v>
      </c>
      <c r="B2000" s="83"/>
      <c r="C2000" s="84"/>
      <c r="D2000" s="84"/>
    </row>
    <row r="2001" spans="1:4" ht="30" customHeight="1">
      <c r="A2001" s="57" t="s">
        <v>423</v>
      </c>
      <c r="B2001" s="81" t="s">
        <v>424</v>
      </c>
      <c r="C2001" s="82">
        <v>22512</v>
      </c>
      <c r="D2001" s="82">
        <v>0</v>
      </c>
    </row>
    <row r="2002" spans="1:4" ht="15.75">
      <c r="A2002" s="58" t="s">
        <v>425</v>
      </c>
      <c r="B2002" s="58"/>
      <c r="C2002" s="82">
        <v>22512</v>
      </c>
      <c r="D2002" s="82">
        <v>0</v>
      </c>
    </row>
    <row r="2003" spans="1:4" ht="15.75">
      <c r="A2003" s="59" t="s">
        <v>201</v>
      </c>
      <c r="B2003" s="83"/>
      <c r="C2003" s="84"/>
      <c r="D2003" s="84"/>
    </row>
    <row r="2004" spans="1:4" ht="15.75">
      <c r="A2004" s="57" t="s">
        <v>221</v>
      </c>
      <c r="B2004" s="81" t="s">
        <v>222</v>
      </c>
      <c r="C2004" s="82">
        <v>8862</v>
      </c>
      <c r="D2004" s="82">
        <v>5672</v>
      </c>
    </row>
    <row r="2005" spans="1:4" ht="15.75">
      <c r="A2005" s="57" t="s">
        <v>225</v>
      </c>
      <c r="B2005" s="81" t="s">
        <v>226</v>
      </c>
      <c r="C2005" s="82">
        <v>5000</v>
      </c>
      <c r="D2005" s="82">
        <v>1810</v>
      </c>
    </row>
    <row r="2006" spans="1:4" ht="15.75">
      <c r="A2006" s="57" t="s">
        <v>274</v>
      </c>
      <c r="B2006" s="81" t="s">
        <v>275</v>
      </c>
      <c r="C2006" s="82">
        <v>3862</v>
      </c>
      <c r="D2006" s="82">
        <v>3862</v>
      </c>
    </row>
    <row r="2007" spans="1:4" ht="15.75">
      <c r="A2007" s="58" t="s">
        <v>229</v>
      </c>
      <c r="B2007" s="58"/>
      <c r="C2007" s="82">
        <v>8862</v>
      </c>
      <c r="D2007" s="82">
        <v>5672</v>
      </c>
    </row>
    <row r="2008" spans="1:4" ht="15.75">
      <c r="A2008" s="59" t="s">
        <v>252</v>
      </c>
      <c r="B2008" s="83"/>
      <c r="C2008" s="84"/>
      <c r="D2008" s="84"/>
    </row>
    <row r="2009" spans="1:4" ht="15.75">
      <c r="A2009" s="57" t="s">
        <v>253</v>
      </c>
      <c r="B2009" s="81" t="s">
        <v>254</v>
      </c>
      <c r="C2009" s="82">
        <v>187173</v>
      </c>
      <c r="D2009" s="82">
        <v>0</v>
      </c>
    </row>
    <row r="2010" spans="1:4" ht="15.75">
      <c r="A2010" s="58" t="s">
        <v>259</v>
      </c>
      <c r="B2010" s="58"/>
      <c r="C2010" s="82">
        <v>187173</v>
      </c>
      <c r="D2010" s="82">
        <v>0</v>
      </c>
    </row>
    <row r="2011" spans="1:4" ht="15.75">
      <c r="A2011" s="57"/>
      <c r="B2011" s="83"/>
      <c r="C2011" s="82"/>
      <c r="D2011" s="82"/>
    </row>
    <row r="2012" spans="1:4" ht="43.5" customHeight="1">
      <c r="A2012" s="58" t="s">
        <v>324</v>
      </c>
      <c r="B2012" s="58"/>
      <c r="C2012" s="82">
        <v>218547</v>
      </c>
      <c r="D2012" s="82">
        <v>5672</v>
      </c>
    </row>
    <row r="2013" spans="1:4" ht="15.75">
      <c r="A2013" s="57"/>
      <c r="B2013" s="83"/>
      <c r="C2013" s="82"/>
      <c r="D2013" s="82"/>
    </row>
    <row r="2014" spans="1:4" ht="42" customHeight="1">
      <c r="A2014" s="58" t="s">
        <v>331</v>
      </c>
      <c r="B2014" s="58"/>
      <c r="C2014" s="58"/>
      <c r="D2014" s="58"/>
    </row>
    <row r="2015" spans="1:4" ht="15.75">
      <c r="A2015" s="59" t="s">
        <v>201</v>
      </c>
      <c r="B2015" s="83"/>
      <c r="C2015" s="84"/>
      <c r="D2015" s="84"/>
    </row>
    <row r="2016" spans="1:4" ht="45" customHeight="1">
      <c r="A2016" s="57" t="s">
        <v>204</v>
      </c>
      <c r="B2016" s="81" t="s">
        <v>88</v>
      </c>
      <c r="C2016" s="82">
        <v>13606</v>
      </c>
      <c r="D2016" s="82">
        <v>4056</v>
      </c>
    </row>
    <row r="2017" spans="1:4" ht="30">
      <c r="A2017" s="57" t="s">
        <v>205</v>
      </c>
      <c r="B2017" s="81" t="s">
        <v>206</v>
      </c>
      <c r="C2017" s="82">
        <v>13606</v>
      </c>
      <c r="D2017" s="82">
        <v>4056</v>
      </c>
    </row>
    <row r="2018" spans="1:4" ht="30" customHeight="1">
      <c r="A2018" s="57" t="s">
        <v>209</v>
      </c>
      <c r="B2018" s="81" t="s">
        <v>210</v>
      </c>
      <c r="C2018" s="82">
        <v>578</v>
      </c>
      <c r="D2018" s="82">
        <v>578</v>
      </c>
    </row>
    <row r="2019" spans="1:4" ht="45" customHeight="1">
      <c r="A2019" s="57" t="s">
        <v>232</v>
      </c>
      <c r="B2019" s="81" t="s">
        <v>233</v>
      </c>
      <c r="C2019" s="82">
        <v>450</v>
      </c>
      <c r="D2019" s="82">
        <v>450</v>
      </c>
    </row>
    <row r="2020" spans="1:4" ht="15.75">
      <c r="A2020" s="57" t="s">
        <v>236</v>
      </c>
      <c r="B2020" s="81" t="s">
        <v>237</v>
      </c>
      <c r="C2020" s="82">
        <v>128</v>
      </c>
      <c r="D2020" s="82">
        <v>128</v>
      </c>
    </row>
    <row r="2021" spans="1:4" ht="15.75">
      <c r="A2021" s="57" t="s">
        <v>213</v>
      </c>
      <c r="B2021" s="81" t="s">
        <v>214</v>
      </c>
      <c r="C2021" s="82">
        <v>3307</v>
      </c>
      <c r="D2021" s="82">
        <v>979</v>
      </c>
    </row>
    <row r="2022" spans="1:4" ht="45" customHeight="1">
      <c r="A2022" s="57" t="s">
        <v>215</v>
      </c>
      <c r="B2022" s="81" t="s">
        <v>216</v>
      </c>
      <c r="C2022" s="82">
        <v>1593</v>
      </c>
      <c r="D2022" s="82">
        <v>478</v>
      </c>
    </row>
    <row r="2023" spans="1:4" ht="30">
      <c r="A2023" s="57" t="s">
        <v>281</v>
      </c>
      <c r="B2023" s="81" t="s">
        <v>282</v>
      </c>
      <c r="C2023" s="82">
        <v>609</v>
      </c>
      <c r="D2023" s="82">
        <v>181</v>
      </c>
    </row>
    <row r="2024" spans="1:4" ht="30" customHeight="1">
      <c r="A2024" s="57" t="s">
        <v>217</v>
      </c>
      <c r="B2024" s="81" t="s">
        <v>218</v>
      </c>
      <c r="C2024" s="82">
        <v>680</v>
      </c>
      <c r="D2024" s="82">
        <v>203</v>
      </c>
    </row>
    <row r="2025" spans="1:4" ht="30">
      <c r="A2025" s="57" t="s">
        <v>219</v>
      </c>
      <c r="B2025" s="81" t="s">
        <v>220</v>
      </c>
      <c r="C2025" s="82">
        <v>425</v>
      </c>
      <c r="D2025" s="82">
        <v>117</v>
      </c>
    </row>
    <row r="2026" spans="1:4" ht="15.75">
      <c r="A2026" s="58" t="s">
        <v>229</v>
      </c>
      <c r="B2026" s="58"/>
      <c r="C2026" s="82">
        <v>17491</v>
      </c>
      <c r="D2026" s="82">
        <v>5613</v>
      </c>
    </row>
    <row r="2027" spans="1:4" ht="15.75">
      <c r="A2027" s="57"/>
      <c r="B2027" s="83"/>
      <c r="C2027" s="82"/>
      <c r="D2027" s="82"/>
    </row>
    <row r="2028" spans="1:4" ht="39.75" customHeight="1">
      <c r="A2028" s="58" t="s">
        <v>332</v>
      </c>
      <c r="B2028" s="58"/>
      <c r="C2028" s="82">
        <v>17491</v>
      </c>
      <c r="D2028" s="82">
        <v>5613</v>
      </c>
    </row>
    <row r="2029" spans="1:4" ht="15.75">
      <c r="A2029" s="57"/>
      <c r="B2029" s="83"/>
      <c r="C2029" s="82"/>
      <c r="D2029" s="82"/>
    </row>
    <row r="2030" spans="1:4" ht="31.5" customHeight="1">
      <c r="A2030" s="58" t="s">
        <v>335</v>
      </c>
      <c r="B2030" s="58"/>
      <c r="C2030" s="58"/>
      <c r="D2030" s="58"/>
    </row>
    <row r="2031" spans="1:4" ht="15.75">
      <c r="A2031" s="59" t="s">
        <v>201</v>
      </c>
      <c r="B2031" s="83"/>
      <c r="C2031" s="84"/>
      <c r="D2031" s="84"/>
    </row>
    <row r="2032" spans="1:4" ht="15.75">
      <c r="A2032" s="57" t="s">
        <v>221</v>
      </c>
      <c r="B2032" s="81" t="s">
        <v>222</v>
      </c>
      <c r="C2032" s="82">
        <v>0</v>
      </c>
      <c r="D2032" s="82">
        <v>0</v>
      </c>
    </row>
    <row r="2033" spans="1:4" ht="15.75">
      <c r="A2033" s="57" t="s">
        <v>225</v>
      </c>
      <c r="B2033" s="81" t="s">
        <v>226</v>
      </c>
      <c r="C2033" s="82">
        <v>0</v>
      </c>
      <c r="D2033" s="82">
        <v>0</v>
      </c>
    </row>
    <row r="2034" spans="1:4" ht="15.75">
      <c r="A2034" s="58" t="s">
        <v>229</v>
      </c>
      <c r="B2034" s="58"/>
      <c r="C2034" s="82">
        <v>0</v>
      </c>
      <c r="D2034" s="82">
        <v>0</v>
      </c>
    </row>
    <row r="2035" spans="1:4" ht="15.75">
      <c r="A2035" s="57"/>
      <c r="B2035" s="83"/>
      <c r="C2035" s="82"/>
      <c r="D2035" s="82"/>
    </row>
    <row r="2036" spans="1:4" ht="15.75" customHeight="1">
      <c r="A2036" s="58" t="s">
        <v>336</v>
      </c>
      <c r="B2036" s="58"/>
      <c r="C2036" s="82">
        <v>0</v>
      </c>
      <c r="D2036" s="82">
        <v>0</v>
      </c>
    </row>
    <row r="2037" spans="1:4" ht="15.75">
      <c r="A2037" s="57"/>
      <c r="B2037" s="83"/>
      <c r="C2037" s="82"/>
      <c r="D2037" s="82"/>
    </row>
    <row r="2038" spans="1:4" ht="15.75">
      <c r="A2038" s="58" t="s">
        <v>337</v>
      </c>
      <c r="B2038" s="58"/>
      <c r="C2038" s="82">
        <v>236038</v>
      </c>
      <c r="D2038" s="82">
        <v>11285</v>
      </c>
    </row>
    <row r="2039" spans="1:4" ht="15.75">
      <c r="A2039" s="57"/>
      <c r="B2039" s="83"/>
      <c r="C2039" s="82"/>
      <c r="D2039" s="82"/>
    </row>
    <row r="2040" spans="1:4" ht="29.25" customHeight="1">
      <c r="A2040" s="58" t="s">
        <v>338</v>
      </c>
      <c r="B2040" s="58"/>
      <c r="C2040" s="82">
        <v>236038</v>
      </c>
      <c r="D2040" s="82">
        <v>11285</v>
      </c>
    </row>
    <row r="2041" spans="1:4" ht="15.75">
      <c r="A2041" s="57"/>
      <c r="B2041" s="83"/>
      <c r="C2041" s="82"/>
      <c r="D2041" s="82"/>
    </row>
    <row r="2042" spans="1:4" ht="15.75">
      <c r="A2042" s="57"/>
      <c r="B2042" s="83"/>
      <c r="C2042" s="82"/>
      <c r="D2042" s="82"/>
    </row>
    <row r="2043" spans="1:4" ht="15.75">
      <c r="A2043" s="58" t="s">
        <v>339</v>
      </c>
      <c r="B2043" s="58"/>
      <c r="C2043" s="58"/>
      <c r="D2043" s="58"/>
    </row>
    <row r="2044" spans="1:4" ht="15.75">
      <c r="A2044" s="58" t="s">
        <v>14</v>
      </c>
      <c r="B2044" s="58"/>
      <c r="C2044" s="58"/>
      <c r="D2044" s="58"/>
    </row>
    <row r="2045" spans="1:4" ht="33.75" customHeight="1">
      <c r="A2045" s="58" t="s">
        <v>346</v>
      </c>
      <c r="B2045" s="58"/>
      <c r="C2045" s="58"/>
      <c r="D2045" s="58"/>
    </row>
    <row r="2046" spans="1:4" ht="15.75">
      <c r="A2046" s="59" t="s">
        <v>201</v>
      </c>
      <c r="B2046" s="83"/>
      <c r="C2046" s="84"/>
      <c r="D2046" s="84"/>
    </row>
    <row r="2047" spans="1:4" ht="30">
      <c r="A2047" s="57" t="s">
        <v>306</v>
      </c>
      <c r="B2047" s="81" t="s">
        <v>307</v>
      </c>
      <c r="C2047" s="82">
        <v>0</v>
      </c>
      <c r="D2047" s="82">
        <v>265</v>
      </c>
    </row>
    <row r="2048" spans="1:4" ht="15.75">
      <c r="A2048" s="57" t="s">
        <v>308</v>
      </c>
      <c r="B2048" s="81" t="s">
        <v>309</v>
      </c>
      <c r="C2048" s="82">
        <v>0</v>
      </c>
      <c r="D2048" s="82">
        <v>265</v>
      </c>
    </row>
    <row r="2049" spans="1:4" ht="15.75">
      <c r="A2049" s="58" t="s">
        <v>229</v>
      </c>
      <c r="B2049" s="58"/>
      <c r="C2049" s="82">
        <v>0</v>
      </c>
      <c r="D2049" s="82">
        <v>265</v>
      </c>
    </row>
    <row r="2050" spans="1:4" ht="15.75">
      <c r="A2050" s="57"/>
      <c r="B2050" s="83"/>
      <c r="C2050" s="82"/>
      <c r="D2050" s="82"/>
    </row>
    <row r="2051" spans="1:4" ht="36.75" customHeight="1">
      <c r="A2051" s="58" t="s">
        <v>347</v>
      </c>
      <c r="B2051" s="58"/>
      <c r="C2051" s="82">
        <v>0</v>
      </c>
      <c r="D2051" s="82">
        <v>265</v>
      </c>
    </row>
    <row r="2052" spans="1:4" ht="15.75">
      <c r="A2052" s="57"/>
      <c r="B2052" s="83"/>
      <c r="C2052" s="82"/>
      <c r="D2052" s="82"/>
    </row>
    <row r="2053" spans="1:4" ht="15.75">
      <c r="A2053" s="58" t="s">
        <v>337</v>
      </c>
      <c r="B2053" s="58"/>
      <c r="C2053" s="82">
        <v>0</v>
      </c>
      <c r="D2053" s="82">
        <v>265</v>
      </c>
    </row>
    <row r="2054" spans="1:4" ht="15.75">
      <c r="A2054" s="57"/>
      <c r="B2054" s="83"/>
      <c r="C2054" s="82"/>
      <c r="D2054" s="82"/>
    </row>
    <row r="2055" spans="1:4" ht="15.75">
      <c r="A2055" s="58" t="s">
        <v>348</v>
      </c>
      <c r="B2055" s="58"/>
      <c r="C2055" s="82">
        <v>0</v>
      </c>
      <c r="D2055" s="82">
        <v>265</v>
      </c>
    </row>
    <row r="2056" spans="1:4" ht="15.75">
      <c r="A2056" s="57"/>
      <c r="B2056" s="83"/>
      <c r="C2056" s="82"/>
      <c r="D2056" s="82"/>
    </row>
    <row r="2057" spans="1:4" ht="15.75">
      <c r="A2057" s="57"/>
      <c r="B2057" s="83"/>
      <c r="C2057" s="82"/>
      <c r="D2057" s="82"/>
    </row>
    <row r="2058" spans="1:4" ht="49.5" customHeight="1">
      <c r="A2058" s="58" t="s">
        <v>349</v>
      </c>
      <c r="B2058" s="58"/>
      <c r="C2058" s="58"/>
      <c r="D2058" s="58"/>
    </row>
    <row r="2059" spans="1:4" ht="60" customHeight="1">
      <c r="A2059" s="58" t="s">
        <v>350</v>
      </c>
      <c r="B2059" s="58"/>
      <c r="C2059" s="58"/>
      <c r="D2059" s="58"/>
    </row>
    <row r="2060" spans="1:4" ht="24.75" customHeight="1">
      <c r="A2060" s="58" t="s">
        <v>353</v>
      </c>
      <c r="B2060" s="58"/>
      <c r="C2060" s="58"/>
      <c r="D2060" s="58"/>
    </row>
    <row r="2061" spans="1:4" ht="15.75">
      <c r="A2061" s="59" t="s">
        <v>201</v>
      </c>
      <c r="B2061" s="83"/>
      <c r="C2061" s="84"/>
      <c r="D2061" s="84"/>
    </row>
    <row r="2062" spans="1:4" ht="45" customHeight="1">
      <c r="A2062" s="57" t="s">
        <v>204</v>
      </c>
      <c r="B2062" s="81" t="s">
        <v>88</v>
      </c>
      <c r="C2062" s="82">
        <v>51514</v>
      </c>
      <c r="D2062" s="82">
        <v>26837</v>
      </c>
    </row>
    <row r="2063" spans="1:4" ht="30">
      <c r="A2063" s="57" t="s">
        <v>205</v>
      </c>
      <c r="B2063" s="81" t="s">
        <v>206</v>
      </c>
      <c r="C2063" s="82">
        <v>51514</v>
      </c>
      <c r="D2063" s="82">
        <v>26837</v>
      </c>
    </row>
    <row r="2064" spans="1:4" ht="30" customHeight="1">
      <c r="A2064" s="57" t="s">
        <v>209</v>
      </c>
      <c r="B2064" s="81" t="s">
        <v>210</v>
      </c>
      <c r="C2064" s="82">
        <v>1723</v>
      </c>
      <c r="D2064" s="82">
        <v>231</v>
      </c>
    </row>
    <row r="2065" spans="1:4" ht="45" customHeight="1">
      <c r="A2065" s="57" t="s">
        <v>232</v>
      </c>
      <c r="B2065" s="81" t="s">
        <v>233</v>
      </c>
      <c r="C2065" s="82">
        <v>1492</v>
      </c>
      <c r="D2065" s="82">
        <v>0</v>
      </c>
    </row>
    <row r="2066" spans="1:4" ht="15.75">
      <c r="A2066" s="57" t="s">
        <v>236</v>
      </c>
      <c r="B2066" s="81" t="s">
        <v>237</v>
      </c>
      <c r="C2066" s="82">
        <v>231</v>
      </c>
      <c r="D2066" s="82">
        <v>231</v>
      </c>
    </row>
    <row r="2067" spans="1:4" ht="15.75">
      <c r="A2067" s="57" t="s">
        <v>213</v>
      </c>
      <c r="B2067" s="81" t="s">
        <v>214</v>
      </c>
      <c r="C2067" s="82">
        <v>10048</v>
      </c>
      <c r="D2067" s="82">
        <v>4757</v>
      </c>
    </row>
    <row r="2068" spans="1:4" ht="45" customHeight="1">
      <c r="A2068" s="57" t="s">
        <v>215</v>
      </c>
      <c r="B2068" s="81" t="s">
        <v>216</v>
      </c>
      <c r="C2068" s="82">
        <v>6054</v>
      </c>
      <c r="D2068" s="82">
        <v>2954</v>
      </c>
    </row>
    <row r="2069" spans="1:4" ht="30" customHeight="1">
      <c r="A2069" s="57" t="s">
        <v>217</v>
      </c>
      <c r="B2069" s="81" t="s">
        <v>218</v>
      </c>
      <c r="C2069" s="82">
        <v>2502</v>
      </c>
      <c r="D2069" s="82">
        <v>1210</v>
      </c>
    </row>
    <row r="2070" spans="1:4" ht="30">
      <c r="A2070" s="57" t="s">
        <v>219</v>
      </c>
      <c r="B2070" s="81" t="s">
        <v>220</v>
      </c>
      <c r="C2070" s="82">
        <v>1492</v>
      </c>
      <c r="D2070" s="82">
        <v>593</v>
      </c>
    </row>
    <row r="2071" spans="1:4" ht="15.75">
      <c r="A2071" s="57" t="s">
        <v>221</v>
      </c>
      <c r="B2071" s="81" t="s">
        <v>222</v>
      </c>
      <c r="C2071" s="82">
        <v>37520</v>
      </c>
      <c r="D2071" s="82">
        <v>8532</v>
      </c>
    </row>
    <row r="2072" spans="1:4" ht="15.75">
      <c r="A2072" s="57" t="s">
        <v>264</v>
      </c>
      <c r="B2072" s="81" t="s">
        <v>265</v>
      </c>
      <c r="C2072" s="82">
        <v>15308</v>
      </c>
      <c r="D2072" s="82">
        <v>2176</v>
      </c>
    </row>
    <row r="2073" spans="1:4" ht="15.75">
      <c r="A2073" s="57" t="s">
        <v>291</v>
      </c>
      <c r="B2073" s="81" t="s">
        <v>292</v>
      </c>
      <c r="C2073" s="82">
        <v>1379</v>
      </c>
      <c r="D2073" s="82">
        <v>80</v>
      </c>
    </row>
    <row r="2074" spans="1:4" ht="15.75">
      <c r="A2074" s="57" t="s">
        <v>266</v>
      </c>
      <c r="B2074" s="81" t="s">
        <v>267</v>
      </c>
      <c r="C2074" s="82">
        <v>5250</v>
      </c>
      <c r="D2074" s="82">
        <v>0</v>
      </c>
    </row>
    <row r="2075" spans="1:4" ht="30">
      <c r="A2075" s="57" t="s">
        <v>283</v>
      </c>
      <c r="B2075" s="81" t="s">
        <v>284</v>
      </c>
      <c r="C2075" s="82">
        <v>101</v>
      </c>
      <c r="D2075" s="82">
        <v>101</v>
      </c>
    </row>
    <row r="2076" spans="1:4" ht="15.75">
      <c r="A2076" s="57" t="s">
        <v>223</v>
      </c>
      <c r="B2076" s="81" t="s">
        <v>224</v>
      </c>
      <c r="C2076" s="82">
        <v>3200</v>
      </c>
      <c r="D2076" s="82">
        <v>1091</v>
      </c>
    </row>
    <row r="2077" spans="1:4" ht="15.75">
      <c r="A2077" s="57" t="s">
        <v>246</v>
      </c>
      <c r="B2077" s="81" t="s">
        <v>247</v>
      </c>
      <c r="C2077" s="82">
        <v>4900</v>
      </c>
      <c r="D2077" s="82">
        <v>3585</v>
      </c>
    </row>
    <row r="2078" spans="1:4" ht="15.75">
      <c r="A2078" s="57" t="s">
        <v>225</v>
      </c>
      <c r="B2078" s="81" t="s">
        <v>226</v>
      </c>
      <c r="C2078" s="82">
        <v>4800</v>
      </c>
      <c r="D2078" s="82">
        <v>1399</v>
      </c>
    </row>
    <row r="2079" spans="1:4" ht="15.75">
      <c r="A2079" s="57" t="s">
        <v>227</v>
      </c>
      <c r="B2079" s="81" t="s">
        <v>228</v>
      </c>
      <c r="C2079" s="82">
        <v>800</v>
      </c>
      <c r="D2079" s="82">
        <v>100</v>
      </c>
    </row>
    <row r="2080" spans="1:4" ht="30">
      <c r="A2080" s="57" t="s">
        <v>250</v>
      </c>
      <c r="B2080" s="81" t="s">
        <v>251</v>
      </c>
      <c r="C2080" s="82">
        <v>1782</v>
      </c>
      <c r="D2080" s="82">
        <v>0</v>
      </c>
    </row>
    <row r="2081" spans="1:4" ht="15.75">
      <c r="A2081" s="57" t="s">
        <v>299</v>
      </c>
      <c r="B2081" s="81" t="s">
        <v>300</v>
      </c>
      <c r="C2081" s="82">
        <v>1097</v>
      </c>
      <c r="D2081" s="82">
        <v>0</v>
      </c>
    </row>
    <row r="2082" spans="1:4" ht="45" customHeight="1">
      <c r="A2082" s="57" t="s">
        <v>301</v>
      </c>
      <c r="B2082" s="81" t="s">
        <v>302</v>
      </c>
      <c r="C2082" s="82">
        <v>97</v>
      </c>
      <c r="D2082" s="82">
        <v>0</v>
      </c>
    </row>
    <row r="2083" spans="1:4" ht="45" customHeight="1">
      <c r="A2083" s="57" t="s">
        <v>303</v>
      </c>
      <c r="B2083" s="81" t="s">
        <v>304</v>
      </c>
      <c r="C2083" s="82">
        <v>1000</v>
      </c>
      <c r="D2083" s="82">
        <v>0</v>
      </c>
    </row>
    <row r="2084" spans="1:4" ht="15.75">
      <c r="A2084" s="58" t="s">
        <v>229</v>
      </c>
      <c r="B2084" s="58"/>
      <c r="C2084" s="82">
        <v>101902</v>
      </c>
      <c r="D2084" s="82">
        <v>40357</v>
      </c>
    </row>
    <row r="2085" spans="1:4" ht="15.75">
      <c r="A2085" s="57"/>
      <c r="B2085" s="83"/>
      <c r="C2085" s="82"/>
      <c r="D2085" s="82"/>
    </row>
    <row r="2086" spans="1:4" ht="21.75" customHeight="1">
      <c r="A2086" s="58" t="s">
        <v>356</v>
      </c>
      <c r="B2086" s="58"/>
      <c r="C2086" s="82">
        <v>101902</v>
      </c>
      <c r="D2086" s="82">
        <v>40357</v>
      </c>
    </row>
    <row r="2087" spans="1:4" ht="15.75">
      <c r="A2087" s="57"/>
      <c r="B2087" s="83"/>
      <c r="C2087" s="82"/>
      <c r="D2087" s="82"/>
    </row>
    <row r="2088" spans="1:4" ht="24" customHeight="1">
      <c r="A2088" s="58" t="s">
        <v>357</v>
      </c>
      <c r="B2088" s="58"/>
      <c r="C2088" s="58"/>
      <c r="D2088" s="58"/>
    </row>
    <row r="2089" spans="1:4" ht="15.75">
      <c r="A2089" s="59" t="s">
        <v>201</v>
      </c>
      <c r="B2089" s="83"/>
      <c r="C2089" s="84"/>
      <c r="D2089" s="84"/>
    </row>
    <row r="2090" spans="1:4" ht="15.75">
      <c r="A2090" s="57" t="s">
        <v>221</v>
      </c>
      <c r="B2090" s="81" t="s">
        <v>222</v>
      </c>
      <c r="C2090" s="82">
        <v>10679</v>
      </c>
      <c r="D2090" s="82">
        <v>0</v>
      </c>
    </row>
    <row r="2091" spans="1:4" ht="15.75">
      <c r="A2091" s="57" t="s">
        <v>225</v>
      </c>
      <c r="B2091" s="81" t="s">
        <v>226</v>
      </c>
      <c r="C2091" s="82">
        <v>3000</v>
      </c>
      <c r="D2091" s="82">
        <v>0</v>
      </c>
    </row>
    <row r="2092" spans="1:4" ht="30">
      <c r="A2092" s="57" t="s">
        <v>250</v>
      </c>
      <c r="B2092" s="81" t="s">
        <v>251</v>
      </c>
      <c r="C2092" s="82">
        <v>7679</v>
      </c>
      <c r="D2092" s="82">
        <v>0</v>
      </c>
    </row>
    <row r="2093" spans="1:4" ht="15.75">
      <c r="A2093" s="58" t="s">
        <v>229</v>
      </c>
      <c r="B2093" s="58"/>
      <c r="C2093" s="82">
        <v>10679</v>
      </c>
      <c r="D2093" s="82">
        <v>0</v>
      </c>
    </row>
    <row r="2094" spans="1:4" ht="15.75">
      <c r="A2094" s="57"/>
      <c r="B2094" s="83"/>
      <c r="C2094" s="82"/>
      <c r="D2094" s="82"/>
    </row>
    <row r="2095" spans="1:4" ht="33" customHeight="1">
      <c r="A2095" s="58" t="s">
        <v>358</v>
      </c>
      <c r="B2095" s="58"/>
      <c r="C2095" s="82">
        <v>10679</v>
      </c>
      <c r="D2095" s="82">
        <v>0</v>
      </c>
    </row>
    <row r="2096" spans="1:4" ht="15.75">
      <c r="A2096" s="57"/>
      <c r="B2096" s="83"/>
      <c r="C2096" s="82"/>
      <c r="D2096" s="82"/>
    </row>
    <row r="2097" spans="1:4" ht="31.5" customHeight="1">
      <c r="A2097" s="58" t="s">
        <v>359</v>
      </c>
      <c r="B2097" s="58"/>
      <c r="C2097" s="58"/>
      <c r="D2097" s="58"/>
    </row>
    <row r="2098" spans="1:4" ht="15.75">
      <c r="A2098" s="59" t="s">
        <v>201</v>
      </c>
      <c r="B2098" s="83"/>
      <c r="C2098" s="84"/>
      <c r="D2098" s="84"/>
    </row>
    <row r="2099" spans="1:4" ht="30" customHeight="1">
      <c r="A2099" s="57" t="s">
        <v>209</v>
      </c>
      <c r="B2099" s="81" t="s">
        <v>210</v>
      </c>
      <c r="C2099" s="82">
        <v>2000</v>
      </c>
      <c r="D2099" s="82">
        <v>0</v>
      </c>
    </row>
    <row r="2100" spans="1:4" ht="30">
      <c r="A2100" s="57" t="s">
        <v>211</v>
      </c>
      <c r="B2100" s="81" t="s">
        <v>212</v>
      </c>
      <c r="C2100" s="82">
        <v>2000</v>
      </c>
      <c r="D2100" s="82">
        <v>0</v>
      </c>
    </row>
    <row r="2101" spans="1:4" ht="15.75">
      <c r="A2101" s="58" t="s">
        <v>229</v>
      </c>
      <c r="B2101" s="58"/>
      <c r="C2101" s="82">
        <v>2000</v>
      </c>
      <c r="D2101" s="82">
        <v>0</v>
      </c>
    </row>
    <row r="2102" spans="1:4" ht="15.75">
      <c r="A2102" s="57"/>
      <c r="B2102" s="83"/>
      <c r="C2102" s="82"/>
      <c r="D2102" s="82"/>
    </row>
    <row r="2103" spans="1:4" ht="29.25" customHeight="1">
      <c r="A2103" s="58" t="s">
        <v>360</v>
      </c>
      <c r="B2103" s="58"/>
      <c r="C2103" s="82">
        <v>2000</v>
      </c>
      <c r="D2103" s="82">
        <v>0</v>
      </c>
    </row>
    <row r="2104" spans="1:4" ht="15.75">
      <c r="A2104" s="57"/>
      <c r="B2104" s="83"/>
      <c r="C2104" s="82"/>
      <c r="D2104" s="82"/>
    </row>
    <row r="2105" spans="1:4" ht="26.25" customHeight="1">
      <c r="A2105" s="58" t="s">
        <v>367</v>
      </c>
      <c r="B2105" s="58"/>
      <c r="C2105" s="58"/>
      <c r="D2105" s="58"/>
    </row>
    <row r="2106" spans="1:4" ht="15.75">
      <c r="A2106" s="59" t="s">
        <v>201</v>
      </c>
      <c r="B2106" s="83"/>
      <c r="C2106" s="84"/>
      <c r="D2106" s="84"/>
    </row>
    <row r="2107" spans="1:4" ht="15.75">
      <c r="A2107" s="57" t="s">
        <v>221</v>
      </c>
      <c r="B2107" s="81" t="s">
        <v>222</v>
      </c>
      <c r="C2107" s="82">
        <v>6000</v>
      </c>
      <c r="D2107" s="82">
        <v>0</v>
      </c>
    </row>
    <row r="2108" spans="1:4" ht="15.75">
      <c r="A2108" s="57" t="s">
        <v>225</v>
      </c>
      <c r="B2108" s="81" t="s">
        <v>226</v>
      </c>
      <c r="C2108" s="82">
        <v>6000</v>
      </c>
      <c r="D2108" s="82">
        <v>0</v>
      </c>
    </row>
    <row r="2109" spans="1:4" ht="15.75">
      <c r="A2109" s="58" t="s">
        <v>229</v>
      </c>
      <c r="B2109" s="58"/>
      <c r="C2109" s="82">
        <v>6000</v>
      </c>
      <c r="D2109" s="82">
        <v>0</v>
      </c>
    </row>
    <row r="2110" spans="1:4" ht="15.75">
      <c r="A2110" s="57"/>
      <c r="B2110" s="83"/>
      <c r="C2110" s="82"/>
      <c r="D2110" s="82"/>
    </row>
    <row r="2111" spans="1:4" ht="24" customHeight="1">
      <c r="A2111" s="58" t="s">
        <v>368</v>
      </c>
      <c r="B2111" s="58"/>
      <c r="C2111" s="82">
        <v>6000</v>
      </c>
      <c r="D2111" s="82">
        <v>0</v>
      </c>
    </row>
    <row r="2112" spans="1:4" ht="15.75">
      <c r="A2112" s="57"/>
      <c r="B2112" s="83"/>
      <c r="C2112" s="82"/>
      <c r="D2112" s="82"/>
    </row>
    <row r="2113" spans="1:4" ht="39.75" customHeight="1">
      <c r="A2113" s="58" t="s">
        <v>369</v>
      </c>
      <c r="B2113" s="58"/>
      <c r="C2113" s="58"/>
      <c r="D2113" s="58"/>
    </row>
    <row r="2114" spans="1:4" ht="15.75">
      <c r="A2114" s="59" t="s">
        <v>201</v>
      </c>
      <c r="B2114" s="83"/>
      <c r="C2114" s="84"/>
      <c r="D2114" s="84"/>
    </row>
    <row r="2115" spans="1:4" ht="15.75">
      <c r="A2115" s="57" t="s">
        <v>221</v>
      </c>
      <c r="B2115" s="81" t="s">
        <v>222</v>
      </c>
      <c r="C2115" s="82">
        <v>5477</v>
      </c>
      <c r="D2115" s="82">
        <v>0</v>
      </c>
    </row>
    <row r="2116" spans="1:4" ht="30">
      <c r="A2116" s="57" t="s">
        <v>250</v>
      </c>
      <c r="B2116" s="81" t="s">
        <v>251</v>
      </c>
      <c r="C2116" s="82">
        <v>5477</v>
      </c>
      <c r="D2116" s="82">
        <v>0</v>
      </c>
    </row>
    <row r="2117" spans="1:4" ht="15.75">
      <c r="A2117" s="58" t="s">
        <v>229</v>
      </c>
      <c r="B2117" s="58"/>
      <c r="C2117" s="82">
        <v>5477</v>
      </c>
      <c r="D2117" s="82">
        <v>0</v>
      </c>
    </row>
    <row r="2118" spans="1:4" ht="15.75">
      <c r="A2118" s="57"/>
      <c r="B2118" s="83"/>
      <c r="C2118" s="82"/>
      <c r="D2118" s="82"/>
    </row>
    <row r="2119" spans="1:4" ht="36.75" customHeight="1">
      <c r="A2119" s="58" t="s">
        <v>370</v>
      </c>
      <c r="B2119" s="58"/>
      <c r="C2119" s="82">
        <v>5477</v>
      </c>
      <c r="D2119" s="82">
        <v>0</v>
      </c>
    </row>
    <row r="2120" spans="1:4" ht="15.75">
      <c r="A2120" s="57"/>
      <c r="B2120" s="83"/>
      <c r="C2120" s="82"/>
      <c r="D2120" s="82"/>
    </row>
    <row r="2121" spans="1:4" ht="31.5" customHeight="1">
      <c r="A2121" s="58" t="s">
        <v>508</v>
      </c>
      <c r="B2121" s="58"/>
      <c r="C2121" s="58"/>
      <c r="D2121" s="58"/>
    </row>
    <row r="2122" spans="1:4" ht="15.75">
      <c r="A2122" s="59" t="s">
        <v>201</v>
      </c>
      <c r="B2122" s="83"/>
      <c r="C2122" s="84"/>
      <c r="D2122" s="84"/>
    </row>
    <row r="2123" spans="1:4" ht="15.75">
      <c r="A2123" s="57" t="s">
        <v>221</v>
      </c>
      <c r="B2123" s="81" t="s">
        <v>222</v>
      </c>
      <c r="C2123" s="82">
        <v>9250</v>
      </c>
      <c r="D2123" s="82">
        <v>0</v>
      </c>
    </row>
    <row r="2124" spans="1:4" ht="30">
      <c r="A2124" s="57" t="s">
        <v>250</v>
      </c>
      <c r="B2124" s="81" t="s">
        <v>251</v>
      </c>
      <c r="C2124" s="82">
        <v>9250</v>
      </c>
      <c r="D2124" s="82">
        <v>0</v>
      </c>
    </row>
    <row r="2125" spans="1:4" ht="15.75">
      <c r="A2125" s="58" t="s">
        <v>229</v>
      </c>
      <c r="B2125" s="58"/>
      <c r="C2125" s="82">
        <v>9250</v>
      </c>
      <c r="D2125" s="82">
        <v>0</v>
      </c>
    </row>
    <row r="2126" spans="1:4" ht="15.75">
      <c r="A2126" s="57"/>
      <c r="B2126" s="83"/>
      <c r="C2126" s="82"/>
      <c r="D2126" s="82"/>
    </row>
    <row r="2127" spans="1:4" ht="36.75" customHeight="1">
      <c r="A2127" s="58" t="s">
        <v>509</v>
      </c>
      <c r="B2127" s="58"/>
      <c r="C2127" s="82">
        <v>9250</v>
      </c>
      <c r="D2127" s="82">
        <v>0</v>
      </c>
    </row>
    <row r="2128" spans="1:4" ht="15.75">
      <c r="A2128" s="57"/>
      <c r="B2128" s="83"/>
      <c r="C2128" s="82"/>
      <c r="D2128" s="82"/>
    </row>
    <row r="2129" spans="1:4" ht="34.5" customHeight="1">
      <c r="A2129" s="58" t="s">
        <v>375</v>
      </c>
      <c r="B2129" s="58"/>
      <c r="C2129" s="58"/>
      <c r="D2129" s="58"/>
    </row>
    <row r="2130" spans="1:4" ht="15.75">
      <c r="A2130" s="59" t="s">
        <v>201</v>
      </c>
      <c r="B2130" s="83"/>
      <c r="C2130" s="84"/>
      <c r="D2130" s="84"/>
    </row>
    <row r="2131" spans="1:4" ht="15.75">
      <c r="A2131" s="57" t="s">
        <v>221</v>
      </c>
      <c r="B2131" s="81" t="s">
        <v>222</v>
      </c>
      <c r="C2131" s="82">
        <v>3000</v>
      </c>
      <c r="D2131" s="82">
        <v>0</v>
      </c>
    </row>
    <row r="2132" spans="1:4" ht="15.75">
      <c r="A2132" s="57" t="s">
        <v>225</v>
      </c>
      <c r="B2132" s="81" t="s">
        <v>226</v>
      </c>
      <c r="C2132" s="82">
        <v>3000</v>
      </c>
      <c r="D2132" s="82">
        <v>0</v>
      </c>
    </row>
    <row r="2133" spans="1:4" ht="15.75">
      <c r="A2133" s="58" t="s">
        <v>229</v>
      </c>
      <c r="B2133" s="58"/>
      <c r="C2133" s="82">
        <v>3000</v>
      </c>
      <c r="D2133" s="82">
        <v>0</v>
      </c>
    </row>
    <row r="2134" spans="1:4" ht="15.75">
      <c r="A2134" s="57"/>
      <c r="B2134" s="83"/>
      <c r="C2134" s="82"/>
      <c r="D2134" s="82"/>
    </row>
    <row r="2135" spans="1:4" ht="40.5" customHeight="1">
      <c r="A2135" s="58" t="s">
        <v>376</v>
      </c>
      <c r="B2135" s="58"/>
      <c r="C2135" s="82">
        <v>3000</v>
      </c>
      <c r="D2135" s="82">
        <v>0</v>
      </c>
    </row>
    <row r="2136" spans="1:4" ht="15.75">
      <c r="A2136" s="57"/>
      <c r="B2136" s="83"/>
      <c r="C2136" s="82"/>
      <c r="D2136" s="82"/>
    </row>
    <row r="2137" spans="1:4" ht="28.5" customHeight="1">
      <c r="A2137" s="58" t="s">
        <v>381</v>
      </c>
      <c r="B2137" s="58"/>
      <c r="C2137" s="58"/>
      <c r="D2137" s="58"/>
    </row>
    <row r="2138" spans="1:4" ht="15.75">
      <c r="A2138" s="59" t="s">
        <v>201</v>
      </c>
      <c r="B2138" s="83"/>
      <c r="C2138" s="84"/>
      <c r="D2138" s="84"/>
    </row>
    <row r="2139" spans="1:4" ht="30" customHeight="1">
      <c r="A2139" s="57" t="s">
        <v>209</v>
      </c>
      <c r="B2139" s="81" t="s">
        <v>210</v>
      </c>
      <c r="C2139" s="82">
        <v>0</v>
      </c>
      <c r="D2139" s="82">
        <v>1871</v>
      </c>
    </row>
    <row r="2140" spans="1:4" ht="30">
      <c r="A2140" s="57" t="s">
        <v>234</v>
      </c>
      <c r="B2140" s="81" t="s">
        <v>235</v>
      </c>
      <c r="C2140" s="82">
        <v>0</v>
      </c>
      <c r="D2140" s="82">
        <v>1871</v>
      </c>
    </row>
    <row r="2141" spans="1:4" ht="15.75">
      <c r="A2141" s="58" t="s">
        <v>229</v>
      </c>
      <c r="B2141" s="58"/>
      <c r="C2141" s="82">
        <v>0</v>
      </c>
      <c r="D2141" s="82">
        <v>1871</v>
      </c>
    </row>
    <row r="2142" spans="1:4" ht="15.75">
      <c r="A2142" s="57"/>
      <c r="B2142" s="83"/>
      <c r="C2142" s="82"/>
      <c r="D2142" s="82"/>
    </row>
    <row r="2143" spans="1:4" ht="30.75" customHeight="1">
      <c r="A2143" s="58" t="s">
        <v>382</v>
      </c>
      <c r="B2143" s="58"/>
      <c r="C2143" s="82">
        <v>0</v>
      </c>
      <c r="D2143" s="82">
        <v>1871</v>
      </c>
    </row>
    <row r="2144" spans="1:4" ht="15.75">
      <c r="A2144" s="57"/>
      <c r="B2144" s="83"/>
      <c r="C2144" s="82"/>
      <c r="D2144" s="82"/>
    </row>
    <row r="2145" spans="1:4" ht="31.5">
      <c r="A2145" s="58" t="s">
        <v>383</v>
      </c>
      <c r="B2145" s="58"/>
      <c r="C2145" s="58"/>
      <c r="D2145" s="58"/>
    </row>
    <row r="2146" spans="1:4" ht="15.75">
      <c r="A2146" s="59" t="s">
        <v>201</v>
      </c>
      <c r="B2146" s="83"/>
      <c r="C2146" s="84"/>
      <c r="D2146" s="84"/>
    </row>
    <row r="2147" spans="1:4" ht="15.75">
      <c r="A2147" s="57" t="s">
        <v>221</v>
      </c>
      <c r="B2147" s="81" t="s">
        <v>222</v>
      </c>
      <c r="C2147" s="82">
        <v>0</v>
      </c>
      <c r="D2147" s="82">
        <v>57</v>
      </c>
    </row>
    <row r="2148" spans="1:4" ht="15.75">
      <c r="A2148" s="57" t="s">
        <v>225</v>
      </c>
      <c r="B2148" s="81" t="s">
        <v>226</v>
      </c>
      <c r="C2148" s="82">
        <v>0</v>
      </c>
      <c r="D2148" s="82">
        <v>57</v>
      </c>
    </row>
    <row r="2149" spans="1:4" ht="30">
      <c r="A2149" s="57" t="s">
        <v>306</v>
      </c>
      <c r="B2149" s="81" t="s">
        <v>307</v>
      </c>
      <c r="C2149" s="82">
        <v>0</v>
      </c>
      <c r="D2149" s="82">
        <v>8981</v>
      </c>
    </row>
    <row r="2150" spans="1:4" ht="15.75">
      <c r="A2150" s="57" t="s">
        <v>308</v>
      </c>
      <c r="B2150" s="81" t="s">
        <v>309</v>
      </c>
      <c r="C2150" s="82">
        <v>0</v>
      </c>
      <c r="D2150" s="82">
        <v>8981</v>
      </c>
    </row>
    <row r="2151" spans="1:4" ht="15.75">
      <c r="A2151" s="58" t="s">
        <v>229</v>
      </c>
      <c r="B2151" s="58"/>
      <c r="C2151" s="82">
        <v>0</v>
      </c>
      <c r="D2151" s="82">
        <v>9038</v>
      </c>
    </row>
    <row r="2152" spans="1:4" ht="15.75">
      <c r="A2152" s="59" t="s">
        <v>252</v>
      </c>
      <c r="B2152" s="83"/>
      <c r="C2152" s="84"/>
      <c r="D2152" s="84"/>
    </row>
    <row r="2153" spans="1:4" ht="30" customHeight="1">
      <c r="A2153" s="57" t="s">
        <v>255</v>
      </c>
      <c r="B2153" s="81" t="s">
        <v>256</v>
      </c>
      <c r="C2153" s="82">
        <v>27000</v>
      </c>
      <c r="D2153" s="82">
        <v>0</v>
      </c>
    </row>
    <row r="2154" spans="1:4" ht="15.75">
      <c r="A2154" s="57" t="s">
        <v>270</v>
      </c>
      <c r="B2154" s="81" t="s">
        <v>271</v>
      </c>
      <c r="C2154" s="82">
        <v>27000</v>
      </c>
      <c r="D2154" s="82">
        <v>0</v>
      </c>
    </row>
    <row r="2155" spans="1:4" ht="15.75">
      <c r="A2155" s="58" t="s">
        <v>259</v>
      </c>
      <c r="B2155" s="58"/>
      <c r="C2155" s="82">
        <v>27000</v>
      </c>
      <c r="D2155" s="82">
        <v>0</v>
      </c>
    </row>
    <row r="2156" spans="1:4" ht="15.75">
      <c r="A2156" s="57"/>
      <c r="B2156" s="83"/>
      <c r="C2156" s="82"/>
      <c r="D2156" s="82"/>
    </row>
    <row r="2157" spans="1:4" ht="41.25" customHeight="1">
      <c r="A2157" s="58" t="s">
        <v>384</v>
      </c>
      <c r="B2157" s="58"/>
      <c r="C2157" s="82">
        <v>27000</v>
      </c>
      <c r="D2157" s="82">
        <v>9038</v>
      </c>
    </row>
    <row r="2158" spans="1:4" ht="15.75">
      <c r="A2158" s="57"/>
      <c r="B2158" s="83"/>
      <c r="C2158" s="82"/>
      <c r="D2158" s="82"/>
    </row>
    <row r="2159" spans="1:4" ht="15.75" customHeight="1">
      <c r="A2159" s="58" t="s">
        <v>385</v>
      </c>
      <c r="B2159" s="58"/>
      <c r="C2159" s="82">
        <v>165308</v>
      </c>
      <c r="D2159" s="82">
        <v>51266</v>
      </c>
    </row>
    <row r="2160" spans="1:4" ht="15.75">
      <c r="A2160" s="57"/>
      <c r="B2160" s="83"/>
      <c r="C2160" s="82"/>
      <c r="D2160" s="82"/>
    </row>
    <row r="2161" spans="1:4" ht="15.75" customHeight="1">
      <c r="A2161" s="58" t="s">
        <v>386</v>
      </c>
      <c r="B2161" s="58"/>
      <c r="C2161" s="82">
        <v>165308</v>
      </c>
      <c r="D2161" s="82">
        <v>51266</v>
      </c>
    </row>
    <row r="2162" spans="1:4" ht="15.75">
      <c r="A2162" s="57"/>
      <c r="B2162" s="83"/>
      <c r="C2162" s="82"/>
      <c r="D2162" s="82"/>
    </row>
    <row r="2163" spans="1:4" ht="15.75">
      <c r="A2163" s="57"/>
      <c r="B2163" s="83"/>
      <c r="C2163" s="82"/>
      <c r="D2163" s="82"/>
    </row>
    <row r="2164" spans="1:4" ht="31.5">
      <c r="A2164" s="58" t="s">
        <v>387</v>
      </c>
      <c r="B2164" s="58"/>
      <c r="C2164" s="58"/>
      <c r="D2164" s="58"/>
    </row>
    <row r="2165" spans="1:4" ht="15.75">
      <c r="A2165" s="58" t="s">
        <v>392</v>
      </c>
      <c r="B2165" s="58"/>
      <c r="C2165" s="58"/>
      <c r="D2165" s="58"/>
    </row>
    <row r="2166" spans="1:4" ht="15.75">
      <c r="A2166" s="58" t="s">
        <v>393</v>
      </c>
      <c r="B2166" s="58"/>
      <c r="C2166" s="58"/>
      <c r="D2166" s="58"/>
    </row>
    <row r="2167" spans="1:4" ht="15.75">
      <c r="A2167" s="59" t="s">
        <v>310</v>
      </c>
      <c r="B2167" s="83"/>
      <c r="C2167" s="84"/>
      <c r="D2167" s="84"/>
    </row>
    <row r="2168" spans="1:4" ht="30">
      <c r="A2168" s="57" t="s">
        <v>394</v>
      </c>
      <c r="B2168" s="81" t="s">
        <v>41</v>
      </c>
      <c r="C2168" s="82">
        <v>54371</v>
      </c>
      <c r="D2168" s="82">
        <v>0</v>
      </c>
    </row>
    <row r="2169" spans="1:4" ht="15.75">
      <c r="A2169" s="58" t="s">
        <v>315</v>
      </c>
      <c r="B2169" s="58"/>
      <c r="C2169" s="82">
        <v>54371</v>
      </c>
      <c r="D2169" s="82">
        <v>0</v>
      </c>
    </row>
    <row r="2170" spans="1:4" ht="15.75">
      <c r="A2170" s="59" t="s">
        <v>252</v>
      </c>
      <c r="B2170" s="83"/>
      <c r="C2170" s="84"/>
      <c r="D2170" s="84"/>
    </row>
    <row r="2171" spans="1:4" ht="15.75">
      <c r="A2171" s="57" t="s">
        <v>253</v>
      </c>
      <c r="B2171" s="81" t="s">
        <v>254</v>
      </c>
      <c r="C2171" s="82">
        <v>64561</v>
      </c>
      <c r="D2171" s="82">
        <v>0</v>
      </c>
    </row>
    <row r="2172" spans="1:4" ht="15.75">
      <c r="A2172" s="58" t="s">
        <v>259</v>
      </c>
      <c r="B2172" s="58"/>
      <c r="C2172" s="82">
        <v>64561</v>
      </c>
      <c r="D2172" s="82">
        <v>0</v>
      </c>
    </row>
    <row r="2173" spans="1:4" ht="15.75">
      <c r="A2173" s="57"/>
      <c r="B2173" s="83"/>
      <c r="C2173" s="82"/>
      <c r="D2173" s="82"/>
    </row>
    <row r="2174" spans="1:4" ht="15.75">
      <c r="A2174" s="58" t="s">
        <v>395</v>
      </c>
      <c r="B2174" s="58"/>
      <c r="C2174" s="82">
        <v>118932</v>
      </c>
      <c r="D2174" s="82">
        <v>0</v>
      </c>
    </row>
    <row r="2175" spans="1:4" ht="15.75">
      <c r="A2175" s="57"/>
      <c r="B2175" s="83"/>
      <c r="C2175" s="82"/>
      <c r="D2175" s="82"/>
    </row>
    <row r="2176" spans="1:4" ht="47.25">
      <c r="A2176" s="58" t="s">
        <v>396</v>
      </c>
      <c r="B2176" s="58"/>
      <c r="C2176" s="58"/>
      <c r="D2176" s="58"/>
    </row>
    <row r="2177" spans="1:4" ht="15.75">
      <c r="A2177" s="59" t="s">
        <v>201</v>
      </c>
      <c r="B2177" s="83"/>
      <c r="C2177" s="84"/>
      <c r="D2177" s="84"/>
    </row>
    <row r="2178" spans="1:4" ht="45" customHeight="1">
      <c r="A2178" s="57" t="s">
        <v>204</v>
      </c>
      <c r="B2178" s="81" t="s">
        <v>88</v>
      </c>
      <c r="C2178" s="82">
        <v>132650</v>
      </c>
      <c r="D2178" s="82">
        <v>15338</v>
      </c>
    </row>
    <row r="2179" spans="1:4" ht="30">
      <c r="A2179" s="57" t="s">
        <v>205</v>
      </c>
      <c r="B2179" s="81" t="s">
        <v>206</v>
      </c>
      <c r="C2179" s="82">
        <v>132650</v>
      </c>
      <c r="D2179" s="82">
        <v>15338</v>
      </c>
    </row>
    <row r="2180" spans="1:4" ht="30" customHeight="1">
      <c r="A2180" s="57" t="s">
        <v>209</v>
      </c>
      <c r="B2180" s="81" t="s">
        <v>210</v>
      </c>
      <c r="C2180" s="82">
        <v>12656</v>
      </c>
      <c r="D2180" s="82">
        <v>176</v>
      </c>
    </row>
    <row r="2181" spans="1:4" ht="30" customHeight="1">
      <c r="A2181" s="57" t="s">
        <v>244</v>
      </c>
      <c r="B2181" s="81" t="s">
        <v>245</v>
      </c>
      <c r="C2181" s="82">
        <v>8500</v>
      </c>
      <c r="D2181" s="82">
        <v>0</v>
      </c>
    </row>
    <row r="2182" spans="1:4" ht="45" customHeight="1">
      <c r="A2182" s="57" t="s">
        <v>232</v>
      </c>
      <c r="B2182" s="81" t="s">
        <v>233</v>
      </c>
      <c r="C2182" s="82">
        <v>3980</v>
      </c>
      <c r="D2182" s="82">
        <v>0</v>
      </c>
    </row>
    <row r="2183" spans="1:4" ht="15.75">
      <c r="A2183" s="57" t="s">
        <v>236</v>
      </c>
      <c r="B2183" s="81" t="s">
        <v>237</v>
      </c>
      <c r="C2183" s="82">
        <v>176</v>
      </c>
      <c r="D2183" s="82">
        <v>176</v>
      </c>
    </row>
    <row r="2184" spans="1:4" ht="15.75">
      <c r="A2184" s="57" t="s">
        <v>213</v>
      </c>
      <c r="B2184" s="81" t="s">
        <v>214</v>
      </c>
      <c r="C2184" s="82">
        <v>30210</v>
      </c>
      <c r="D2184" s="82">
        <v>2797</v>
      </c>
    </row>
    <row r="2185" spans="1:4" ht="45" customHeight="1">
      <c r="A2185" s="57" t="s">
        <v>215</v>
      </c>
      <c r="B2185" s="81" t="s">
        <v>216</v>
      </c>
      <c r="C2185" s="82">
        <v>17400</v>
      </c>
      <c r="D2185" s="82">
        <v>1669</v>
      </c>
    </row>
    <row r="2186" spans="1:4" ht="30" customHeight="1">
      <c r="A2186" s="57" t="s">
        <v>217</v>
      </c>
      <c r="B2186" s="81" t="s">
        <v>218</v>
      </c>
      <c r="C2186" s="82">
        <v>7960</v>
      </c>
      <c r="D2186" s="82">
        <v>719</v>
      </c>
    </row>
    <row r="2187" spans="1:4" ht="30">
      <c r="A2187" s="57" t="s">
        <v>219</v>
      </c>
      <c r="B2187" s="81" t="s">
        <v>220</v>
      </c>
      <c r="C2187" s="82">
        <v>4850</v>
      </c>
      <c r="D2187" s="82">
        <v>409</v>
      </c>
    </row>
    <row r="2188" spans="1:4" ht="15.75">
      <c r="A2188" s="57" t="s">
        <v>221</v>
      </c>
      <c r="B2188" s="81" t="s">
        <v>222</v>
      </c>
      <c r="C2188" s="82">
        <v>292845</v>
      </c>
      <c r="D2188" s="82">
        <v>26127</v>
      </c>
    </row>
    <row r="2189" spans="1:4" ht="15.75">
      <c r="A2189" s="57" t="s">
        <v>266</v>
      </c>
      <c r="B2189" s="81" t="s">
        <v>267</v>
      </c>
      <c r="C2189" s="82">
        <v>3000</v>
      </c>
      <c r="D2189" s="82">
        <v>2700</v>
      </c>
    </row>
    <row r="2190" spans="1:4" ht="15.75">
      <c r="A2190" s="57" t="s">
        <v>223</v>
      </c>
      <c r="B2190" s="81" t="s">
        <v>224</v>
      </c>
      <c r="C2190" s="82">
        <v>42000</v>
      </c>
      <c r="D2190" s="82">
        <v>1541</v>
      </c>
    </row>
    <row r="2191" spans="1:4" ht="15.75">
      <c r="A2191" s="57" t="s">
        <v>246</v>
      </c>
      <c r="B2191" s="81" t="s">
        <v>247</v>
      </c>
      <c r="C2191" s="82">
        <v>99000</v>
      </c>
      <c r="D2191" s="82">
        <v>21546</v>
      </c>
    </row>
    <row r="2192" spans="1:4" ht="15.75">
      <c r="A2192" s="57" t="s">
        <v>225</v>
      </c>
      <c r="B2192" s="81" t="s">
        <v>226</v>
      </c>
      <c r="C2192" s="82">
        <v>147007</v>
      </c>
      <c r="D2192" s="82">
        <v>340</v>
      </c>
    </row>
    <row r="2193" spans="1:4" ht="30">
      <c r="A2193" s="57" t="s">
        <v>250</v>
      </c>
      <c r="B2193" s="81" t="s">
        <v>251</v>
      </c>
      <c r="C2193" s="82">
        <v>1838</v>
      </c>
      <c r="D2193" s="82">
        <v>0</v>
      </c>
    </row>
    <row r="2194" spans="1:4" ht="15.75">
      <c r="A2194" s="57" t="s">
        <v>299</v>
      </c>
      <c r="B2194" s="81" t="s">
        <v>300</v>
      </c>
      <c r="C2194" s="82">
        <v>300</v>
      </c>
      <c r="D2194" s="82">
        <v>0</v>
      </c>
    </row>
    <row r="2195" spans="1:4" ht="45" customHeight="1">
      <c r="A2195" s="57" t="s">
        <v>301</v>
      </c>
      <c r="B2195" s="81" t="s">
        <v>302</v>
      </c>
      <c r="C2195" s="82">
        <v>300</v>
      </c>
      <c r="D2195" s="82">
        <v>0</v>
      </c>
    </row>
    <row r="2196" spans="1:4" ht="15.75">
      <c r="A2196" s="58" t="s">
        <v>229</v>
      </c>
      <c r="B2196" s="58"/>
      <c r="C2196" s="82">
        <v>468661</v>
      </c>
      <c r="D2196" s="82">
        <v>44438</v>
      </c>
    </row>
    <row r="2197" spans="1:4" ht="15.75">
      <c r="A2197" s="59" t="s">
        <v>252</v>
      </c>
      <c r="B2197" s="83"/>
      <c r="C2197" s="84"/>
      <c r="D2197" s="84"/>
    </row>
    <row r="2198" spans="1:4" ht="15.75">
      <c r="A2198" s="57" t="s">
        <v>253</v>
      </c>
      <c r="B2198" s="81" t="s">
        <v>254</v>
      </c>
      <c r="C2198" s="82">
        <v>17700</v>
      </c>
      <c r="D2198" s="82">
        <v>0</v>
      </c>
    </row>
    <row r="2199" spans="1:4" ht="30" customHeight="1">
      <c r="A2199" s="57" t="s">
        <v>255</v>
      </c>
      <c r="B2199" s="81" t="s">
        <v>256</v>
      </c>
      <c r="C2199" s="82">
        <v>63966</v>
      </c>
      <c r="D2199" s="82">
        <v>1933</v>
      </c>
    </row>
    <row r="2200" spans="1:4" ht="30">
      <c r="A2200" s="57" t="s">
        <v>257</v>
      </c>
      <c r="B2200" s="81" t="s">
        <v>258</v>
      </c>
      <c r="C2200" s="82">
        <v>14966</v>
      </c>
      <c r="D2200" s="82">
        <v>1933</v>
      </c>
    </row>
    <row r="2201" spans="1:4" ht="15.75">
      <c r="A2201" s="57" t="s">
        <v>270</v>
      </c>
      <c r="B2201" s="81" t="s">
        <v>271</v>
      </c>
      <c r="C2201" s="82">
        <v>49000</v>
      </c>
      <c r="D2201" s="82">
        <v>0</v>
      </c>
    </row>
    <row r="2202" spans="1:4" ht="15.75">
      <c r="A2202" s="58" t="s">
        <v>259</v>
      </c>
      <c r="B2202" s="58"/>
      <c r="C2202" s="82">
        <v>81666</v>
      </c>
      <c r="D2202" s="82">
        <v>1933</v>
      </c>
    </row>
    <row r="2203" spans="1:4" ht="15.75">
      <c r="A2203" s="57"/>
      <c r="B2203" s="83"/>
      <c r="C2203" s="82"/>
      <c r="D2203" s="82"/>
    </row>
    <row r="2204" spans="1:4" ht="47.25">
      <c r="A2204" s="58" t="s">
        <v>397</v>
      </c>
      <c r="B2204" s="58"/>
      <c r="C2204" s="82">
        <v>550327</v>
      </c>
      <c r="D2204" s="82">
        <v>46371</v>
      </c>
    </row>
    <row r="2205" spans="1:4" ht="15.75">
      <c r="A2205" s="57"/>
      <c r="B2205" s="83"/>
      <c r="C2205" s="82"/>
      <c r="D2205" s="82"/>
    </row>
    <row r="2206" spans="1:4" ht="31.5">
      <c r="A2206" s="58" t="s">
        <v>398</v>
      </c>
      <c r="B2206" s="58"/>
      <c r="C2206" s="58"/>
      <c r="D2206" s="58"/>
    </row>
    <row r="2207" spans="1:4" ht="15.75">
      <c r="A2207" s="59" t="s">
        <v>201</v>
      </c>
      <c r="B2207" s="83"/>
      <c r="C2207" s="84"/>
      <c r="D2207" s="84"/>
    </row>
    <row r="2208" spans="1:4" ht="30" customHeight="1">
      <c r="A2208" s="57" t="s">
        <v>209</v>
      </c>
      <c r="B2208" s="81" t="s">
        <v>210</v>
      </c>
      <c r="C2208" s="82">
        <v>6260</v>
      </c>
      <c r="D2208" s="82">
        <v>0</v>
      </c>
    </row>
    <row r="2209" spans="1:4" ht="30" customHeight="1">
      <c r="A2209" s="57" t="s">
        <v>244</v>
      </c>
      <c r="B2209" s="81" t="s">
        <v>245</v>
      </c>
      <c r="C2209" s="82">
        <v>6260</v>
      </c>
      <c r="D2209" s="82">
        <v>0</v>
      </c>
    </row>
    <row r="2210" spans="1:4" ht="15.75">
      <c r="A2210" s="57" t="s">
        <v>213</v>
      </c>
      <c r="B2210" s="81" t="s">
        <v>214</v>
      </c>
      <c r="C2210" s="82">
        <v>740</v>
      </c>
      <c r="D2210" s="82">
        <v>0</v>
      </c>
    </row>
    <row r="2211" spans="1:4" ht="45" customHeight="1">
      <c r="A2211" s="57" t="s">
        <v>215</v>
      </c>
      <c r="B2211" s="81" t="s">
        <v>216</v>
      </c>
      <c r="C2211" s="82">
        <v>385</v>
      </c>
      <c r="D2211" s="82">
        <v>0</v>
      </c>
    </row>
    <row r="2212" spans="1:4" ht="30" customHeight="1">
      <c r="A2212" s="57" t="s">
        <v>217</v>
      </c>
      <c r="B2212" s="81" t="s">
        <v>218</v>
      </c>
      <c r="C2212" s="82">
        <v>220</v>
      </c>
      <c r="D2212" s="82">
        <v>0</v>
      </c>
    </row>
    <row r="2213" spans="1:4" ht="30">
      <c r="A2213" s="57" t="s">
        <v>219</v>
      </c>
      <c r="B2213" s="81" t="s">
        <v>220</v>
      </c>
      <c r="C2213" s="82">
        <v>135</v>
      </c>
      <c r="D2213" s="82">
        <v>0</v>
      </c>
    </row>
    <row r="2214" spans="1:4" ht="15.75">
      <c r="A2214" s="57" t="s">
        <v>221</v>
      </c>
      <c r="B2214" s="81" t="s">
        <v>222</v>
      </c>
      <c r="C2214" s="82">
        <v>300</v>
      </c>
      <c r="D2214" s="82">
        <v>12</v>
      </c>
    </row>
    <row r="2215" spans="1:4" ht="15.75">
      <c r="A2215" s="57" t="s">
        <v>223</v>
      </c>
      <c r="B2215" s="81" t="s">
        <v>224</v>
      </c>
      <c r="C2215" s="82">
        <v>300</v>
      </c>
      <c r="D2215" s="82">
        <v>12</v>
      </c>
    </row>
    <row r="2216" spans="1:4" ht="15.75">
      <c r="A2216" s="58" t="s">
        <v>229</v>
      </c>
      <c r="B2216" s="58"/>
      <c r="C2216" s="82">
        <v>7300</v>
      </c>
      <c r="D2216" s="82">
        <v>12</v>
      </c>
    </row>
    <row r="2217" spans="1:4" ht="15.75">
      <c r="A2217" s="57"/>
      <c r="B2217" s="83"/>
      <c r="C2217" s="82"/>
      <c r="D2217" s="82"/>
    </row>
    <row r="2218" spans="1:4" ht="15.75" customHeight="1">
      <c r="A2218" s="58" t="s">
        <v>399</v>
      </c>
      <c r="B2218" s="58"/>
      <c r="C2218" s="82">
        <v>7300</v>
      </c>
      <c r="D2218" s="82">
        <v>12</v>
      </c>
    </row>
    <row r="2219" spans="1:4" ht="15.75">
      <c r="A2219" s="57"/>
      <c r="B2219" s="83"/>
      <c r="C2219" s="82"/>
      <c r="D2219" s="82"/>
    </row>
    <row r="2220" spans="1:4" ht="15.75">
      <c r="A2220" s="58" t="s">
        <v>402</v>
      </c>
      <c r="B2220" s="58"/>
      <c r="C2220" s="82">
        <v>676559</v>
      </c>
      <c r="D2220" s="82">
        <v>46383</v>
      </c>
    </row>
    <row r="2221" spans="1:4" ht="15.75">
      <c r="A2221" s="57"/>
      <c r="B2221" s="83"/>
      <c r="C2221" s="82"/>
      <c r="D2221" s="82"/>
    </row>
    <row r="2222" spans="1:4" ht="15.75" customHeight="1">
      <c r="A2222" s="58" t="s">
        <v>403</v>
      </c>
      <c r="B2222" s="58"/>
      <c r="C2222" s="82">
        <v>676559</v>
      </c>
      <c r="D2222" s="82">
        <v>46383</v>
      </c>
    </row>
    <row r="2223" spans="1:4" ht="15.75">
      <c r="A2223" s="57"/>
      <c r="B2223" s="83"/>
      <c r="C2223" s="82"/>
      <c r="D2223" s="82"/>
    </row>
    <row r="2224" spans="1:4" ht="15.75">
      <c r="A2224" s="57"/>
      <c r="B2224" s="83"/>
      <c r="C2224" s="82"/>
      <c r="D2224" s="82"/>
    </row>
    <row r="2225" spans="1:4" ht="15.75">
      <c r="A2225" s="58" t="s">
        <v>404</v>
      </c>
      <c r="B2225" s="58"/>
      <c r="C2225" s="58"/>
      <c r="D2225" s="58"/>
    </row>
    <row r="2226" spans="1:4" ht="15.75">
      <c r="A2226" s="58" t="s">
        <v>409</v>
      </c>
      <c r="B2226" s="58"/>
      <c r="C2226" s="58"/>
      <c r="D2226" s="58"/>
    </row>
    <row r="2227" spans="1:4" ht="15.75">
      <c r="A2227" s="58" t="s">
        <v>410</v>
      </c>
      <c r="B2227" s="58"/>
      <c r="C2227" s="58"/>
      <c r="D2227" s="58"/>
    </row>
    <row r="2228" spans="1:4" ht="15.75">
      <c r="A2228" s="59" t="s">
        <v>201</v>
      </c>
      <c r="B2228" s="83"/>
      <c r="C2228" s="84"/>
      <c r="D2228" s="84"/>
    </row>
    <row r="2229" spans="1:4" ht="15.75">
      <c r="A2229" s="57" t="s">
        <v>221</v>
      </c>
      <c r="B2229" s="81" t="s">
        <v>222</v>
      </c>
      <c r="C2229" s="82">
        <v>0</v>
      </c>
      <c r="D2229" s="82">
        <v>4299</v>
      </c>
    </row>
    <row r="2230" spans="1:4" ht="15.75">
      <c r="A2230" s="57" t="s">
        <v>225</v>
      </c>
      <c r="B2230" s="81" t="s">
        <v>226</v>
      </c>
      <c r="C2230" s="82">
        <v>0</v>
      </c>
      <c r="D2230" s="82">
        <v>4299</v>
      </c>
    </row>
    <row r="2231" spans="1:4" ht="15.75">
      <c r="A2231" s="58" t="s">
        <v>229</v>
      </c>
      <c r="B2231" s="58"/>
      <c r="C2231" s="82">
        <v>0</v>
      </c>
      <c r="D2231" s="82">
        <v>4299</v>
      </c>
    </row>
    <row r="2232" spans="1:4" ht="15.75">
      <c r="A2232" s="57"/>
      <c r="B2232" s="83"/>
      <c r="C2232" s="82"/>
      <c r="D2232" s="82"/>
    </row>
    <row r="2233" spans="1:4" ht="35.25" customHeight="1">
      <c r="A2233" s="58" t="s">
        <v>411</v>
      </c>
      <c r="B2233" s="58"/>
      <c r="C2233" s="82">
        <v>0</v>
      </c>
      <c r="D2233" s="82">
        <v>4299</v>
      </c>
    </row>
    <row r="2234" spans="1:4" ht="15.75">
      <c r="A2234" s="57"/>
      <c r="B2234" s="83"/>
      <c r="C2234" s="82"/>
      <c r="D2234" s="82"/>
    </row>
    <row r="2235" spans="1:4" ht="51.75" customHeight="1">
      <c r="A2235" s="58" t="s">
        <v>412</v>
      </c>
      <c r="B2235" s="58"/>
      <c r="C2235" s="82">
        <v>0</v>
      </c>
      <c r="D2235" s="82">
        <v>4299</v>
      </c>
    </row>
    <row r="2236" spans="1:4" ht="15.75">
      <c r="A2236" s="57"/>
      <c r="B2236" s="83"/>
      <c r="C2236" s="82"/>
      <c r="D2236" s="82"/>
    </row>
    <row r="2237" spans="1:4" ht="36.75" customHeight="1">
      <c r="A2237" s="58" t="s">
        <v>413</v>
      </c>
      <c r="B2237" s="58"/>
      <c r="C2237" s="82">
        <v>0</v>
      </c>
      <c r="D2237" s="82">
        <v>4299</v>
      </c>
    </row>
    <row r="2238" spans="1:4" ht="23.25" customHeight="1">
      <c r="A2238" s="57"/>
      <c r="B2238" s="83"/>
      <c r="C2238" s="82"/>
      <c r="D2238" s="82"/>
    </row>
    <row r="2239" spans="1:4" ht="47.25" customHeight="1">
      <c r="A2239" s="64" t="s">
        <v>510</v>
      </c>
      <c r="B2239" s="83"/>
      <c r="C2239" s="82">
        <v>3528764</v>
      </c>
      <c r="D2239" s="82">
        <v>835874</v>
      </c>
    </row>
    <row r="2240" spans="1:4" ht="32.25" customHeight="1">
      <c r="A2240" s="64" t="s">
        <v>511</v>
      </c>
      <c r="B2240" s="74"/>
      <c r="C2240" s="74">
        <f>SUM(C986,C1927,C2239)</f>
        <v>114172600</v>
      </c>
      <c r="D2240" s="74">
        <f>SUM(D986,D1927,D2239)</f>
        <v>21348863</v>
      </c>
    </row>
    <row r="2242" spans="1:2" ht="15.75">
      <c r="A2242" s="36" t="s">
        <v>178</v>
      </c>
      <c r="B2242" s="34"/>
    </row>
    <row r="2243" spans="1:2" ht="15.75">
      <c r="A2243" s="37" t="s">
        <v>179</v>
      </c>
      <c r="B2243" s="34"/>
    </row>
    <row r="2244" spans="1:2" ht="15.75">
      <c r="A2244" s="36"/>
      <c r="B2244" s="34"/>
    </row>
    <row r="2245" spans="1:2" ht="15.75">
      <c r="A2245" s="38" t="s">
        <v>180</v>
      </c>
      <c r="B2245" s="34"/>
    </row>
    <row r="2246" spans="1:2" ht="15.75">
      <c r="A2246" s="36" t="s">
        <v>181</v>
      </c>
      <c r="B2246" s="34"/>
    </row>
    <row r="2247" spans="1:2" ht="15.75">
      <c r="A2247" s="37" t="s">
        <v>182</v>
      </c>
      <c r="B2247" s="34"/>
    </row>
    <row r="2248" spans="1:2" ht="15.75">
      <c r="A2248" s="38"/>
      <c r="B2248" s="34"/>
    </row>
    <row r="2249" spans="1:2" ht="15.75">
      <c r="A2249" s="36" t="s">
        <v>183</v>
      </c>
      <c r="B2249" s="34"/>
    </row>
    <row r="2250" spans="1:2" ht="15.75">
      <c r="A2250" s="37" t="s">
        <v>184</v>
      </c>
      <c r="B2250" s="34"/>
    </row>
    <row r="2251" spans="1:2" ht="15.75">
      <c r="A2251" s="36"/>
      <c r="B2251" s="34"/>
    </row>
    <row r="2252" spans="1:2" ht="15.75">
      <c r="A2252" s="36" t="s">
        <v>185</v>
      </c>
      <c r="B2252" s="34"/>
    </row>
    <row r="2253" spans="1:2" ht="15.75">
      <c r="A2253" s="37" t="s">
        <v>186</v>
      </c>
      <c r="B2253" s="34"/>
    </row>
    <row r="2254" spans="1:2" ht="15.75">
      <c r="A2254" s="37"/>
      <c r="B2254" s="34"/>
    </row>
    <row r="2255" spans="1:2" ht="15.75">
      <c r="A2255" s="39" t="s">
        <v>187</v>
      </c>
      <c r="B2255" s="34"/>
    </row>
    <row r="2256" spans="1:2" ht="15.75">
      <c r="A2256" s="40" t="s">
        <v>192</v>
      </c>
      <c r="B2256" s="34"/>
    </row>
    <row r="2257" spans="1:2" ht="15.75">
      <c r="A2257" s="33"/>
      <c r="B2257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0"/>
  <sheetViews>
    <sheetView zoomScalePageLayoutView="0" workbookViewId="0" topLeftCell="A331">
      <selection activeCell="A337" sqref="A337:A350"/>
    </sheetView>
  </sheetViews>
  <sheetFormatPr defaultColWidth="29.28125" defaultRowHeight="15"/>
  <cols>
    <col min="1" max="1" width="59.57421875" style="170" customWidth="1"/>
    <col min="2" max="3" width="5.57421875" style="170" hidden="1" customWidth="1"/>
    <col min="4" max="4" width="6.00390625" style="170" hidden="1" customWidth="1"/>
    <col min="5" max="6" width="14.28125" style="171" customWidth="1"/>
    <col min="7" max="7" width="14.28125" style="171" hidden="1" customWidth="1"/>
    <col min="8" max="9" width="11.7109375" style="171" customWidth="1"/>
    <col min="10" max="10" width="11.7109375" style="171" hidden="1" customWidth="1"/>
    <col min="11" max="12" width="16.421875" style="171" customWidth="1"/>
    <col min="13" max="13" width="16.421875" style="171" hidden="1" customWidth="1"/>
    <col min="14" max="15" width="12.28125" style="171" customWidth="1"/>
    <col min="16" max="16" width="12.28125" style="171" hidden="1" customWidth="1"/>
    <col min="17" max="18" width="15.28125" style="171" customWidth="1"/>
    <col min="19" max="19" width="15.28125" style="171" hidden="1" customWidth="1"/>
    <col min="20" max="21" width="11.421875" style="171" customWidth="1"/>
    <col min="22" max="22" width="11.421875" style="171" hidden="1" customWidth="1"/>
    <col min="23" max="24" width="16.421875" style="171" customWidth="1"/>
    <col min="25" max="25" width="16.421875" style="171" hidden="1" customWidth="1"/>
    <col min="26" max="27" width="16.421875" style="171" customWidth="1"/>
    <col min="28" max="28" width="16.421875" style="171" hidden="1" customWidth="1"/>
    <col min="29" max="29" width="13.421875" style="171" customWidth="1"/>
    <col min="30" max="30" width="16.421875" style="171" customWidth="1"/>
    <col min="31" max="31" width="12.7109375" style="171" hidden="1" customWidth="1"/>
    <col min="32" max="172" width="29.28125" style="171" customWidth="1"/>
    <col min="173" max="173" width="42.421875" style="171" customWidth="1"/>
    <col min="174" max="176" width="12.421875" style="171" customWidth="1"/>
    <col min="177" max="179" width="10.8515625" style="171" customWidth="1"/>
    <col min="180" max="182" width="14.57421875" style="171" bestFit="1" customWidth="1"/>
    <col min="183" max="185" width="11.00390625" style="171" customWidth="1"/>
    <col min="186" max="188" width="14.57421875" style="171" customWidth="1"/>
    <col min="189" max="191" width="15.28125" style="171" customWidth="1"/>
    <col min="192" max="192" width="15.57421875" style="171" customWidth="1"/>
    <col min="193" max="193" width="44.57421875" style="171" customWidth="1"/>
    <col min="194" max="194" width="13.8515625" style="171" customWidth="1"/>
    <col min="195" max="195" width="10.8515625" style="171" customWidth="1"/>
    <col min="196" max="196" width="14.57421875" style="171" customWidth="1"/>
    <col min="197" max="197" width="11.00390625" style="171" customWidth="1"/>
    <col min="198" max="198" width="10.8515625" style="171" customWidth="1"/>
    <col min="199" max="199" width="14.57421875" style="171" customWidth="1"/>
    <col min="200" max="201" width="15.57421875" style="171" customWidth="1"/>
    <col min="202" max="202" width="17.7109375" style="171" customWidth="1"/>
    <col min="203" max="16384" width="29.28125" style="171" customWidth="1"/>
  </cols>
  <sheetData>
    <row r="1" spans="23:31" ht="15.75">
      <c r="W1" s="172"/>
      <c r="X1" s="172"/>
      <c r="Y1" s="172"/>
      <c r="Z1" s="172"/>
      <c r="AA1" s="172"/>
      <c r="AB1" s="172"/>
      <c r="AC1" s="173"/>
      <c r="AD1" s="140" t="s">
        <v>1053</v>
      </c>
      <c r="AE1" s="172"/>
    </row>
    <row r="2" ht="15.75">
      <c r="AC2" s="174"/>
    </row>
    <row r="3" spans="1:192" ht="15.75">
      <c r="A3" s="175" t="s">
        <v>878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</row>
    <row r="4" spans="1:192" ht="15.75">
      <c r="A4" s="175" t="s">
        <v>1057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</row>
    <row r="5" spans="1:192" ht="15.75">
      <c r="A5" s="175" t="s">
        <v>1058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</row>
    <row r="6" spans="1:256" ht="15.75">
      <c r="A6" s="176"/>
      <c r="B6" s="176"/>
      <c r="C6" s="176"/>
      <c r="D6" s="176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</row>
    <row r="7" spans="1:256" ht="15.75">
      <c r="A7" s="176"/>
      <c r="B7" s="176"/>
      <c r="C7" s="176"/>
      <c r="D7" s="176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</row>
    <row r="8" spans="1:256" ht="78.75">
      <c r="A8" s="177" t="s">
        <v>608</v>
      </c>
      <c r="B8" s="178"/>
      <c r="C8" s="178"/>
      <c r="D8" s="178"/>
      <c r="E8" s="179" t="s">
        <v>609</v>
      </c>
      <c r="F8" s="179" t="s">
        <v>609</v>
      </c>
      <c r="G8" s="179" t="s">
        <v>609</v>
      </c>
      <c r="H8" s="180" t="s">
        <v>610</v>
      </c>
      <c r="I8" s="180" t="s">
        <v>610</v>
      </c>
      <c r="J8" s="180" t="s">
        <v>610</v>
      </c>
      <c r="K8" s="180" t="s">
        <v>611</v>
      </c>
      <c r="L8" s="180" t="s">
        <v>611</v>
      </c>
      <c r="M8" s="180" t="s">
        <v>611</v>
      </c>
      <c r="N8" s="180" t="s">
        <v>612</v>
      </c>
      <c r="O8" s="180" t="s">
        <v>612</v>
      </c>
      <c r="P8" s="180" t="s">
        <v>612</v>
      </c>
      <c r="Q8" s="180" t="s">
        <v>613</v>
      </c>
      <c r="R8" s="180" t="s">
        <v>613</v>
      </c>
      <c r="S8" s="180" t="s">
        <v>613</v>
      </c>
      <c r="T8" s="180" t="s">
        <v>614</v>
      </c>
      <c r="U8" s="180" t="s">
        <v>614</v>
      </c>
      <c r="V8" s="180" t="s">
        <v>614</v>
      </c>
      <c r="W8" s="180" t="s">
        <v>615</v>
      </c>
      <c r="X8" s="180" t="s">
        <v>615</v>
      </c>
      <c r="Y8" s="180" t="s">
        <v>615</v>
      </c>
      <c r="Z8" s="180" t="s">
        <v>616</v>
      </c>
      <c r="AA8" s="180" t="s">
        <v>616</v>
      </c>
      <c r="AB8" s="180" t="s">
        <v>616</v>
      </c>
      <c r="AC8" s="180" t="s">
        <v>617</v>
      </c>
      <c r="AD8" s="180" t="s">
        <v>617</v>
      </c>
      <c r="AE8" s="180" t="s">
        <v>617</v>
      </c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  <c r="IV8" s="181"/>
    </row>
    <row r="9" spans="1:256" ht="31.5">
      <c r="A9" s="182"/>
      <c r="B9" s="183"/>
      <c r="C9" s="183"/>
      <c r="D9" s="183"/>
      <c r="E9" s="184" t="s">
        <v>618</v>
      </c>
      <c r="F9" s="184" t="s">
        <v>619</v>
      </c>
      <c r="G9" s="184" t="s">
        <v>620</v>
      </c>
      <c r="H9" s="184" t="s">
        <v>618</v>
      </c>
      <c r="I9" s="184" t="s">
        <v>619</v>
      </c>
      <c r="J9" s="184" t="s">
        <v>620</v>
      </c>
      <c r="K9" s="184" t="s">
        <v>618</v>
      </c>
      <c r="L9" s="184" t="s">
        <v>619</v>
      </c>
      <c r="M9" s="184" t="s">
        <v>620</v>
      </c>
      <c r="N9" s="184" t="s">
        <v>618</v>
      </c>
      <c r="O9" s="184" t="s">
        <v>619</v>
      </c>
      <c r="P9" s="184" t="s">
        <v>620</v>
      </c>
      <c r="Q9" s="184" t="s">
        <v>618</v>
      </c>
      <c r="R9" s="184" t="s">
        <v>619</v>
      </c>
      <c r="S9" s="184" t="s">
        <v>620</v>
      </c>
      <c r="T9" s="184" t="s">
        <v>618</v>
      </c>
      <c r="U9" s="184" t="s">
        <v>619</v>
      </c>
      <c r="V9" s="184" t="s">
        <v>620</v>
      </c>
      <c r="W9" s="184" t="s">
        <v>618</v>
      </c>
      <c r="X9" s="184" t="s">
        <v>619</v>
      </c>
      <c r="Y9" s="184" t="s">
        <v>620</v>
      </c>
      <c r="Z9" s="184" t="s">
        <v>618</v>
      </c>
      <c r="AA9" s="184" t="s">
        <v>619</v>
      </c>
      <c r="AB9" s="184" t="s">
        <v>620</v>
      </c>
      <c r="AC9" s="184" t="s">
        <v>618</v>
      </c>
      <c r="AD9" s="184" t="s">
        <v>619</v>
      </c>
      <c r="AE9" s="184" t="s">
        <v>620</v>
      </c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256" ht="15.75">
      <c r="A10" s="185" t="s">
        <v>621</v>
      </c>
      <c r="B10" s="185"/>
      <c r="C10" s="185"/>
      <c r="D10" s="185"/>
      <c r="E10" s="186">
        <f>H10+K10+N10+Q10+T10+W10+AC10+Z10</f>
        <v>34080432</v>
      </c>
      <c r="F10" s="186">
        <f>I10+L10+O10+R10+U10+X10+AD10+AA10</f>
        <v>1194121</v>
      </c>
      <c r="G10" s="186">
        <f>J10+M10+P10+S10+V10+Y10+AE10+AB10</f>
        <v>32886311</v>
      </c>
      <c r="H10" s="186">
        <f>SUM(H11,H156,H312,H322,H325)</f>
        <v>2140000</v>
      </c>
      <c r="I10" s="186">
        <f>SUM(I11,I156,I312,I322,I325)</f>
        <v>0</v>
      </c>
      <c r="J10" s="186">
        <f>H10-I10</f>
        <v>2140000</v>
      </c>
      <c r="K10" s="186">
        <f>SUM(K11,K156,K312,K322,K325)</f>
        <v>486834</v>
      </c>
      <c r="L10" s="186">
        <f>SUM(L11,L156,L312,L322,L325)</f>
        <v>0</v>
      </c>
      <c r="M10" s="186">
        <f>K10-L10</f>
        <v>486834</v>
      </c>
      <c r="N10" s="186">
        <f>SUM(N11,N156,N312,N322,N325)</f>
        <v>1963474</v>
      </c>
      <c r="O10" s="186">
        <f>SUM(O11,O156,O312,O322,O325)</f>
        <v>146741</v>
      </c>
      <c r="P10" s="186">
        <f>N10-O10</f>
        <v>1816733</v>
      </c>
      <c r="Q10" s="186">
        <f>SUM(Q11,Q156,Q312,Q322,Q325)</f>
        <v>13234744</v>
      </c>
      <c r="R10" s="186">
        <f>SUM(R11,R156,R312,R322,R325)</f>
        <v>438901</v>
      </c>
      <c r="S10" s="186">
        <f>Q10-R10</f>
        <v>12795843</v>
      </c>
      <c r="T10" s="186">
        <f>SUM(T11,T156,T312,T322,T325)</f>
        <v>612981</v>
      </c>
      <c r="U10" s="186">
        <f>SUM(U11,U156,U312,U322,U325)</f>
        <v>298735</v>
      </c>
      <c r="V10" s="186">
        <f>T10-U10</f>
        <v>314246</v>
      </c>
      <c r="W10" s="186">
        <f>SUM(W11,W156,W312,W322,W325)</f>
        <v>9384963</v>
      </c>
      <c r="X10" s="186">
        <f>SUM(X11,X156,X312,X322,X325)</f>
        <v>309744</v>
      </c>
      <c r="Y10" s="186">
        <f>W10-X10</f>
        <v>9075219</v>
      </c>
      <c r="Z10" s="186">
        <f>SUM(Z11,Z156,Z312,Z322,Z325)</f>
        <v>0</v>
      </c>
      <c r="AA10" s="186">
        <f>SUM(AA11,AA156,AA312,AA322,AA325)</f>
        <v>0</v>
      </c>
      <c r="AB10" s="186">
        <f>Z10-AA10</f>
        <v>0</v>
      </c>
      <c r="AC10" s="186">
        <f>SUM(AC11,AC156,AC312,AC322,AC325)</f>
        <v>6257436</v>
      </c>
      <c r="AD10" s="186">
        <f>SUM(AD11,AD156,AD312,AD322,AD325)</f>
        <v>0</v>
      </c>
      <c r="AE10" s="186">
        <f>AC10-AD10</f>
        <v>6257436</v>
      </c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spans="1:256" ht="15.75">
      <c r="A11" s="188" t="s">
        <v>622</v>
      </c>
      <c r="B11" s="188"/>
      <c r="C11" s="188"/>
      <c r="D11" s="188"/>
      <c r="E11" s="189">
        <f aca="true" t="shared" si="0" ref="E11:G76">H11+K11+N11+Q11+T11+W11+AC11</f>
        <v>18018501</v>
      </c>
      <c r="F11" s="189">
        <f t="shared" si="0"/>
        <v>366551</v>
      </c>
      <c r="G11" s="189">
        <f t="shared" si="0"/>
        <v>17651950</v>
      </c>
      <c r="H11" s="189">
        <f>SUM(H12,H18,H33,H47,H134,H149,H43,H51)</f>
        <v>1029118</v>
      </c>
      <c r="I11" s="189">
        <f>SUM(I12,I18,I33,I47,I134,I149,I43,I51)</f>
        <v>0</v>
      </c>
      <c r="J11" s="189">
        <f aca="true" t="shared" si="1" ref="J11:J74">H11-I11</f>
        <v>1029118</v>
      </c>
      <c r="K11" s="189">
        <f>SUM(K12,K18,K33,K47,K134,K149,K43,K51)</f>
        <v>176852</v>
      </c>
      <c r="L11" s="189">
        <f>SUM(L12,L18,L33,L47,L134,L149,L43,L51)</f>
        <v>0</v>
      </c>
      <c r="M11" s="189">
        <f aca="true" t="shared" si="2" ref="M11:M74">K11-L11</f>
        <v>176852</v>
      </c>
      <c r="N11" s="189">
        <f>SUM(N12,N18,N33,N47,N134,N149,N43,N51)</f>
        <v>1048789</v>
      </c>
      <c r="O11" s="189">
        <f>SUM(O12,O18,O33,O47,O134,O149,O43,O51)</f>
        <v>2000</v>
      </c>
      <c r="P11" s="189">
        <f aca="true" t="shared" si="3" ref="P11:P74">N11-O11</f>
        <v>1046789</v>
      </c>
      <c r="Q11" s="189">
        <f>SUM(Q12,Q18,Q33,Q47,Q134,Q149,Q43,Q51)</f>
        <v>8613282</v>
      </c>
      <c r="R11" s="189">
        <f>SUM(R12,R18,R33,R47,R134,R149,R43,R51)</f>
        <v>0</v>
      </c>
      <c r="S11" s="189">
        <f aca="true" t="shared" si="4" ref="S11:S74">Q11-R11</f>
        <v>8613282</v>
      </c>
      <c r="T11" s="189">
        <f>SUM(T12,T18,T33,T47,T134,T149,T43,T51)</f>
        <v>212499</v>
      </c>
      <c r="U11" s="189">
        <f>SUM(U12,U18,U33,U47,U134,U149,U43,U51)</f>
        <v>116924</v>
      </c>
      <c r="V11" s="189">
        <f aca="true" t="shared" si="5" ref="V11:V74">T11-U11</f>
        <v>95575</v>
      </c>
      <c r="W11" s="189">
        <f>SUM(W12,W18,W33,W47,W134,W149,W43,W51)</f>
        <v>5053549</v>
      </c>
      <c r="X11" s="189">
        <f>SUM(X12,X18,X33,X47,X134,X149,X43,X51)</f>
        <v>247627</v>
      </c>
      <c r="Y11" s="189">
        <f aca="true" t="shared" si="6" ref="Y11:Y74">W11-X11</f>
        <v>4805922</v>
      </c>
      <c r="Z11" s="189">
        <f>SUM(Z12,Z18,Z33,Z47,Z134,Z149,Z43,Z51)</f>
        <v>0</v>
      </c>
      <c r="AA11" s="189">
        <f>SUM(AA12,AA18,AA33,AA47,AA134,AA149,AA43,AA51)</f>
        <v>0</v>
      </c>
      <c r="AB11" s="189">
        <f aca="true" t="shared" si="7" ref="AB11:AB74">Z11-AA11</f>
        <v>0</v>
      </c>
      <c r="AC11" s="189">
        <f>SUM(AC12,AC18,AC33,AC47,AC134,AC149,AC43,AC51)</f>
        <v>1884412</v>
      </c>
      <c r="AD11" s="189">
        <f>SUM(AD12,AD18,AD33,AD47,AD134,AD149,AD43,AD51)</f>
        <v>0</v>
      </c>
      <c r="AE11" s="189">
        <f aca="true" t="shared" si="8" ref="AE11:AE74">AC11-AD11</f>
        <v>1884412</v>
      </c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ht="15.75">
      <c r="A12" s="188" t="s">
        <v>623</v>
      </c>
      <c r="B12" s="188"/>
      <c r="C12" s="188"/>
      <c r="D12" s="188"/>
      <c r="E12" s="189">
        <f t="shared" si="0"/>
        <v>269852</v>
      </c>
      <c r="F12" s="189">
        <f t="shared" si="0"/>
        <v>0</v>
      </c>
      <c r="G12" s="189">
        <f t="shared" si="0"/>
        <v>269852</v>
      </c>
      <c r="H12" s="189">
        <f aca="true" t="shared" si="9" ref="H12:AD12">SUM(H13)</f>
        <v>260000</v>
      </c>
      <c r="I12" s="189">
        <f t="shared" si="9"/>
        <v>0</v>
      </c>
      <c r="J12" s="189">
        <f t="shared" si="1"/>
        <v>260000</v>
      </c>
      <c r="K12" s="189">
        <f t="shared" si="9"/>
        <v>6780</v>
      </c>
      <c r="L12" s="189">
        <f t="shared" si="9"/>
        <v>0</v>
      </c>
      <c r="M12" s="189">
        <f t="shared" si="2"/>
        <v>6780</v>
      </c>
      <c r="N12" s="189">
        <f t="shared" si="9"/>
        <v>3072</v>
      </c>
      <c r="O12" s="189">
        <f t="shared" si="9"/>
        <v>0</v>
      </c>
      <c r="P12" s="189">
        <f t="shared" si="3"/>
        <v>3072</v>
      </c>
      <c r="Q12" s="189">
        <f t="shared" si="9"/>
        <v>0</v>
      </c>
      <c r="R12" s="189">
        <f t="shared" si="9"/>
        <v>0</v>
      </c>
      <c r="S12" s="189">
        <f t="shared" si="4"/>
        <v>0</v>
      </c>
      <c r="T12" s="189">
        <f t="shared" si="9"/>
        <v>0</v>
      </c>
      <c r="U12" s="189">
        <f t="shared" si="9"/>
        <v>0</v>
      </c>
      <c r="V12" s="189">
        <f t="shared" si="5"/>
        <v>0</v>
      </c>
      <c r="W12" s="189">
        <f t="shared" si="9"/>
        <v>0</v>
      </c>
      <c r="X12" s="189">
        <f t="shared" si="9"/>
        <v>0</v>
      </c>
      <c r="Y12" s="189">
        <f t="shared" si="6"/>
        <v>0</v>
      </c>
      <c r="Z12" s="189">
        <f t="shared" si="9"/>
        <v>0</v>
      </c>
      <c r="AA12" s="189">
        <f t="shared" si="9"/>
        <v>0</v>
      </c>
      <c r="AB12" s="189">
        <f t="shared" si="7"/>
        <v>0</v>
      </c>
      <c r="AC12" s="189">
        <f t="shared" si="9"/>
        <v>0</v>
      </c>
      <c r="AD12" s="189">
        <f t="shared" si="9"/>
        <v>0</v>
      </c>
      <c r="AE12" s="189">
        <f t="shared" si="8"/>
        <v>0</v>
      </c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</row>
    <row r="13" spans="1:256" ht="15.75">
      <c r="A13" s="188" t="s">
        <v>624</v>
      </c>
      <c r="B13" s="188"/>
      <c r="C13" s="188"/>
      <c r="D13" s="188"/>
      <c r="E13" s="191">
        <f t="shared" si="0"/>
        <v>269852</v>
      </c>
      <c r="F13" s="191">
        <f t="shared" si="0"/>
        <v>0</v>
      </c>
      <c r="G13" s="191">
        <f t="shared" si="0"/>
        <v>269852</v>
      </c>
      <c r="H13" s="191">
        <f>SUM(H14:H17)</f>
        <v>260000</v>
      </c>
      <c r="I13" s="191">
        <f>SUM(I14:I17)</f>
        <v>0</v>
      </c>
      <c r="J13" s="191">
        <f t="shared" si="1"/>
        <v>260000</v>
      </c>
      <c r="K13" s="191">
        <f>SUM(K14:K17)</f>
        <v>6780</v>
      </c>
      <c r="L13" s="191">
        <f>SUM(L14:L17)</f>
        <v>0</v>
      </c>
      <c r="M13" s="191">
        <f t="shared" si="2"/>
        <v>6780</v>
      </c>
      <c r="N13" s="191">
        <f>SUM(N14:N17)</f>
        <v>3072</v>
      </c>
      <c r="O13" s="191">
        <f>SUM(O14:O17)</f>
        <v>0</v>
      </c>
      <c r="P13" s="191">
        <f t="shared" si="3"/>
        <v>3072</v>
      </c>
      <c r="Q13" s="191">
        <f>SUM(Q14:Q17)</f>
        <v>0</v>
      </c>
      <c r="R13" s="191">
        <f>SUM(R14:R17)</f>
        <v>0</v>
      </c>
      <c r="S13" s="191">
        <f t="shared" si="4"/>
        <v>0</v>
      </c>
      <c r="T13" s="191">
        <f>SUM(T14:T17)</f>
        <v>0</v>
      </c>
      <c r="U13" s="191">
        <f>SUM(U14:U17)</f>
        <v>0</v>
      </c>
      <c r="V13" s="191">
        <f t="shared" si="5"/>
        <v>0</v>
      </c>
      <c r="W13" s="191">
        <f>SUM(W14:W17)</f>
        <v>0</v>
      </c>
      <c r="X13" s="191">
        <f>SUM(X14:X17)</f>
        <v>0</v>
      </c>
      <c r="Y13" s="191">
        <f t="shared" si="6"/>
        <v>0</v>
      </c>
      <c r="Z13" s="191">
        <f>SUM(Z14:Z17)</f>
        <v>0</v>
      </c>
      <c r="AA13" s="191">
        <f>SUM(AA14:AA17)</f>
        <v>0</v>
      </c>
      <c r="AB13" s="191">
        <f t="shared" si="7"/>
        <v>0</v>
      </c>
      <c r="AC13" s="191">
        <f>SUM(AC14:AC17)</f>
        <v>0</v>
      </c>
      <c r="AD13" s="191">
        <f>SUM(AD14:AD17)</f>
        <v>0</v>
      </c>
      <c r="AE13" s="191">
        <f t="shared" si="8"/>
        <v>0</v>
      </c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ht="31.5">
      <c r="A14" s="192" t="s">
        <v>625</v>
      </c>
      <c r="B14" s="193">
        <v>2</v>
      </c>
      <c r="C14" s="193">
        <v>122</v>
      </c>
      <c r="D14" s="193">
        <v>5100</v>
      </c>
      <c r="E14" s="194">
        <f t="shared" si="0"/>
        <v>260000</v>
      </c>
      <c r="F14" s="194">
        <f t="shared" si="0"/>
        <v>0</v>
      </c>
      <c r="G14" s="194">
        <f t="shared" si="0"/>
        <v>260000</v>
      </c>
      <c r="H14" s="194">
        <f>190000+70000</f>
        <v>260000</v>
      </c>
      <c r="I14" s="194"/>
      <c r="J14" s="194">
        <f t="shared" si="1"/>
        <v>260000</v>
      </c>
      <c r="K14" s="194"/>
      <c r="L14" s="194"/>
      <c r="M14" s="194">
        <f t="shared" si="2"/>
        <v>0</v>
      </c>
      <c r="N14" s="194"/>
      <c r="O14" s="194"/>
      <c r="P14" s="194">
        <f t="shared" si="3"/>
        <v>0</v>
      </c>
      <c r="Q14" s="194"/>
      <c r="R14" s="194"/>
      <c r="S14" s="194">
        <f t="shared" si="4"/>
        <v>0</v>
      </c>
      <c r="T14" s="194"/>
      <c r="U14" s="194"/>
      <c r="V14" s="194">
        <f t="shared" si="5"/>
        <v>0</v>
      </c>
      <c r="W14" s="194"/>
      <c r="X14" s="194"/>
      <c r="Y14" s="194">
        <f t="shared" si="6"/>
        <v>0</v>
      </c>
      <c r="Z14" s="194"/>
      <c r="AA14" s="194"/>
      <c r="AB14" s="194">
        <f t="shared" si="7"/>
        <v>0</v>
      </c>
      <c r="AC14" s="194"/>
      <c r="AD14" s="194"/>
      <c r="AE14" s="194">
        <f t="shared" si="8"/>
        <v>0</v>
      </c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</row>
    <row r="15" spans="1:256" ht="47.25">
      <c r="A15" s="192" t="s">
        <v>626</v>
      </c>
      <c r="B15" s="193">
        <v>2</v>
      </c>
      <c r="C15" s="193">
        <v>122</v>
      </c>
      <c r="D15" s="193">
        <v>5100</v>
      </c>
      <c r="E15" s="194">
        <f t="shared" si="0"/>
        <v>1290</v>
      </c>
      <c r="F15" s="194">
        <f t="shared" si="0"/>
        <v>0</v>
      </c>
      <c r="G15" s="194">
        <f t="shared" si="0"/>
        <v>1290</v>
      </c>
      <c r="H15" s="194"/>
      <c r="I15" s="194"/>
      <c r="J15" s="194">
        <f t="shared" si="1"/>
        <v>0</v>
      </c>
      <c r="K15" s="194"/>
      <c r="L15" s="194"/>
      <c r="M15" s="194">
        <f t="shared" si="2"/>
        <v>0</v>
      </c>
      <c r="N15" s="194">
        <v>1290</v>
      </c>
      <c r="O15" s="194"/>
      <c r="P15" s="194">
        <f t="shared" si="3"/>
        <v>1290</v>
      </c>
      <c r="Q15" s="194"/>
      <c r="R15" s="194"/>
      <c r="S15" s="194">
        <f t="shared" si="4"/>
        <v>0</v>
      </c>
      <c r="T15" s="194"/>
      <c r="U15" s="194"/>
      <c r="V15" s="194">
        <f t="shared" si="5"/>
        <v>0</v>
      </c>
      <c r="W15" s="194"/>
      <c r="X15" s="194"/>
      <c r="Y15" s="194">
        <f t="shared" si="6"/>
        <v>0</v>
      </c>
      <c r="Z15" s="194"/>
      <c r="AA15" s="194"/>
      <c r="AB15" s="194">
        <f t="shared" si="7"/>
        <v>0</v>
      </c>
      <c r="AC15" s="194"/>
      <c r="AD15" s="194"/>
      <c r="AE15" s="194">
        <f t="shared" si="8"/>
        <v>0</v>
      </c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</row>
    <row r="16" spans="1:256" ht="47.25">
      <c r="A16" s="192" t="s">
        <v>627</v>
      </c>
      <c r="B16" s="193">
        <v>2</v>
      </c>
      <c r="C16" s="193">
        <v>122</v>
      </c>
      <c r="D16" s="193">
        <v>5100</v>
      </c>
      <c r="E16" s="194">
        <f t="shared" si="0"/>
        <v>6780</v>
      </c>
      <c r="F16" s="194">
        <f t="shared" si="0"/>
        <v>0</v>
      </c>
      <c r="G16" s="194">
        <f t="shared" si="0"/>
        <v>6780</v>
      </c>
      <c r="H16" s="194"/>
      <c r="I16" s="194"/>
      <c r="J16" s="194">
        <f t="shared" si="1"/>
        <v>0</v>
      </c>
      <c r="K16" s="194">
        <v>6780</v>
      </c>
      <c r="L16" s="194"/>
      <c r="M16" s="194">
        <f t="shared" si="2"/>
        <v>6780</v>
      </c>
      <c r="N16" s="194"/>
      <c r="O16" s="194"/>
      <c r="P16" s="194">
        <f t="shared" si="3"/>
        <v>0</v>
      </c>
      <c r="Q16" s="194"/>
      <c r="R16" s="194"/>
      <c r="S16" s="194">
        <f t="shared" si="4"/>
        <v>0</v>
      </c>
      <c r="T16" s="194"/>
      <c r="U16" s="194"/>
      <c r="V16" s="194">
        <f t="shared" si="5"/>
        <v>0</v>
      </c>
      <c r="W16" s="194"/>
      <c r="X16" s="194"/>
      <c r="Y16" s="194">
        <f t="shared" si="6"/>
        <v>0</v>
      </c>
      <c r="Z16" s="194"/>
      <c r="AA16" s="194"/>
      <c r="AB16" s="194">
        <f t="shared" si="7"/>
        <v>0</v>
      </c>
      <c r="AC16" s="194"/>
      <c r="AD16" s="194"/>
      <c r="AE16" s="194">
        <f t="shared" si="8"/>
        <v>0</v>
      </c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</row>
    <row r="17" spans="1:256" ht="31.5">
      <c r="A17" s="192" t="s">
        <v>628</v>
      </c>
      <c r="B17" s="193">
        <v>2</v>
      </c>
      <c r="C17" s="193">
        <v>122</v>
      </c>
      <c r="D17" s="193">
        <v>5100</v>
      </c>
      <c r="E17" s="194">
        <f t="shared" si="0"/>
        <v>1782</v>
      </c>
      <c r="F17" s="194">
        <f t="shared" si="0"/>
        <v>0</v>
      </c>
      <c r="G17" s="194">
        <f t="shared" si="0"/>
        <v>1782</v>
      </c>
      <c r="H17" s="194"/>
      <c r="I17" s="194"/>
      <c r="J17" s="194">
        <f t="shared" si="1"/>
        <v>0</v>
      </c>
      <c r="K17" s="194"/>
      <c r="L17" s="194"/>
      <c r="M17" s="194">
        <f t="shared" si="2"/>
        <v>0</v>
      </c>
      <c r="N17" s="194">
        <v>1782</v>
      </c>
      <c r="O17" s="194"/>
      <c r="P17" s="194">
        <f t="shared" si="3"/>
        <v>1782</v>
      </c>
      <c r="Q17" s="194"/>
      <c r="R17" s="194"/>
      <c r="S17" s="194">
        <f t="shared" si="4"/>
        <v>0</v>
      </c>
      <c r="T17" s="194"/>
      <c r="U17" s="194"/>
      <c r="V17" s="194">
        <f t="shared" si="5"/>
        <v>0</v>
      </c>
      <c r="W17" s="194"/>
      <c r="X17" s="194"/>
      <c r="Y17" s="194">
        <f t="shared" si="6"/>
        <v>0</v>
      </c>
      <c r="Z17" s="194"/>
      <c r="AA17" s="194"/>
      <c r="AB17" s="194">
        <f t="shared" si="7"/>
        <v>0</v>
      </c>
      <c r="AC17" s="194"/>
      <c r="AD17" s="194"/>
      <c r="AE17" s="194">
        <f t="shared" si="8"/>
        <v>0</v>
      </c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</row>
    <row r="18" spans="1:256" ht="15.75">
      <c r="A18" s="195" t="s">
        <v>629</v>
      </c>
      <c r="B18" s="196"/>
      <c r="C18" s="196"/>
      <c r="D18" s="196">
        <v>5100</v>
      </c>
      <c r="E18" s="191">
        <f t="shared" si="0"/>
        <v>1027936</v>
      </c>
      <c r="F18" s="191">
        <f t="shared" si="0"/>
        <v>249409</v>
      </c>
      <c r="G18" s="191">
        <f t="shared" si="0"/>
        <v>778527</v>
      </c>
      <c r="H18" s="191">
        <f aca="true" t="shared" si="10" ref="H18:AD18">SUM(H19)</f>
        <v>160000</v>
      </c>
      <c r="I18" s="191">
        <f t="shared" si="10"/>
        <v>0</v>
      </c>
      <c r="J18" s="191">
        <f t="shared" si="1"/>
        <v>160000</v>
      </c>
      <c r="K18" s="191">
        <f t="shared" si="10"/>
        <v>0</v>
      </c>
      <c r="L18" s="191">
        <f t="shared" si="10"/>
        <v>0</v>
      </c>
      <c r="M18" s="191">
        <f t="shared" si="2"/>
        <v>0</v>
      </c>
      <c r="N18" s="191">
        <f t="shared" si="10"/>
        <v>0</v>
      </c>
      <c r="O18" s="191">
        <f t="shared" si="10"/>
        <v>0</v>
      </c>
      <c r="P18" s="191">
        <f t="shared" si="3"/>
        <v>0</v>
      </c>
      <c r="Q18" s="191">
        <f t="shared" si="10"/>
        <v>0</v>
      </c>
      <c r="R18" s="191">
        <f t="shared" si="10"/>
        <v>0</v>
      </c>
      <c r="S18" s="191">
        <f t="shared" si="4"/>
        <v>0</v>
      </c>
      <c r="T18" s="191">
        <f t="shared" si="10"/>
        <v>10000</v>
      </c>
      <c r="U18" s="191">
        <f t="shared" si="10"/>
        <v>1782</v>
      </c>
      <c r="V18" s="191">
        <f t="shared" si="5"/>
        <v>8218</v>
      </c>
      <c r="W18" s="191">
        <f t="shared" si="10"/>
        <v>807624</v>
      </c>
      <c r="X18" s="191">
        <f t="shared" si="10"/>
        <v>247627</v>
      </c>
      <c r="Y18" s="191">
        <f t="shared" si="6"/>
        <v>559997</v>
      </c>
      <c r="Z18" s="191">
        <f t="shared" si="10"/>
        <v>0</v>
      </c>
      <c r="AA18" s="191">
        <f t="shared" si="10"/>
        <v>0</v>
      </c>
      <c r="AB18" s="191">
        <f t="shared" si="7"/>
        <v>0</v>
      </c>
      <c r="AC18" s="191">
        <f t="shared" si="10"/>
        <v>50312</v>
      </c>
      <c r="AD18" s="191">
        <f t="shared" si="10"/>
        <v>0</v>
      </c>
      <c r="AE18" s="191">
        <f t="shared" si="8"/>
        <v>50312</v>
      </c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ht="15.75">
      <c r="A19" s="188" t="s">
        <v>624</v>
      </c>
      <c r="B19" s="197"/>
      <c r="C19" s="197"/>
      <c r="D19" s="197">
        <v>5100</v>
      </c>
      <c r="E19" s="191">
        <f t="shared" si="0"/>
        <v>1027936</v>
      </c>
      <c r="F19" s="191">
        <f t="shared" si="0"/>
        <v>249409</v>
      </c>
      <c r="G19" s="191">
        <f t="shared" si="0"/>
        <v>778527</v>
      </c>
      <c r="H19" s="191">
        <f>SUM(H20:H32)</f>
        <v>160000</v>
      </c>
      <c r="I19" s="191">
        <f>SUM(I20:I32)</f>
        <v>0</v>
      </c>
      <c r="J19" s="191">
        <f t="shared" si="1"/>
        <v>160000</v>
      </c>
      <c r="K19" s="191">
        <f>SUM(K20:K32)</f>
        <v>0</v>
      </c>
      <c r="L19" s="191">
        <f>SUM(L20:L32)</f>
        <v>0</v>
      </c>
      <c r="M19" s="191">
        <f t="shared" si="2"/>
        <v>0</v>
      </c>
      <c r="N19" s="191">
        <f>SUM(N20:N32)</f>
        <v>0</v>
      </c>
      <c r="O19" s="191">
        <f>SUM(O20:O32)</f>
        <v>0</v>
      </c>
      <c r="P19" s="191">
        <f t="shared" si="3"/>
        <v>0</v>
      </c>
      <c r="Q19" s="191">
        <f>SUM(Q20:Q32)</f>
        <v>0</v>
      </c>
      <c r="R19" s="191">
        <f>SUM(R20:R32)</f>
        <v>0</v>
      </c>
      <c r="S19" s="191">
        <f t="shared" si="4"/>
        <v>0</v>
      </c>
      <c r="T19" s="191">
        <f>SUM(T20:T32)</f>
        <v>10000</v>
      </c>
      <c r="U19" s="191">
        <f>SUM(U20:U32)</f>
        <v>1782</v>
      </c>
      <c r="V19" s="191">
        <f t="shared" si="5"/>
        <v>8218</v>
      </c>
      <c r="W19" s="191">
        <f>SUM(W20:W32)</f>
        <v>807624</v>
      </c>
      <c r="X19" s="191">
        <f>SUM(X20:X32)</f>
        <v>247627</v>
      </c>
      <c r="Y19" s="191">
        <f t="shared" si="6"/>
        <v>559997</v>
      </c>
      <c r="Z19" s="191">
        <f>SUM(Z20:Z32)</f>
        <v>0</v>
      </c>
      <c r="AA19" s="191">
        <f>SUM(AA20:AA32)</f>
        <v>0</v>
      </c>
      <c r="AB19" s="191">
        <f t="shared" si="7"/>
        <v>0</v>
      </c>
      <c r="AC19" s="191">
        <f>SUM(AC20:AC32)</f>
        <v>50312</v>
      </c>
      <c r="AD19" s="191">
        <f>SUM(AD20:AD32)</f>
        <v>0</v>
      </c>
      <c r="AE19" s="191">
        <f t="shared" si="8"/>
        <v>50312</v>
      </c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256" ht="15.75">
      <c r="A20" s="198" t="s">
        <v>630</v>
      </c>
      <c r="B20" s="199">
        <v>2</v>
      </c>
      <c r="C20" s="199">
        <v>283</v>
      </c>
      <c r="D20" s="200">
        <v>5100</v>
      </c>
      <c r="E20" s="201">
        <f t="shared" si="0"/>
        <v>110000</v>
      </c>
      <c r="F20" s="201">
        <f t="shared" si="0"/>
        <v>0</v>
      </c>
      <c r="G20" s="201">
        <f t="shared" si="0"/>
        <v>110000</v>
      </c>
      <c r="H20" s="201">
        <v>110000</v>
      </c>
      <c r="I20" s="201"/>
      <c r="J20" s="201">
        <f t="shared" si="1"/>
        <v>110000</v>
      </c>
      <c r="K20" s="201"/>
      <c r="L20" s="201"/>
      <c r="M20" s="201">
        <f t="shared" si="2"/>
        <v>0</v>
      </c>
      <c r="N20" s="201">
        <v>0</v>
      </c>
      <c r="O20" s="201"/>
      <c r="P20" s="201">
        <f t="shared" si="3"/>
        <v>0</v>
      </c>
      <c r="Q20" s="201"/>
      <c r="R20" s="201"/>
      <c r="S20" s="201">
        <f t="shared" si="4"/>
        <v>0</v>
      </c>
      <c r="T20" s="201"/>
      <c r="U20" s="201"/>
      <c r="V20" s="201">
        <f t="shared" si="5"/>
        <v>0</v>
      </c>
      <c r="W20" s="201"/>
      <c r="X20" s="201"/>
      <c r="Y20" s="201">
        <f t="shared" si="6"/>
        <v>0</v>
      </c>
      <c r="Z20" s="201"/>
      <c r="AA20" s="201"/>
      <c r="AB20" s="201">
        <f t="shared" si="7"/>
        <v>0</v>
      </c>
      <c r="AC20" s="201"/>
      <c r="AD20" s="201"/>
      <c r="AE20" s="201">
        <f t="shared" si="8"/>
        <v>0</v>
      </c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  <c r="IM20" s="190"/>
      <c r="IN20" s="190"/>
      <c r="IO20" s="190"/>
      <c r="IP20" s="190"/>
      <c r="IQ20" s="190"/>
      <c r="IR20" s="190"/>
      <c r="IS20" s="190"/>
      <c r="IT20" s="190"/>
      <c r="IU20" s="190"/>
      <c r="IV20" s="190"/>
    </row>
    <row r="21" spans="1:256" ht="15.75">
      <c r="A21" s="198" t="s">
        <v>631</v>
      </c>
      <c r="B21" s="199">
        <v>1</v>
      </c>
      <c r="C21" s="199">
        <v>239</v>
      </c>
      <c r="D21" s="200">
        <v>5100</v>
      </c>
      <c r="E21" s="201">
        <f t="shared" si="0"/>
        <v>10000</v>
      </c>
      <c r="F21" s="201">
        <f t="shared" si="0"/>
        <v>1782</v>
      </c>
      <c r="G21" s="201">
        <f t="shared" si="0"/>
        <v>8218</v>
      </c>
      <c r="H21" s="201"/>
      <c r="I21" s="201"/>
      <c r="J21" s="201">
        <f t="shared" si="1"/>
        <v>0</v>
      </c>
      <c r="K21" s="201"/>
      <c r="L21" s="201"/>
      <c r="M21" s="201">
        <f t="shared" si="2"/>
        <v>0</v>
      </c>
      <c r="N21" s="201"/>
      <c r="O21" s="201"/>
      <c r="P21" s="201">
        <f t="shared" si="3"/>
        <v>0</v>
      </c>
      <c r="Q21" s="201"/>
      <c r="R21" s="201"/>
      <c r="S21" s="201">
        <f t="shared" si="4"/>
        <v>0</v>
      </c>
      <c r="T21" s="201">
        <v>10000</v>
      </c>
      <c r="U21" s="201">
        <v>1782</v>
      </c>
      <c r="V21" s="201">
        <f t="shared" si="5"/>
        <v>8218</v>
      </c>
      <c r="W21" s="201"/>
      <c r="X21" s="201"/>
      <c r="Y21" s="201">
        <f t="shared" si="6"/>
        <v>0</v>
      </c>
      <c r="Z21" s="201"/>
      <c r="AA21" s="201"/>
      <c r="AB21" s="201">
        <f t="shared" si="7"/>
        <v>0</v>
      </c>
      <c r="AC21" s="201">
        <v>0</v>
      </c>
      <c r="AD21" s="201"/>
      <c r="AE21" s="201">
        <f t="shared" si="8"/>
        <v>0</v>
      </c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  <c r="IV21" s="190"/>
    </row>
    <row r="22" spans="1:256" ht="31.5">
      <c r="A22" s="202" t="s">
        <v>632</v>
      </c>
      <c r="B22" s="203">
        <v>1</v>
      </c>
      <c r="C22" s="203">
        <v>284</v>
      </c>
      <c r="D22" s="203">
        <v>5100</v>
      </c>
      <c r="E22" s="201">
        <f t="shared" si="0"/>
        <v>29003</v>
      </c>
      <c r="F22" s="201">
        <f t="shared" si="0"/>
        <v>0</v>
      </c>
      <c r="G22" s="201">
        <f t="shared" si="0"/>
        <v>29003</v>
      </c>
      <c r="H22" s="201"/>
      <c r="I22" s="201"/>
      <c r="J22" s="201">
        <f t="shared" si="1"/>
        <v>0</v>
      </c>
      <c r="K22" s="201"/>
      <c r="L22" s="201"/>
      <c r="M22" s="201">
        <f t="shared" si="2"/>
        <v>0</v>
      </c>
      <c r="N22" s="201"/>
      <c r="O22" s="201"/>
      <c r="P22" s="201">
        <f t="shared" si="3"/>
        <v>0</v>
      </c>
      <c r="Q22" s="201"/>
      <c r="R22" s="201"/>
      <c r="S22" s="201">
        <f t="shared" si="4"/>
        <v>0</v>
      </c>
      <c r="T22" s="201"/>
      <c r="U22" s="201"/>
      <c r="V22" s="201">
        <f t="shared" si="5"/>
        <v>0</v>
      </c>
      <c r="W22" s="201">
        <v>29003</v>
      </c>
      <c r="X22" s="201"/>
      <c r="Y22" s="201">
        <f t="shared" si="6"/>
        <v>29003</v>
      </c>
      <c r="Z22" s="201"/>
      <c r="AA22" s="201"/>
      <c r="AB22" s="201">
        <f t="shared" si="7"/>
        <v>0</v>
      </c>
      <c r="AC22" s="201"/>
      <c r="AD22" s="201"/>
      <c r="AE22" s="201">
        <f t="shared" si="8"/>
        <v>0</v>
      </c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190"/>
    </row>
    <row r="23" spans="1:256" ht="78.75">
      <c r="A23" s="202" t="s">
        <v>633</v>
      </c>
      <c r="B23" s="203">
        <v>1</v>
      </c>
      <c r="C23" s="203">
        <v>284</v>
      </c>
      <c r="D23" s="203">
        <v>5100</v>
      </c>
      <c r="E23" s="201">
        <f t="shared" si="0"/>
        <v>71877</v>
      </c>
      <c r="F23" s="201">
        <f t="shared" si="0"/>
        <v>0</v>
      </c>
      <c r="G23" s="201">
        <f t="shared" si="0"/>
        <v>71877</v>
      </c>
      <c r="H23" s="201"/>
      <c r="I23" s="201"/>
      <c r="J23" s="201">
        <f t="shared" si="1"/>
        <v>0</v>
      </c>
      <c r="K23" s="201"/>
      <c r="L23" s="201"/>
      <c r="M23" s="201">
        <f t="shared" si="2"/>
        <v>0</v>
      </c>
      <c r="N23" s="201"/>
      <c r="O23" s="201"/>
      <c r="P23" s="201">
        <f t="shared" si="3"/>
        <v>0</v>
      </c>
      <c r="Q23" s="201"/>
      <c r="R23" s="201"/>
      <c r="S23" s="201">
        <f t="shared" si="4"/>
        <v>0</v>
      </c>
      <c r="T23" s="201"/>
      <c r="U23" s="201"/>
      <c r="V23" s="201">
        <f t="shared" si="5"/>
        <v>0</v>
      </c>
      <c r="W23" s="201">
        <v>71877</v>
      </c>
      <c r="X23" s="201"/>
      <c r="Y23" s="201">
        <f t="shared" si="6"/>
        <v>71877</v>
      </c>
      <c r="Z23" s="201"/>
      <c r="AA23" s="201"/>
      <c r="AB23" s="201">
        <f t="shared" si="7"/>
        <v>0</v>
      </c>
      <c r="AC23" s="201"/>
      <c r="AD23" s="201"/>
      <c r="AE23" s="201">
        <f t="shared" si="8"/>
        <v>0</v>
      </c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  <c r="IL23" s="190"/>
      <c r="IM23" s="190"/>
      <c r="IN23" s="190"/>
      <c r="IO23" s="190"/>
      <c r="IP23" s="190"/>
      <c r="IQ23" s="190"/>
      <c r="IR23" s="190"/>
      <c r="IS23" s="190"/>
      <c r="IT23" s="190"/>
      <c r="IU23" s="190"/>
      <c r="IV23" s="190"/>
    </row>
    <row r="24" spans="1:256" ht="47.25">
      <c r="A24" s="202" t="s">
        <v>634</v>
      </c>
      <c r="B24" s="203">
        <v>1</v>
      </c>
      <c r="C24" s="203">
        <v>284</v>
      </c>
      <c r="D24" s="203">
        <v>5100</v>
      </c>
      <c r="E24" s="201">
        <f t="shared" si="0"/>
        <v>230400</v>
      </c>
      <c r="F24" s="201">
        <f t="shared" si="0"/>
        <v>68921</v>
      </c>
      <c r="G24" s="201">
        <f t="shared" si="0"/>
        <v>161479</v>
      </c>
      <c r="H24" s="201"/>
      <c r="I24" s="201"/>
      <c r="J24" s="201">
        <f t="shared" si="1"/>
        <v>0</v>
      </c>
      <c r="K24" s="201"/>
      <c r="L24" s="201"/>
      <c r="M24" s="201">
        <f t="shared" si="2"/>
        <v>0</v>
      </c>
      <c r="N24" s="201"/>
      <c r="O24" s="201"/>
      <c r="P24" s="201">
        <f t="shared" si="3"/>
        <v>0</v>
      </c>
      <c r="Q24" s="201"/>
      <c r="R24" s="201"/>
      <c r="S24" s="201">
        <f t="shared" si="4"/>
        <v>0</v>
      </c>
      <c r="T24" s="201"/>
      <c r="U24" s="201"/>
      <c r="V24" s="201">
        <f t="shared" si="5"/>
        <v>0</v>
      </c>
      <c r="W24" s="201">
        <v>230400</v>
      </c>
      <c r="X24" s="201">
        <v>68921</v>
      </c>
      <c r="Y24" s="201">
        <f t="shared" si="6"/>
        <v>161479</v>
      </c>
      <c r="Z24" s="201"/>
      <c r="AA24" s="201"/>
      <c r="AB24" s="201">
        <f t="shared" si="7"/>
        <v>0</v>
      </c>
      <c r="AC24" s="201"/>
      <c r="AD24" s="201"/>
      <c r="AE24" s="201">
        <f t="shared" si="8"/>
        <v>0</v>
      </c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  <c r="IL24" s="190"/>
      <c r="IM24" s="190"/>
      <c r="IN24" s="190"/>
      <c r="IO24" s="190"/>
      <c r="IP24" s="190"/>
      <c r="IQ24" s="190"/>
      <c r="IR24" s="190"/>
      <c r="IS24" s="190"/>
      <c r="IT24" s="190"/>
      <c r="IU24" s="190"/>
      <c r="IV24" s="190"/>
    </row>
    <row r="25" spans="1:256" ht="47.25">
      <c r="A25" s="202" t="s">
        <v>635</v>
      </c>
      <c r="B25" s="203">
        <v>1</v>
      </c>
      <c r="C25" s="203">
        <v>284</v>
      </c>
      <c r="D25" s="203">
        <v>5100</v>
      </c>
      <c r="E25" s="201">
        <f t="shared" si="0"/>
        <v>1645</v>
      </c>
      <c r="F25" s="201">
        <f t="shared" si="0"/>
        <v>0</v>
      </c>
      <c r="G25" s="201">
        <f t="shared" si="0"/>
        <v>1645</v>
      </c>
      <c r="H25" s="201"/>
      <c r="I25" s="201"/>
      <c r="J25" s="201">
        <f t="shared" si="1"/>
        <v>0</v>
      </c>
      <c r="K25" s="201"/>
      <c r="L25" s="201"/>
      <c r="M25" s="201">
        <f t="shared" si="2"/>
        <v>0</v>
      </c>
      <c r="N25" s="201"/>
      <c r="O25" s="201"/>
      <c r="P25" s="201">
        <f t="shared" si="3"/>
        <v>0</v>
      </c>
      <c r="Q25" s="201"/>
      <c r="R25" s="201"/>
      <c r="S25" s="201">
        <f t="shared" si="4"/>
        <v>0</v>
      </c>
      <c r="T25" s="201"/>
      <c r="U25" s="201"/>
      <c r="V25" s="201">
        <f t="shared" si="5"/>
        <v>0</v>
      </c>
      <c r="W25" s="201">
        <v>1645</v>
      </c>
      <c r="X25" s="201"/>
      <c r="Y25" s="201">
        <f t="shared" si="6"/>
        <v>1645</v>
      </c>
      <c r="Z25" s="201"/>
      <c r="AA25" s="201"/>
      <c r="AB25" s="201">
        <f t="shared" si="7"/>
        <v>0</v>
      </c>
      <c r="AC25" s="201"/>
      <c r="AD25" s="201"/>
      <c r="AE25" s="201">
        <f t="shared" si="8"/>
        <v>0</v>
      </c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  <c r="IL25" s="190"/>
      <c r="IM25" s="190"/>
      <c r="IN25" s="190"/>
      <c r="IO25" s="190"/>
      <c r="IP25" s="190"/>
      <c r="IQ25" s="190"/>
      <c r="IR25" s="190"/>
      <c r="IS25" s="190"/>
      <c r="IT25" s="190"/>
      <c r="IU25" s="190"/>
      <c r="IV25" s="190"/>
    </row>
    <row r="26" spans="1:256" ht="47.25">
      <c r="A26" s="202" t="s">
        <v>636</v>
      </c>
      <c r="B26" s="203">
        <v>1</v>
      </c>
      <c r="C26" s="203">
        <v>284</v>
      </c>
      <c r="D26" s="203">
        <v>5100</v>
      </c>
      <c r="E26" s="201">
        <f t="shared" si="0"/>
        <v>81383</v>
      </c>
      <c r="F26" s="201">
        <f t="shared" si="0"/>
        <v>0</v>
      </c>
      <c r="G26" s="201">
        <f t="shared" si="0"/>
        <v>81383</v>
      </c>
      <c r="H26" s="201"/>
      <c r="I26" s="201"/>
      <c r="J26" s="201">
        <f t="shared" si="1"/>
        <v>0</v>
      </c>
      <c r="K26" s="201"/>
      <c r="L26" s="201"/>
      <c r="M26" s="201">
        <f t="shared" si="2"/>
        <v>0</v>
      </c>
      <c r="N26" s="201"/>
      <c r="O26" s="201"/>
      <c r="P26" s="201">
        <f t="shared" si="3"/>
        <v>0</v>
      </c>
      <c r="Q26" s="201"/>
      <c r="R26" s="201"/>
      <c r="S26" s="201">
        <f t="shared" si="4"/>
        <v>0</v>
      </c>
      <c r="T26" s="201"/>
      <c r="U26" s="201"/>
      <c r="V26" s="201">
        <f t="shared" si="5"/>
        <v>0</v>
      </c>
      <c r="W26" s="201">
        <v>81383</v>
      </c>
      <c r="X26" s="201"/>
      <c r="Y26" s="201">
        <f t="shared" si="6"/>
        <v>81383</v>
      </c>
      <c r="Z26" s="201"/>
      <c r="AA26" s="201"/>
      <c r="AB26" s="201">
        <f t="shared" si="7"/>
        <v>0</v>
      </c>
      <c r="AC26" s="201"/>
      <c r="AD26" s="201"/>
      <c r="AE26" s="201">
        <f t="shared" si="8"/>
        <v>0</v>
      </c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0"/>
    </row>
    <row r="27" spans="1:256" ht="94.5">
      <c r="A27" s="202" t="s">
        <v>637</v>
      </c>
      <c r="B27" s="203">
        <v>1</v>
      </c>
      <c r="C27" s="203">
        <v>284</v>
      </c>
      <c r="D27" s="203">
        <v>5100</v>
      </c>
      <c r="E27" s="201">
        <f t="shared" si="0"/>
        <v>15796</v>
      </c>
      <c r="F27" s="201">
        <f t="shared" si="0"/>
        <v>0</v>
      </c>
      <c r="G27" s="201">
        <f t="shared" si="0"/>
        <v>15796</v>
      </c>
      <c r="H27" s="201"/>
      <c r="I27" s="201"/>
      <c r="J27" s="201">
        <f t="shared" si="1"/>
        <v>0</v>
      </c>
      <c r="K27" s="201"/>
      <c r="L27" s="201"/>
      <c r="M27" s="201">
        <f t="shared" si="2"/>
        <v>0</v>
      </c>
      <c r="N27" s="201"/>
      <c r="O27" s="201"/>
      <c r="P27" s="201">
        <f t="shared" si="3"/>
        <v>0</v>
      </c>
      <c r="Q27" s="201"/>
      <c r="R27" s="201"/>
      <c r="S27" s="201">
        <f t="shared" si="4"/>
        <v>0</v>
      </c>
      <c r="T27" s="201"/>
      <c r="U27" s="201"/>
      <c r="V27" s="201">
        <f t="shared" si="5"/>
        <v>0</v>
      </c>
      <c r="W27" s="201">
        <v>15796</v>
      </c>
      <c r="X27" s="201"/>
      <c r="Y27" s="201">
        <f t="shared" si="6"/>
        <v>15796</v>
      </c>
      <c r="Z27" s="201"/>
      <c r="AA27" s="201"/>
      <c r="AB27" s="201">
        <f t="shared" si="7"/>
        <v>0</v>
      </c>
      <c r="AC27" s="201"/>
      <c r="AD27" s="201"/>
      <c r="AE27" s="201">
        <f t="shared" si="8"/>
        <v>0</v>
      </c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  <c r="IL27" s="190"/>
      <c r="IM27" s="190"/>
      <c r="IN27" s="190"/>
      <c r="IO27" s="190"/>
      <c r="IP27" s="190"/>
      <c r="IQ27" s="190"/>
      <c r="IR27" s="190"/>
      <c r="IS27" s="190"/>
      <c r="IT27" s="190"/>
      <c r="IU27" s="190"/>
      <c r="IV27" s="190"/>
    </row>
    <row r="28" spans="1:256" ht="78.75">
      <c r="A28" s="198" t="s">
        <v>638</v>
      </c>
      <c r="B28" s="203">
        <v>1</v>
      </c>
      <c r="C28" s="203">
        <v>284</v>
      </c>
      <c r="D28" s="203">
        <v>5100</v>
      </c>
      <c r="E28" s="194">
        <f t="shared" si="0"/>
        <v>9866</v>
      </c>
      <c r="F28" s="194">
        <f t="shared" si="0"/>
        <v>350</v>
      </c>
      <c r="G28" s="194">
        <f t="shared" si="0"/>
        <v>9516</v>
      </c>
      <c r="H28" s="194"/>
      <c r="I28" s="194"/>
      <c r="J28" s="194">
        <f t="shared" si="1"/>
        <v>0</v>
      </c>
      <c r="K28" s="194"/>
      <c r="L28" s="194"/>
      <c r="M28" s="194">
        <f t="shared" si="2"/>
        <v>0</v>
      </c>
      <c r="N28" s="194"/>
      <c r="O28" s="194"/>
      <c r="P28" s="194">
        <f t="shared" si="3"/>
        <v>0</v>
      </c>
      <c r="Q28" s="194"/>
      <c r="R28" s="194"/>
      <c r="S28" s="194">
        <f t="shared" si="4"/>
        <v>0</v>
      </c>
      <c r="T28" s="194"/>
      <c r="U28" s="194"/>
      <c r="V28" s="194">
        <f t="shared" si="5"/>
        <v>0</v>
      </c>
      <c r="W28" s="194">
        <f>1876+7990</f>
        <v>9866</v>
      </c>
      <c r="X28" s="194">
        <v>350</v>
      </c>
      <c r="Y28" s="194">
        <f t="shared" si="6"/>
        <v>9516</v>
      </c>
      <c r="Z28" s="194"/>
      <c r="AA28" s="194"/>
      <c r="AB28" s="194">
        <f t="shared" si="7"/>
        <v>0</v>
      </c>
      <c r="AC28" s="194"/>
      <c r="AD28" s="194"/>
      <c r="AE28" s="194">
        <f t="shared" si="8"/>
        <v>0</v>
      </c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  <c r="IN28" s="190"/>
      <c r="IO28" s="190"/>
      <c r="IP28" s="190"/>
      <c r="IQ28" s="190"/>
      <c r="IR28" s="190"/>
      <c r="IS28" s="190"/>
      <c r="IT28" s="190"/>
      <c r="IU28" s="190"/>
      <c r="IV28" s="190"/>
    </row>
    <row r="29" spans="1:256" ht="78.75">
      <c r="A29" s="202" t="s">
        <v>639</v>
      </c>
      <c r="B29" s="203" t="s">
        <v>640</v>
      </c>
      <c r="C29" s="203">
        <v>284</v>
      </c>
      <c r="D29" s="203">
        <v>5100</v>
      </c>
      <c r="E29" s="201">
        <f t="shared" si="0"/>
        <v>122493</v>
      </c>
      <c r="F29" s="201">
        <f t="shared" si="0"/>
        <v>0</v>
      </c>
      <c r="G29" s="201">
        <f t="shared" si="0"/>
        <v>122493</v>
      </c>
      <c r="H29" s="201">
        <v>50000</v>
      </c>
      <c r="I29" s="201"/>
      <c r="J29" s="201">
        <f t="shared" si="1"/>
        <v>50000</v>
      </c>
      <c r="K29" s="201"/>
      <c r="L29" s="201"/>
      <c r="M29" s="201">
        <f t="shared" si="2"/>
        <v>0</v>
      </c>
      <c r="N29" s="201"/>
      <c r="O29" s="201"/>
      <c r="P29" s="201">
        <f t="shared" si="3"/>
        <v>0</v>
      </c>
      <c r="Q29" s="201"/>
      <c r="R29" s="201"/>
      <c r="S29" s="201">
        <f t="shared" si="4"/>
        <v>0</v>
      </c>
      <c r="T29" s="201"/>
      <c r="U29" s="201"/>
      <c r="V29" s="201">
        <f t="shared" si="5"/>
        <v>0</v>
      </c>
      <c r="W29" s="201">
        <v>72493</v>
      </c>
      <c r="X29" s="201"/>
      <c r="Y29" s="201">
        <f t="shared" si="6"/>
        <v>72493</v>
      </c>
      <c r="Z29" s="201"/>
      <c r="AA29" s="201"/>
      <c r="AB29" s="201">
        <f t="shared" si="7"/>
        <v>0</v>
      </c>
      <c r="AC29" s="201"/>
      <c r="AD29" s="201"/>
      <c r="AE29" s="201">
        <f t="shared" si="8"/>
        <v>0</v>
      </c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  <c r="IL29" s="190"/>
      <c r="IM29" s="190"/>
      <c r="IN29" s="190"/>
      <c r="IO29" s="190"/>
      <c r="IP29" s="190"/>
      <c r="IQ29" s="190"/>
      <c r="IR29" s="190"/>
      <c r="IS29" s="190"/>
      <c r="IT29" s="190"/>
      <c r="IU29" s="190"/>
      <c r="IV29" s="190"/>
    </row>
    <row r="30" spans="1:256" ht="94.5">
      <c r="A30" s="198" t="s">
        <v>641</v>
      </c>
      <c r="B30" s="203">
        <v>1</v>
      </c>
      <c r="C30" s="203">
        <v>284</v>
      </c>
      <c r="D30" s="203">
        <v>5100</v>
      </c>
      <c r="E30" s="194">
        <f t="shared" si="0"/>
        <v>187653</v>
      </c>
      <c r="F30" s="194">
        <f t="shared" si="0"/>
        <v>178356</v>
      </c>
      <c r="G30" s="194">
        <f t="shared" si="0"/>
        <v>9297</v>
      </c>
      <c r="H30" s="194"/>
      <c r="I30" s="194"/>
      <c r="J30" s="194">
        <f t="shared" si="1"/>
        <v>0</v>
      </c>
      <c r="K30" s="194"/>
      <c r="L30" s="194"/>
      <c r="M30" s="194">
        <f t="shared" si="2"/>
        <v>0</v>
      </c>
      <c r="N30" s="194"/>
      <c r="O30" s="194"/>
      <c r="P30" s="194">
        <f t="shared" si="3"/>
        <v>0</v>
      </c>
      <c r="Q30" s="194"/>
      <c r="R30" s="194"/>
      <c r="S30" s="194">
        <f t="shared" si="4"/>
        <v>0</v>
      </c>
      <c r="T30" s="194"/>
      <c r="U30" s="194"/>
      <c r="V30" s="194">
        <f t="shared" si="5"/>
        <v>0</v>
      </c>
      <c r="W30" s="194">
        <f>187653</f>
        <v>187653</v>
      </c>
      <c r="X30" s="194">
        <v>178356</v>
      </c>
      <c r="Y30" s="194">
        <f t="shared" si="6"/>
        <v>9297</v>
      </c>
      <c r="Z30" s="194"/>
      <c r="AA30" s="194"/>
      <c r="AB30" s="194">
        <f t="shared" si="7"/>
        <v>0</v>
      </c>
      <c r="AC30" s="194"/>
      <c r="AD30" s="194"/>
      <c r="AE30" s="194">
        <f t="shared" si="8"/>
        <v>0</v>
      </c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  <c r="IL30" s="190"/>
      <c r="IM30" s="190"/>
      <c r="IN30" s="190"/>
      <c r="IO30" s="190"/>
      <c r="IP30" s="190"/>
      <c r="IQ30" s="190"/>
      <c r="IR30" s="190"/>
      <c r="IS30" s="190"/>
      <c r="IT30" s="190"/>
      <c r="IU30" s="190"/>
      <c r="IV30" s="190"/>
    </row>
    <row r="31" spans="1:256" ht="47.25">
      <c r="A31" s="198" t="s">
        <v>642</v>
      </c>
      <c r="B31" s="203">
        <v>1</v>
      </c>
      <c r="C31" s="203">
        <v>284</v>
      </c>
      <c r="D31" s="203">
        <v>5100</v>
      </c>
      <c r="E31" s="194">
        <f t="shared" si="0"/>
        <v>57197</v>
      </c>
      <c r="F31" s="194">
        <f t="shared" si="0"/>
        <v>0</v>
      </c>
      <c r="G31" s="194">
        <f t="shared" si="0"/>
        <v>57197</v>
      </c>
      <c r="H31" s="194"/>
      <c r="I31" s="194"/>
      <c r="J31" s="194">
        <f t="shared" si="1"/>
        <v>0</v>
      </c>
      <c r="K31" s="194"/>
      <c r="L31" s="194"/>
      <c r="M31" s="194">
        <f t="shared" si="2"/>
        <v>0</v>
      </c>
      <c r="N31" s="194"/>
      <c r="O31" s="194"/>
      <c r="P31" s="194">
        <f t="shared" si="3"/>
        <v>0</v>
      </c>
      <c r="Q31" s="194"/>
      <c r="R31" s="194"/>
      <c r="S31" s="194">
        <f t="shared" si="4"/>
        <v>0</v>
      </c>
      <c r="T31" s="194"/>
      <c r="U31" s="194"/>
      <c r="V31" s="194">
        <f t="shared" si="5"/>
        <v>0</v>
      </c>
      <c r="W31" s="194">
        <v>57197</v>
      </c>
      <c r="X31" s="194"/>
      <c r="Y31" s="194">
        <f t="shared" si="6"/>
        <v>57197</v>
      </c>
      <c r="Z31" s="194"/>
      <c r="AA31" s="194"/>
      <c r="AB31" s="194">
        <f t="shared" si="7"/>
        <v>0</v>
      </c>
      <c r="AC31" s="194"/>
      <c r="AD31" s="194"/>
      <c r="AE31" s="194">
        <f t="shared" si="8"/>
        <v>0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  <c r="IL31" s="190"/>
      <c r="IM31" s="190"/>
      <c r="IN31" s="190"/>
      <c r="IO31" s="190"/>
      <c r="IP31" s="190"/>
      <c r="IQ31" s="190"/>
      <c r="IR31" s="190"/>
      <c r="IS31" s="190"/>
      <c r="IT31" s="190"/>
      <c r="IU31" s="190"/>
      <c r="IV31" s="190"/>
    </row>
    <row r="32" spans="1:256" ht="47.25">
      <c r="A32" s="198" t="s">
        <v>643</v>
      </c>
      <c r="B32" s="203">
        <v>1</v>
      </c>
      <c r="C32" s="203">
        <v>284</v>
      </c>
      <c r="D32" s="203">
        <v>5100</v>
      </c>
      <c r="E32" s="194">
        <f t="shared" si="0"/>
        <v>100623</v>
      </c>
      <c r="F32" s="194">
        <f t="shared" si="0"/>
        <v>0</v>
      </c>
      <c r="G32" s="194">
        <f t="shared" si="0"/>
        <v>100623</v>
      </c>
      <c r="H32" s="194"/>
      <c r="I32" s="194"/>
      <c r="J32" s="194">
        <f t="shared" si="1"/>
        <v>0</v>
      </c>
      <c r="K32" s="194"/>
      <c r="L32" s="194"/>
      <c r="M32" s="194">
        <f t="shared" si="2"/>
        <v>0</v>
      </c>
      <c r="N32" s="194"/>
      <c r="O32" s="194"/>
      <c r="P32" s="194">
        <f t="shared" si="3"/>
        <v>0</v>
      </c>
      <c r="Q32" s="194"/>
      <c r="R32" s="194"/>
      <c r="S32" s="194">
        <f t="shared" si="4"/>
        <v>0</v>
      </c>
      <c r="T32" s="194"/>
      <c r="U32" s="194"/>
      <c r="V32" s="194">
        <f t="shared" si="5"/>
        <v>0</v>
      </c>
      <c r="W32" s="194">
        <v>50311</v>
      </c>
      <c r="X32" s="194"/>
      <c r="Y32" s="194">
        <f t="shared" si="6"/>
        <v>50311</v>
      </c>
      <c r="Z32" s="194"/>
      <c r="AA32" s="194"/>
      <c r="AB32" s="194">
        <f t="shared" si="7"/>
        <v>0</v>
      </c>
      <c r="AC32" s="194">
        <v>50312</v>
      </c>
      <c r="AD32" s="194"/>
      <c r="AE32" s="194">
        <f t="shared" si="8"/>
        <v>50312</v>
      </c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  <c r="IV32" s="190"/>
    </row>
    <row r="33" spans="1:256" ht="15.75">
      <c r="A33" s="188" t="s">
        <v>644</v>
      </c>
      <c r="B33" s="197"/>
      <c r="C33" s="197"/>
      <c r="D33" s="203"/>
      <c r="E33" s="189">
        <f t="shared" si="0"/>
        <v>2087273</v>
      </c>
      <c r="F33" s="189">
        <f t="shared" si="0"/>
        <v>115142</v>
      </c>
      <c r="G33" s="189">
        <f t="shared" si="0"/>
        <v>1972131</v>
      </c>
      <c r="H33" s="189">
        <f aca="true" t="shared" si="11" ref="H33:AD33">SUM(H34)</f>
        <v>220000</v>
      </c>
      <c r="I33" s="189">
        <f t="shared" si="11"/>
        <v>0</v>
      </c>
      <c r="J33" s="189">
        <f t="shared" si="1"/>
        <v>220000</v>
      </c>
      <c r="K33" s="189">
        <f t="shared" si="11"/>
        <v>0</v>
      </c>
      <c r="L33" s="189">
        <f t="shared" si="11"/>
        <v>0</v>
      </c>
      <c r="M33" s="189">
        <f t="shared" si="2"/>
        <v>0</v>
      </c>
      <c r="N33" s="189">
        <f t="shared" si="11"/>
        <v>187173</v>
      </c>
      <c r="O33" s="189">
        <f t="shared" si="11"/>
        <v>0</v>
      </c>
      <c r="P33" s="189">
        <f t="shared" si="3"/>
        <v>187173</v>
      </c>
      <c r="Q33" s="189">
        <f t="shared" si="11"/>
        <v>0</v>
      </c>
      <c r="R33" s="189">
        <f t="shared" si="11"/>
        <v>0</v>
      </c>
      <c r="S33" s="189">
        <f t="shared" si="4"/>
        <v>0</v>
      </c>
      <c r="T33" s="189">
        <f t="shared" si="11"/>
        <v>116000</v>
      </c>
      <c r="U33" s="189">
        <f t="shared" si="11"/>
        <v>115142</v>
      </c>
      <c r="V33" s="189">
        <f t="shared" si="5"/>
        <v>858</v>
      </c>
      <c r="W33" s="189">
        <f t="shared" si="11"/>
        <v>0</v>
      </c>
      <c r="X33" s="189">
        <f t="shared" si="11"/>
        <v>0</v>
      </c>
      <c r="Y33" s="189">
        <f t="shared" si="6"/>
        <v>0</v>
      </c>
      <c r="Z33" s="189">
        <f t="shared" si="11"/>
        <v>0</v>
      </c>
      <c r="AA33" s="189">
        <f t="shared" si="11"/>
        <v>0</v>
      </c>
      <c r="AB33" s="189">
        <f t="shared" si="7"/>
        <v>0</v>
      </c>
      <c r="AC33" s="189">
        <f t="shared" si="11"/>
        <v>1564100</v>
      </c>
      <c r="AD33" s="189">
        <f t="shared" si="11"/>
        <v>0</v>
      </c>
      <c r="AE33" s="189">
        <f t="shared" si="8"/>
        <v>1564100</v>
      </c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  <c r="IV33" s="190"/>
    </row>
    <row r="34" spans="1:256" ht="15.75">
      <c r="A34" s="188" t="s">
        <v>624</v>
      </c>
      <c r="B34" s="197"/>
      <c r="C34" s="197"/>
      <c r="D34" s="203"/>
      <c r="E34" s="189">
        <f t="shared" si="0"/>
        <v>2087273</v>
      </c>
      <c r="F34" s="189">
        <f t="shared" si="0"/>
        <v>115142</v>
      </c>
      <c r="G34" s="189">
        <f t="shared" si="0"/>
        <v>1972131</v>
      </c>
      <c r="H34" s="189">
        <f>SUM(H35:H42)</f>
        <v>220000</v>
      </c>
      <c r="I34" s="189">
        <f>SUM(I35:I42)</f>
        <v>0</v>
      </c>
      <c r="J34" s="189">
        <f t="shared" si="1"/>
        <v>220000</v>
      </c>
      <c r="K34" s="189">
        <f>SUM(K35:K42)</f>
        <v>0</v>
      </c>
      <c r="L34" s="189">
        <f>SUM(L35:L42)</f>
        <v>0</v>
      </c>
      <c r="M34" s="189">
        <f t="shared" si="2"/>
        <v>0</v>
      </c>
      <c r="N34" s="189">
        <f>SUM(N35:N42)</f>
        <v>187173</v>
      </c>
      <c r="O34" s="189">
        <f>SUM(O35:O42)</f>
        <v>0</v>
      </c>
      <c r="P34" s="189">
        <f t="shared" si="3"/>
        <v>187173</v>
      </c>
      <c r="Q34" s="189">
        <f>SUM(Q35:Q42)</f>
        <v>0</v>
      </c>
      <c r="R34" s="189">
        <f>SUM(R35:R42)</f>
        <v>0</v>
      </c>
      <c r="S34" s="189">
        <f t="shared" si="4"/>
        <v>0</v>
      </c>
      <c r="T34" s="189">
        <f>SUM(T35:T42)</f>
        <v>116000</v>
      </c>
      <c r="U34" s="189">
        <f>SUM(U35:U42)</f>
        <v>115142</v>
      </c>
      <c r="V34" s="189">
        <f t="shared" si="5"/>
        <v>858</v>
      </c>
      <c r="W34" s="189">
        <f>SUM(W35:W42)</f>
        <v>0</v>
      </c>
      <c r="X34" s="189">
        <f>SUM(X35:X42)</f>
        <v>0</v>
      </c>
      <c r="Y34" s="189">
        <f t="shared" si="6"/>
        <v>0</v>
      </c>
      <c r="Z34" s="189">
        <f>SUM(Z35:Z42)</f>
        <v>0</v>
      </c>
      <c r="AA34" s="189">
        <f>SUM(AA35:AA42)</f>
        <v>0</v>
      </c>
      <c r="AB34" s="189">
        <f t="shared" si="7"/>
        <v>0</v>
      </c>
      <c r="AC34" s="189">
        <f>SUM(AC35:AC42)</f>
        <v>1564100</v>
      </c>
      <c r="AD34" s="189">
        <f>SUM(AD35:AD42)</f>
        <v>0</v>
      </c>
      <c r="AE34" s="189">
        <f t="shared" si="8"/>
        <v>1564100</v>
      </c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  <c r="IV34" s="190"/>
    </row>
    <row r="35" spans="1:256" ht="47.25">
      <c r="A35" s="204" t="s">
        <v>645</v>
      </c>
      <c r="B35" s="203"/>
      <c r="C35" s="203"/>
      <c r="D35" s="203"/>
      <c r="E35" s="201">
        <f t="shared" si="0"/>
        <v>1365800</v>
      </c>
      <c r="F35" s="201">
        <f t="shared" si="0"/>
        <v>0</v>
      </c>
      <c r="G35" s="201">
        <f t="shared" si="0"/>
        <v>1365800</v>
      </c>
      <c r="H35" s="201">
        <v>0</v>
      </c>
      <c r="I35" s="201"/>
      <c r="J35" s="201">
        <f t="shared" si="1"/>
        <v>0</v>
      </c>
      <c r="K35" s="201">
        <v>0</v>
      </c>
      <c r="L35" s="201"/>
      <c r="M35" s="201">
        <f t="shared" si="2"/>
        <v>0</v>
      </c>
      <c r="N35" s="201"/>
      <c r="O35" s="201"/>
      <c r="P35" s="201">
        <f t="shared" si="3"/>
        <v>0</v>
      </c>
      <c r="Q35" s="201">
        <v>0</v>
      </c>
      <c r="R35" s="201"/>
      <c r="S35" s="201">
        <f t="shared" si="4"/>
        <v>0</v>
      </c>
      <c r="T35" s="201"/>
      <c r="U35" s="201"/>
      <c r="V35" s="201">
        <f t="shared" si="5"/>
        <v>0</v>
      </c>
      <c r="W35" s="201"/>
      <c r="X35" s="201"/>
      <c r="Y35" s="201">
        <f t="shared" si="6"/>
        <v>0</v>
      </c>
      <c r="Z35" s="201"/>
      <c r="AA35" s="201"/>
      <c r="AB35" s="201">
        <f t="shared" si="7"/>
        <v>0</v>
      </c>
      <c r="AC35" s="201">
        <v>1365800</v>
      </c>
      <c r="AD35" s="201"/>
      <c r="AE35" s="201">
        <f t="shared" si="8"/>
        <v>1365800</v>
      </c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  <c r="IL35" s="190"/>
      <c r="IM35" s="190"/>
      <c r="IN35" s="190"/>
      <c r="IO35" s="190"/>
      <c r="IP35" s="190"/>
      <c r="IQ35" s="190"/>
      <c r="IR35" s="190"/>
      <c r="IS35" s="190"/>
      <c r="IT35" s="190"/>
      <c r="IU35" s="190"/>
      <c r="IV35" s="190"/>
    </row>
    <row r="36" spans="1:256" ht="31.5">
      <c r="A36" s="204" t="s">
        <v>646</v>
      </c>
      <c r="B36" s="203"/>
      <c r="C36" s="203"/>
      <c r="D36" s="203"/>
      <c r="E36" s="201">
        <f t="shared" si="0"/>
        <v>100000</v>
      </c>
      <c r="F36" s="201">
        <f t="shared" si="0"/>
        <v>0</v>
      </c>
      <c r="G36" s="201">
        <f t="shared" si="0"/>
        <v>100000</v>
      </c>
      <c r="H36" s="201"/>
      <c r="I36" s="201"/>
      <c r="J36" s="201">
        <f t="shared" si="1"/>
        <v>0</v>
      </c>
      <c r="K36" s="201"/>
      <c r="L36" s="201"/>
      <c r="M36" s="201">
        <f t="shared" si="2"/>
        <v>0</v>
      </c>
      <c r="N36" s="201"/>
      <c r="O36" s="201"/>
      <c r="P36" s="201">
        <f t="shared" si="3"/>
        <v>0</v>
      </c>
      <c r="Q36" s="201"/>
      <c r="R36" s="201"/>
      <c r="S36" s="201">
        <f t="shared" si="4"/>
        <v>0</v>
      </c>
      <c r="T36" s="201"/>
      <c r="U36" s="201"/>
      <c r="V36" s="201">
        <f t="shared" si="5"/>
        <v>0</v>
      </c>
      <c r="W36" s="201"/>
      <c r="X36" s="201"/>
      <c r="Y36" s="201">
        <f t="shared" si="6"/>
        <v>0</v>
      </c>
      <c r="Z36" s="201"/>
      <c r="AA36" s="201"/>
      <c r="AB36" s="201">
        <f t="shared" si="7"/>
        <v>0</v>
      </c>
      <c r="AC36" s="201">
        <v>100000</v>
      </c>
      <c r="AD36" s="201"/>
      <c r="AE36" s="201">
        <f t="shared" si="8"/>
        <v>100000</v>
      </c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90"/>
      <c r="II36" s="190"/>
      <c r="IJ36" s="190"/>
      <c r="IK36" s="190"/>
      <c r="IL36" s="190"/>
      <c r="IM36" s="190"/>
      <c r="IN36" s="190"/>
      <c r="IO36" s="190"/>
      <c r="IP36" s="190"/>
      <c r="IQ36" s="190"/>
      <c r="IR36" s="190"/>
      <c r="IS36" s="190"/>
      <c r="IT36" s="190"/>
      <c r="IU36" s="190"/>
      <c r="IV36" s="190"/>
    </row>
    <row r="37" spans="1:256" ht="31.5">
      <c r="A37" s="204" t="s">
        <v>647</v>
      </c>
      <c r="B37" s="203">
        <v>3</v>
      </c>
      <c r="C37" s="203">
        <v>322</v>
      </c>
      <c r="D37" s="203">
        <v>5100</v>
      </c>
      <c r="E37" s="201">
        <f t="shared" si="0"/>
        <v>187173</v>
      </c>
      <c r="F37" s="201">
        <f t="shared" si="0"/>
        <v>0</v>
      </c>
      <c r="G37" s="201">
        <f t="shared" si="0"/>
        <v>187173</v>
      </c>
      <c r="H37" s="201"/>
      <c r="I37" s="201"/>
      <c r="J37" s="201">
        <f t="shared" si="1"/>
        <v>0</v>
      </c>
      <c r="K37" s="201"/>
      <c r="L37" s="201"/>
      <c r="M37" s="201">
        <f t="shared" si="2"/>
        <v>0</v>
      </c>
      <c r="N37" s="201">
        <v>187173</v>
      </c>
      <c r="O37" s="201"/>
      <c r="P37" s="201">
        <f t="shared" si="3"/>
        <v>187173</v>
      </c>
      <c r="Q37" s="201"/>
      <c r="R37" s="201"/>
      <c r="S37" s="201">
        <f t="shared" si="4"/>
        <v>0</v>
      </c>
      <c r="T37" s="201"/>
      <c r="U37" s="201"/>
      <c r="V37" s="201">
        <f t="shared" si="5"/>
        <v>0</v>
      </c>
      <c r="W37" s="201"/>
      <c r="X37" s="201"/>
      <c r="Y37" s="201">
        <f t="shared" si="6"/>
        <v>0</v>
      </c>
      <c r="Z37" s="201"/>
      <c r="AA37" s="201"/>
      <c r="AB37" s="201">
        <f t="shared" si="7"/>
        <v>0</v>
      </c>
      <c r="AC37" s="201"/>
      <c r="AD37" s="201"/>
      <c r="AE37" s="201">
        <f t="shared" si="8"/>
        <v>0</v>
      </c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190"/>
      <c r="GM37" s="190"/>
      <c r="GN37" s="190"/>
      <c r="GO37" s="190"/>
      <c r="GP37" s="190"/>
      <c r="GQ37" s="190"/>
      <c r="GR37" s="190"/>
      <c r="GS37" s="190"/>
      <c r="GT37" s="190"/>
      <c r="GU37" s="190"/>
      <c r="GV37" s="190"/>
      <c r="GW37" s="190"/>
      <c r="GX37" s="190"/>
      <c r="GY37" s="190"/>
      <c r="GZ37" s="190"/>
      <c r="HA37" s="190"/>
      <c r="HB37" s="190"/>
      <c r="HC37" s="190"/>
      <c r="HD37" s="190"/>
      <c r="HE37" s="190"/>
      <c r="HF37" s="190"/>
      <c r="HG37" s="190"/>
      <c r="HH37" s="190"/>
      <c r="HI37" s="190"/>
      <c r="HJ37" s="190"/>
      <c r="HK37" s="190"/>
      <c r="HL37" s="190"/>
      <c r="HM37" s="190"/>
      <c r="HN37" s="190"/>
      <c r="HO37" s="190"/>
      <c r="HP37" s="190"/>
      <c r="HQ37" s="190"/>
      <c r="HR37" s="190"/>
      <c r="HS37" s="190"/>
      <c r="HT37" s="190"/>
      <c r="HU37" s="190"/>
      <c r="HV37" s="190"/>
      <c r="HW37" s="190"/>
      <c r="HX37" s="190"/>
      <c r="HY37" s="190"/>
      <c r="HZ37" s="190"/>
      <c r="IA37" s="190"/>
      <c r="IB37" s="190"/>
      <c r="IC37" s="190"/>
      <c r="ID37" s="190"/>
      <c r="IE37" s="190"/>
      <c r="IF37" s="190"/>
      <c r="IG37" s="190"/>
      <c r="IH37" s="190"/>
      <c r="II37" s="190"/>
      <c r="IJ37" s="190"/>
      <c r="IK37" s="190"/>
      <c r="IL37" s="190"/>
      <c r="IM37" s="190"/>
      <c r="IN37" s="190"/>
      <c r="IO37" s="190"/>
      <c r="IP37" s="190"/>
      <c r="IQ37" s="190"/>
      <c r="IR37" s="190"/>
      <c r="IS37" s="190"/>
      <c r="IT37" s="190"/>
      <c r="IU37" s="190"/>
      <c r="IV37" s="190"/>
    </row>
    <row r="38" spans="1:256" ht="47.25">
      <c r="A38" s="204" t="s">
        <v>648</v>
      </c>
      <c r="B38" s="203">
        <v>1</v>
      </c>
      <c r="C38" s="203">
        <v>322</v>
      </c>
      <c r="D38" s="203">
        <v>5100</v>
      </c>
      <c r="E38" s="201">
        <f t="shared" si="0"/>
        <v>116000</v>
      </c>
      <c r="F38" s="201">
        <f t="shared" si="0"/>
        <v>115142</v>
      </c>
      <c r="G38" s="201">
        <f t="shared" si="0"/>
        <v>858</v>
      </c>
      <c r="H38" s="201"/>
      <c r="I38" s="201"/>
      <c r="J38" s="201">
        <f t="shared" si="1"/>
        <v>0</v>
      </c>
      <c r="K38" s="201"/>
      <c r="L38" s="201"/>
      <c r="M38" s="201">
        <f t="shared" si="2"/>
        <v>0</v>
      </c>
      <c r="N38" s="201"/>
      <c r="O38" s="201"/>
      <c r="P38" s="201">
        <f t="shared" si="3"/>
        <v>0</v>
      </c>
      <c r="Q38" s="201"/>
      <c r="R38" s="201"/>
      <c r="S38" s="201">
        <f t="shared" si="4"/>
        <v>0</v>
      </c>
      <c r="T38" s="201">
        <v>116000</v>
      </c>
      <c r="U38" s="201">
        <v>115142</v>
      </c>
      <c r="V38" s="201">
        <f t="shared" si="5"/>
        <v>858</v>
      </c>
      <c r="W38" s="201"/>
      <c r="X38" s="201"/>
      <c r="Y38" s="201">
        <f t="shared" si="6"/>
        <v>0</v>
      </c>
      <c r="Z38" s="201"/>
      <c r="AA38" s="201"/>
      <c r="AB38" s="201">
        <f t="shared" si="7"/>
        <v>0</v>
      </c>
      <c r="AC38" s="201"/>
      <c r="AD38" s="201"/>
      <c r="AE38" s="201">
        <f t="shared" si="8"/>
        <v>0</v>
      </c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0"/>
      <c r="GH38" s="190"/>
      <c r="GI38" s="190"/>
      <c r="GJ38" s="190"/>
      <c r="GK38" s="190"/>
      <c r="GL38" s="190"/>
      <c r="GM38" s="190"/>
      <c r="GN38" s="190"/>
      <c r="GO38" s="190"/>
      <c r="GP38" s="190"/>
      <c r="GQ38" s="190"/>
      <c r="GR38" s="190"/>
      <c r="GS38" s="190"/>
      <c r="GT38" s="190"/>
      <c r="GU38" s="190"/>
      <c r="GV38" s="190"/>
      <c r="GW38" s="190"/>
      <c r="GX38" s="190"/>
      <c r="GY38" s="190"/>
      <c r="GZ38" s="190"/>
      <c r="HA38" s="190"/>
      <c r="HB38" s="190"/>
      <c r="HC38" s="190"/>
      <c r="HD38" s="190"/>
      <c r="HE38" s="190"/>
      <c r="HF38" s="190"/>
      <c r="HG38" s="190"/>
      <c r="HH38" s="190"/>
      <c r="HI38" s="190"/>
      <c r="HJ38" s="190"/>
      <c r="HK38" s="190"/>
      <c r="HL38" s="190"/>
      <c r="HM38" s="190"/>
      <c r="HN38" s="190"/>
      <c r="HO38" s="190"/>
      <c r="HP38" s="190"/>
      <c r="HQ38" s="190"/>
      <c r="HR38" s="190"/>
      <c r="HS38" s="190"/>
      <c r="HT38" s="190"/>
      <c r="HU38" s="190"/>
      <c r="HV38" s="190"/>
      <c r="HW38" s="190"/>
      <c r="HX38" s="190"/>
      <c r="HY38" s="190"/>
      <c r="HZ38" s="190"/>
      <c r="IA38" s="190"/>
      <c r="IB38" s="190"/>
      <c r="IC38" s="190"/>
      <c r="ID38" s="190"/>
      <c r="IE38" s="190"/>
      <c r="IF38" s="190"/>
      <c r="IG38" s="190"/>
      <c r="IH38" s="190"/>
      <c r="II38" s="190"/>
      <c r="IJ38" s="190"/>
      <c r="IK38" s="190"/>
      <c r="IL38" s="190"/>
      <c r="IM38" s="190"/>
      <c r="IN38" s="190"/>
      <c r="IO38" s="190"/>
      <c r="IP38" s="190"/>
      <c r="IQ38" s="190"/>
      <c r="IR38" s="190"/>
      <c r="IS38" s="190"/>
      <c r="IT38" s="190"/>
      <c r="IU38" s="190"/>
      <c r="IV38" s="190"/>
    </row>
    <row r="39" spans="1:256" ht="31.5">
      <c r="A39" s="204" t="s">
        <v>649</v>
      </c>
      <c r="B39" s="203"/>
      <c r="C39" s="203"/>
      <c r="D39" s="203"/>
      <c r="E39" s="201">
        <f t="shared" si="0"/>
        <v>98300</v>
      </c>
      <c r="F39" s="201">
        <f t="shared" si="0"/>
        <v>0</v>
      </c>
      <c r="G39" s="201">
        <f t="shared" si="0"/>
        <v>98300</v>
      </c>
      <c r="H39" s="201">
        <v>0</v>
      </c>
      <c r="I39" s="201"/>
      <c r="J39" s="201">
        <f t="shared" si="1"/>
        <v>0</v>
      </c>
      <c r="K39" s="201">
        <v>0</v>
      </c>
      <c r="L39" s="201"/>
      <c r="M39" s="201">
        <f t="shared" si="2"/>
        <v>0</v>
      </c>
      <c r="N39" s="201"/>
      <c r="O39" s="201"/>
      <c r="P39" s="201">
        <f t="shared" si="3"/>
        <v>0</v>
      </c>
      <c r="Q39" s="201">
        <v>0</v>
      </c>
      <c r="R39" s="201"/>
      <c r="S39" s="201">
        <f t="shared" si="4"/>
        <v>0</v>
      </c>
      <c r="T39" s="201"/>
      <c r="U39" s="201"/>
      <c r="V39" s="201">
        <f t="shared" si="5"/>
        <v>0</v>
      </c>
      <c r="W39" s="201"/>
      <c r="X39" s="201"/>
      <c r="Y39" s="201">
        <f t="shared" si="6"/>
        <v>0</v>
      </c>
      <c r="Z39" s="201"/>
      <c r="AA39" s="201"/>
      <c r="AB39" s="201">
        <f t="shared" si="7"/>
        <v>0</v>
      </c>
      <c r="AC39" s="201">
        <v>98300</v>
      </c>
      <c r="AD39" s="201"/>
      <c r="AE39" s="201">
        <f t="shared" si="8"/>
        <v>98300</v>
      </c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190"/>
      <c r="GD39" s="190"/>
      <c r="GE39" s="190"/>
      <c r="GF39" s="190"/>
      <c r="GG39" s="190"/>
      <c r="GH39" s="190"/>
      <c r="GI39" s="190"/>
      <c r="GJ39" s="190"/>
      <c r="GK39" s="190"/>
      <c r="GL39" s="190"/>
      <c r="GM39" s="190"/>
      <c r="GN39" s="190"/>
      <c r="GO39" s="190"/>
      <c r="GP39" s="190"/>
      <c r="GQ39" s="190"/>
      <c r="GR39" s="190"/>
      <c r="GS39" s="190"/>
      <c r="GT39" s="190"/>
      <c r="GU39" s="190"/>
      <c r="GV39" s="190"/>
      <c r="GW39" s="190"/>
      <c r="GX39" s="190"/>
      <c r="GY39" s="190"/>
      <c r="GZ39" s="190"/>
      <c r="HA39" s="190"/>
      <c r="HB39" s="190"/>
      <c r="HC39" s="190"/>
      <c r="HD39" s="190"/>
      <c r="HE39" s="190"/>
      <c r="HF39" s="190"/>
      <c r="HG39" s="190"/>
      <c r="HH39" s="190"/>
      <c r="HI39" s="190"/>
      <c r="HJ39" s="190"/>
      <c r="HK39" s="190"/>
      <c r="HL39" s="190"/>
      <c r="HM39" s="190"/>
      <c r="HN39" s="190"/>
      <c r="HO39" s="190"/>
      <c r="HP39" s="190"/>
      <c r="HQ39" s="190"/>
      <c r="HR39" s="190"/>
      <c r="HS39" s="190"/>
      <c r="HT39" s="190"/>
      <c r="HU39" s="190"/>
      <c r="HV39" s="190"/>
      <c r="HW39" s="190"/>
      <c r="HX39" s="190"/>
      <c r="HY39" s="190"/>
      <c r="HZ39" s="190"/>
      <c r="IA39" s="190"/>
      <c r="IB39" s="190"/>
      <c r="IC39" s="190"/>
      <c r="ID39" s="190"/>
      <c r="IE39" s="190"/>
      <c r="IF39" s="190"/>
      <c r="IG39" s="190"/>
      <c r="IH39" s="190"/>
      <c r="II39" s="190"/>
      <c r="IJ39" s="190"/>
      <c r="IK39" s="190"/>
      <c r="IL39" s="190"/>
      <c r="IM39" s="190"/>
      <c r="IN39" s="190"/>
      <c r="IO39" s="190"/>
      <c r="IP39" s="190"/>
      <c r="IQ39" s="190"/>
      <c r="IR39" s="190"/>
      <c r="IS39" s="190"/>
      <c r="IT39" s="190"/>
      <c r="IU39" s="190"/>
      <c r="IV39" s="190"/>
    </row>
    <row r="40" spans="1:256" ht="31.5">
      <c r="A40" s="204" t="s">
        <v>650</v>
      </c>
      <c r="B40" s="203">
        <v>2</v>
      </c>
      <c r="C40" s="203">
        <v>311</v>
      </c>
      <c r="D40" s="203">
        <v>5100</v>
      </c>
      <c r="E40" s="201">
        <f t="shared" si="0"/>
        <v>60000</v>
      </c>
      <c r="F40" s="201">
        <f t="shared" si="0"/>
        <v>0</v>
      </c>
      <c r="G40" s="201">
        <f t="shared" si="0"/>
        <v>60000</v>
      </c>
      <c r="H40" s="201">
        <v>60000</v>
      </c>
      <c r="I40" s="201"/>
      <c r="J40" s="201">
        <f t="shared" si="1"/>
        <v>60000</v>
      </c>
      <c r="K40" s="201"/>
      <c r="L40" s="201"/>
      <c r="M40" s="201">
        <f t="shared" si="2"/>
        <v>0</v>
      </c>
      <c r="N40" s="201"/>
      <c r="O40" s="201"/>
      <c r="P40" s="201">
        <f t="shared" si="3"/>
        <v>0</v>
      </c>
      <c r="Q40" s="201"/>
      <c r="R40" s="201"/>
      <c r="S40" s="201">
        <f t="shared" si="4"/>
        <v>0</v>
      </c>
      <c r="T40" s="201"/>
      <c r="U40" s="201"/>
      <c r="V40" s="201">
        <f t="shared" si="5"/>
        <v>0</v>
      </c>
      <c r="W40" s="201"/>
      <c r="X40" s="201"/>
      <c r="Y40" s="201">
        <f t="shared" si="6"/>
        <v>0</v>
      </c>
      <c r="Z40" s="201"/>
      <c r="AA40" s="201"/>
      <c r="AB40" s="201">
        <f t="shared" si="7"/>
        <v>0</v>
      </c>
      <c r="AC40" s="201"/>
      <c r="AD40" s="201"/>
      <c r="AE40" s="201">
        <f t="shared" si="8"/>
        <v>0</v>
      </c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190"/>
      <c r="FY40" s="190"/>
      <c r="FZ40" s="190"/>
      <c r="GA40" s="190"/>
      <c r="GB40" s="190"/>
      <c r="GC40" s="190"/>
      <c r="GD40" s="190"/>
      <c r="GE40" s="190"/>
      <c r="GF40" s="190"/>
      <c r="GG40" s="190"/>
      <c r="GH40" s="190"/>
      <c r="GI40" s="190"/>
      <c r="GJ40" s="190"/>
      <c r="GK40" s="190"/>
      <c r="GL40" s="190"/>
      <c r="GM40" s="190"/>
      <c r="GN40" s="190"/>
      <c r="GO40" s="190"/>
      <c r="GP40" s="190"/>
      <c r="GQ40" s="190"/>
      <c r="GR40" s="190"/>
      <c r="GS40" s="190"/>
      <c r="GT40" s="190"/>
      <c r="GU40" s="190"/>
      <c r="GV40" s="190"/>
      <c r="GW40" s="190"/>
      <c r="GX40" s="190"/>
      <c r="GY40" s="190"/>
      <c r="GZ40" s="190"/>
      <c r="HA40" s="190"/>
      <c r="HB40" s="190"/>
      <c r="HC40" s="190"/>
      <c r="HD40" s="190"/>
      <c r="HE40" s="190"/>
      <c r="HF40" s="190"/>
      <c r="HG40" s="190"/>
      <c r="HH40" s="190"/>
      <c r="HI40" s="190"/>
      <c r="HJ40" s="190"/>
      <c r="HK40" s="190"/>
      <c r="HL40" s="190"/>
      <c r="HM40" s="190"/>
      <c r="HN40" s="190"/>
      <c r="HO40" s="190"/>
      <c r="HP40" s="190"/>
      <c r="HQ40" s="190"/>
      <c r="HR40" s="190"/>
      <c r="HS40" s="190"/>
      <c r="HT40" s="190"/>
      <c r="HU40" s="190"/>
      <c r="HV40" s="190"/>
      <c r="HW40" s="190"/>
      <c r="HX40" s="190"/>
      <c r="HY40" s="190"/>
      <c r="HZ40" s="190"/>
      <c r="IA40" s="190"/>
      <c r="IB40" s="190"/>
      <c r="IC40" s="190"/>
      <c r="ID40" s="190"/>
      <c r="IE40" s="190"/>
      <c r="IF40" s="190"/>
      <c r="IG40" s="190"/>
      <c r="IH40" s="190"/>
      <c r="II40" s="190"/>
      <c r="IJ40" s="190"/>
      <c r="IK40" s="190"/>
      <c r="IL40" s="190"/>
      <c r="IM40" s="190"/>
      <c r="IN40" s="190"/>
      <c r="IO40" s="190"/>
      <c r="IP40" s="190"/>
      <c r="IQ40" s="190"/>
      <c r="IR40" s="190"/>
      <c r="IS40" s="190"/>
      <c r="IT40" s="190"/>
      <c r="IU40" s="190"/>
      <c r="IV40" s="190"/>
    </row>
    <row r="41" spans="1:256" ht="31.5">
      <c r="A41" s="204" t="s">
        <v>651</v>
      </c>
      <c r="B41" s="203">
        <v>2</v>
      </c>
      <c r="C41" s="203">
        <v>311</v>
      </c>
      <c r="D41" s="203">
        <v>5100</v>
      </c>
      <c r="E41" s="201">
        <f t="shared" si="0"/>
        <v>140000</v>
      </c>
      <c r="F41" s="201">
        <f t="shared" si="0"/>
        <v>0</v>
      </c>
      <c r="G41" s="201">
        <f t="shared" si="0"/>
        <v>140000</v>
      </c>
      <c r="H41" s="201">
        <v>140000</v>
      </c>
      <c r="I41" s="201"/>
      <c r="J41" s="201">
        <f t="shared" si="1"/>
        <v>140000</v>
      </c>
      <c r="K41" s="201"/>
      <c r="L41" s="201"/>
      <c r="M41" s="201">
        <f t="shared" si="2"/>
        <v>0</v>
      </c>
      <c r="N41" s="201"/>
      <c r="O41" s="201"/>
      <c r="P41" s="201">
        <f t="shared" si="3"/>
        <v>0</v>
      </c>
      <c r="Q41" s="201"/>
      <c r="R41" s="201"/>
      <c r="S41" s="201">
        <f t="shared" si="4"/>
        <v>0</v>
      </c>
      <c r="T41" s="201"/>
      <c r="U41" s="201"/>
      <c r="V41" s="201">
        <f t="shared" si="5"/>
        <v>0</v>
      </c>
      <c r="W41" s="201"/>
      <c r="X41" s="201"/>
      <c r="Y41" s="201">
        <f t="shared" si="6"/>
        <v>0</v>
      </c>
      <c r="Z41" s="201"/>
      <c r="AA41" s="201"/>
      <c r="AB41" s="201">
        <f t="shared" si="7"/>
        <v>0</v>
      </c>
      <c r="AC41" s="201"/>
      <c r="AD41" s="201"/>
      <c r="AE41" s="201">
        <f t="shared" si="8"/>
        <v>0</v>
      </c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190"/>
      <c r="GD41" s="190"/>
      <c r="GE41" s="190"/>
      <c r="GF41" s="190"/>
      <c r="GG41" s="190"/>
      <c r="GH41" s="190"/>
      <c r="GI41" s="190"/>
      <c r="GJ41" s="190"/>
      <c r="GK41" s="190"/>
      <c r="GL41" s="190"/>
      <c r="GM41" s="190"/>
      <c r="GN41" s="190"/>
      <c r="GO41" s="190"/>
      <c r="GP41" s="190"/>
      <c r="GQ41" s="190"/>
      <c r="GR41" s="190"/>
      <c r="GS41" s="190"/>
      <c r="GT41" s="190"/>
      <c r="GU41" s="190"/>
      <c r="GV41" s="190"/>
      <c r="GW41" s="190"/>
      <c r="GX41" s="190"/>
      <c r="GY41" s="190"/>
      <c r="GZ41" s="190"/>
      <c r="HA41" s="190"/>
      <c r="HB41" s="190"/>
      <c r="HC41" s="190"/>
      <c r="HD41" s="190"/>
      <c r="HE41" s="190"/>
      <c r="HF41" s="190"/>
      <c r="HG41" s="190"/>
      <c r="HH41" s="190"/>
      <c r="HI41" s="190"/>
      <c r="HJ41" s="190"/>
      <c r="HK41" s="190"/>
      <c r="HL41" s="190"/>
      <c r="HM41" s="190"/>
      <c r="HN41" s="190"/>
      <c r="HO41" s="190"/>
      <c r="HP41" s="190"/>
      <c r="HQ41" s="190"/>
      <c r="HR41" s="190"/>
      <c r="HS41" s="190"/>
      <c r="HT41" s="190"/>
      <c r="HU41" s="190"/>
      <c r="HV41" s="190"/>
      <c r="HW41" s="190"/>
      <c r="HX41" s="190"/>
      <c r="HY41" s="190"/>
      <c r="HZ41" s="190"/>
      <c r="IA41" s="190"/>
      <c r="IB41" s="190"/>
      <c r="IC41" s="190"/>
      <c r="ID41" s="190"/>
      <c r="IE41" s="190"/>
      <c r="IF41" s="190"/>
      <c r="IG41" s="190"/>
      <c r="IH41" s="190"/>
      <c r="II41" s="190"/>
      <c r="IJ41" s="190"/>
      <c r="IK41" s="190"/>
      <c r="IL41" s="190"/>
      <c r="IM41" s="190"/>
      <c r="IN41" s="190"/>
      <c r="IO41" s="190"/>
      <c r="IP41" s="190"/>
      <c r="IQ41" s="190"/>
      <c r="IR41" s="190"/>
      <c r="IS41" s="190"/>
      <c r="IT41" s="190"/>
      <c r="IU41" s="190"/>
      <c r="IV41" s="190"/>
    </row>
    <row r="42" spans="1:256" ht="31.5">
      <c r="A42" s="204" t="s">
        <v>652</v>
      </c>
      <c r="B42" s="203">
        <v>2</v>
      </c>
      <c r="C42" s="203">
        <v>311</v>
      </c>
      <c r="D42" s="203">
        <v>5100</v>
      </c>
      <c r="E42" s="201">
        <f t="shared" si="0"/>
        <v>20000</v>
      </c>
      <c r="F42" s="201">
        <f t="shared" si="0"/>
        <v>0</v>
      </c>
      <c r="G42" s="201">
        <f t="shared" si="0"/>
        <v>20000</v>
      </c>
      <c r="H42" s="201">
        <v>20000</v>
      </c>
      <c r="I42" s="201"/>
      <c r="J42" s="201">
        <f t="shared" si="1"/>
        <v>20000</v>
      </c>
      <c r="K42" s="201"/>
      <c r="L42" s="201"/>
      <c r="M42" s="201">
        <f t="shared" si="2"/>
        <v>0</v>
      </c>
      <c r="N42" s="201"/>
      <c r="O42" s="201"/>
      <c r="P42" s="201">
        <f t="shared" si="3"/>
        <v>0</v>
      </c>
      <c r="Q42" s="201"/>
      <c r="R42" s="201"/>
      <c r="S42" s="201">
        <f t="shared" si="4"/>
        <v>0</v>
      </c>
      <c r="T42" s="201"/>
      <c r="U42" s="201"/>
      <c r="V42" s="201">
        <f t="shared" si="5"/>
        <v>0</v>
      </c>
      <c r="W42" s="201"/>
      <c r="X42" s="201"/>
      <c r="Y42" s="201">
        <f t="shared" si="6"/>
        <v>0</v>
      </c>
      <c r="Z42" s="201"/>
      <c r="AA42" s="201"/>
      <c r="AB42" s="201">
        <f t="shared" si="7"/>
        <v>0</v>
      </c>
      <c r="AC42" s="201"/>
      <c r="AD42" s="201"/>
      <c r="AE42" s="201">
        <f t="shared" si="8"/>
        <v>0</v>
      </c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19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190"/>
      <c r="FY42" s="190"/>
      <c r="FZ42" s="190"/>
      <c r="GA42" s="190"/>
      <c r="GB42" s="190"/>
      <c r="GC42" s="190"/>
      <c r="GD42" s="190"/>
      <c r="GE42" s="190"/>
      <c r="GF42" s="190"/>
      <c r="GG42" s="190"/>
      <c r="GH42" s="190"/>
      <c r="GI42" s="190"/>
      <c r="GJ42" s="190"/>
      <c r="GK42" s="190"/>
      <c r="GL42" s="190"/>
      <c r="GM42" s="190"/>
      <c r="GN42" s="190"/>
      <c r="GO42" s="190"/>
      <c r="GP42" s="190"/>
      <c r="GQ42" s="190"/>
      <c r="GR42" s="190"/>
      <c r="GS42" s="190"/>
      <c r="GT42" s="190"/>
      <c r="GU42" s="190"/>
      <c r="GV42" s="190"/>
      <c r="GW42" s="190"/>
      <c r="GX42" s="190"/>
      <c r="GY42" s="190"/>
      <c r="GZ42" s="190"/>
      <c r="HA42" s="190"/>
      <c r="HB42" s="190"/>
      <c r="HC42" s="190"/>
      <c r="HD42" s="190"/>
      <c r="HE42" s="190"/>
      <c r="HF42" s="190"/>
      <c r="HG42" s="190"/>
      <c r="HH42" s="190"/>
      <c r="HI42" s="190"/>
      <c r="HJ42" s="190"/>
      <c r="HK42" s="190"/>
      <c r="HL42" s="190"/>
      <c r="HM42" s="190"/>
      <c r="HN42" s="190"/>
      <c r="HO42" s="190"/>
      <c r="HP42" s="190"/>
      <c r="HQ42" s="190"/>
      <c r="HR42" s="190"/>
      <c r="HS42" s="190"/>
      <c r="HT42" s="190"/>
      <c r="HU42" s="190"/>
      <c r="HV42" s="190"/>
      <c r="HW42" s="190"/>
      <c r="HX42" s="190"/>
      <c r="HY42" s="190"/>
      <c r="HZ42" s="190"/>
      <c r="IA42" s="190"/>
      <c r="IB42" s="190"/>
      <c r="IC42" s="190"/>
      <c r="ID42" s="190"/>
      <c r="IE42" s="190"/>
      <c r="IF42" s="190"/>
      <c r="IG42" s="190"/>
      <c r="IH42" s="190"/>
      <c r="II42" s="190"/>
      <c r="IJ42" s="190"/>
      <c r="IK42" s="190"/>
      <c r="IL42" s="190"/>
      <c r="IM42" s="190"/>
      <c r="IN42" s="190"/>
      <c r="IO42" s="190"/>
      <c r="IP42" s="190"/>
      <c r="IQ42" s="190"/>
      <c r="IR42" s="190"/>
      <c r="IS42" s="190"/>
      <c r="IT42" s="190"/>
      <c r="IU42" s="190"/>
      <c r="IV42" s="190"/>
    </row>
    <row r="43" spans="1:256" ht="15.75">
      <c r="A43" s="188" t="s">
        <v>653</v>
      </c>
      <c r="B43" s="197"/>
      <c r="C43" s="197"/>
      <c r="D43" s="203">
        <v>5100</v>
      </c>
      <c r="E43" s="189">
        <f t="shared" si="0"/>
        <v>356499</v>
      </c>
      <c r="F43" s="189">
        <f t="shared" si="0"/>
        <v>0</v>
      </c>
      <c r="G43" s="189">
        <f t="shared" si="0"/>
        <v>356499</v>
      </c>
      <c r="H43" s="189">
        <f aca="true" t="shared" si="12" ref="H43:AD43">SUM(H44)</f>
        <v>0</v>
      </c>
      <c r="I43" s="189">
        <f t="shared" si="12"/>
        <v>0</v>
      </c>
      <c r="J43" s="189">
        <f t="shared" si="1"/>
        <v>0</v>
      </c>
      <c r="K43" s="189">
        <f t="shared" si="12"/>
        <v>0</v>
      </c>
      <c r="L43" s="189">
        <f t="shared" si="12"/>
        <v>0</v>
      </c>
      <c r="M43" s="189">
        <f t="shared" si="2"/>
        <v>0</v>
      </c>
      <c r="N43" s="189">
        <f t="shared" si="12"/>
        <v>0</v>
      </c>
      <c r="O43" s="189">
        <f t="shared" si="12"/>
        <v>0</v>
      </c>
      <c r="P43" s="189">
        <f t="shared" si="3"/>
        <v>0</v>
      </c>
      <c r="Q43" s="189">
        <f t="shared" si="12"/>
        <v>0</v>
      </c>
      <c r="R43" s="189">
        <f t="shared" si="12"/>
        <v>0</v>
      </c>
      <c r="S43" s="189">
        <f t="shared" si="4"/>
        <v>0</v>
      </c>
      <c r="T43" s="189">
        <f t="shared" si="12"/>
        <v>86499</v>
      </c>
      <c r="U43" s="189">
        <f t="shared" si="12"/>
        <v>0</v>
      </c>
      <c r="V43" s="189">
        <f t="shared" si="5"/>
        <v>86499</v>
      </c>
      <c r="W43" s="189">
        <f t="shared" si="12"/>
        <v>0</v>
      </c>
      <c r="X43" s="189">
        <f t="shared" si="12"/>
        <v>0</v>
      </c>
      <c r="Y43" s="189">
        <f t="shared" si="6"/>
        <v>0</v>
      </c>
      <c r="Z43" s="189">
        <f t="shared" si="12"/>
        <v>0</v>
      </c>
      <c r="AA43" s="189">
        <f t="shared" si="12"/>
        <v>0</v>
      </c>
      <c r="AB43" s="189">
        <f t="shared" si="7"/>
        <v>0</v>
      </c>
      <c r="AC43" s="189">
        <f t="shared" si="12"/>
        <v>270000</v>
      </c>
      <c r="AD43" s="189">
        <f t="shared" si="12"/>
        <v>0</v>
      </c>
      <c r="AE43" s="189">
        <f t="shared" si="8"/>
        <v>270000</v>
      </c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  <c r="GJ43" s="187"/>
      <c r="GK43" s="190"/>
      <c r="GL43" s="190"/>
      <c r="GM43" s="190"/>
      <c r="GN43" s="190"/>
      <c r="GO43" s="190"/>
      <c r="GP43" s="190"/>
      <c r="GQ43" s="190"/>
      <c r="GR43" s="190"/>
      <c r="GS43" s="190"/>
      <c r="GT43" s="190"/>
      <c r="GU43" s="190"/>
      <c r="GV43" s="190"/>
      <c r="GW43" s="190"/>
      <c r="GX43" s="190"/>
      <c r="GY43" s="190"/>
      <c r="GZ43" s="190"/>
      <c r="HA43" s="190"/>
      <c r="HB43" s="190"/>
      <c r="HC43" s="190"/>
      <c r="HD43" s="190"/>
      <c r="HE43" s="190"/>
      <c r="HF43" s="190"/>
      <c r="HG43" s="190"/>
      <c r="HH43" s="190"/>
      <c r="HI43" s="190"/>
      <c r="HJ43" s="190"/>
      <c r="HK43" s="190"/>
      <c r="HL43" s="190"/>
      <c r="HM43" s="190"/>
      <c r="HN43" s="190"/>
      <c r="HO43" s="190"/>
      <c r="HP43" s="190"/>
      <c r="HQ43" s="190"/>
      <c r="HR43" s="190"/>
      <c r="HS43" s="190"/>
      <c r="HT43" s="190"/>
      <c r="HU43" s="190"/>
      <c r="HV43" s="190"/>
      <c r="HW43" s="190"/>
      <c r="HX43" s="190"/>
      <c r="HY43" s="190"/>
      <c r="HZ43" s="190"/>
      <c r="IA43" s="190"/>
      <c r="IB43" s="190"/>
      <c r="IC43" s="190"/>
      <c r="ID43" s="190"/>
      <c r="IE43" s="190"/>
      <c r="IF43" s="190"/>
      <c r="IG43" s="190"/>
      <c r="IH43" s="190"/>
      <c r="II43" s="190"/>
      <c r="IJ43" s="190"/>
      <c r="IK43" s="190"/>
      <c r="IL43" s="190"/>
      <c r="IM43" s="190"/>
      <c r="IN43" s="190"/>
      <c r="IO43" s="190"/>
      <c r="IP43" s="190"/>
      <c r="IQ43" s="190"/>
      <c r="IR43" s="190"/>
      <c r="IS43" s="190"/>
      <c r="IT43" s="190"/>
      <c r="IU43" s="190"/>
      <c r="IV43" s="190"/>
    </row>
    <row r="44" spans="1:256" ht="15.75">
      <c r="A44" s="188" t="s">
        <v>624</v>
      </c>
      <c r="B44" s="197"/>
      <c r="C44" s="197"/>
      <c r="D44" s="203">
        <v>5100</v>
      </c>
      <c r="E44" s="189">
        <f t="shared" si="0"/>
        <v>356499</v>
      </c>
      <c r="F44" s="189">
        <f t="shared" si="0"/>
        <v>0</v>
      </c>
      <c r="G44" s="189">
        <f t="shared" si="0"/>
        <v>356499</v>
      </c>
      <c r="H44" s="189">
        <f>SUM(H45:H46)</f>
        <v>0</v>
      </c>
      <c r="I44" s="189">
        <f>SUM(I45:I46)</f>
        <v>0</v>
      </c>
      <c r="J44" s="189">
        <f t="shared" si="1"/>
        <v>0</v>
      </c>
      <c r="K44" s="189">
        <f>SUM(K45:K46)</f>
        <v>0</v>
      </c>
      <c r="L44" s="189">
        <f>SUM(L45:L46)</f>
        <v>0</v>
      </c>
      <c r="M44" s="189">
        <f t="shared" si="2"/>
        <v>0</v>
      </c>
      <c r="N44" s="189">
        <f>SUM(N45:N46)</f>
        <v>0</v>
      </c>
      <c r="O44" s="189">
        <f>SUM(O45:O46)</f>
        <v>0</v>
      </c>
      <c r="P44" s="189">
        <f t="shared" si="3"/>
        <v>0</v>
      </c>
      <c r="Q44" s="189">
        <f>SUM(Q45:Q46)</f>
        <v>0</v>
      </c>
      <c r="R44" s="189">
        <f>SUM(R45:R46)</f>
        <v>0</v>
      </c>
      <c r="S44" s="189">
        <f t="shared" si="4"/>
        <v>0</v>
      </c>
      <c r="T44" s="189">
        <f>SUM(T45:T46)</f>
        <v>86499</v>
      </c>
      <c r="U44" s="189">
        <f>SUM(U45:U46)</f>
        <v>0</v>
      </c>
      <c r="V44" s="189">
        <f t="shared" si="5"/>
        <v>86499</v>
      </c>
      <c r="W44" s="189">
        <f>SUM(W45:W46)</f>
        <v>0</v>
      </c>
      <c r="X44" s="189">
        <f>SUM(X45:X46)</f>
        <v>0</v>
      </c>
      <c r="Y44" s="189">
        <f t="shared" si="6"/>
        <v>0</v>
      </c>
      <c r="Z44" s="189">
        <f>SUM(Z45:Z46)</f>
        <v>0</v>
      </c>
      <c r="AA44" s="189">
        <f>SUM(AA45:AA46)</f>
        <v>0</v>
      </c>
      <c r="AB44" s="189">
        <f t="shared" si="7"/>
        <v>0</v>
      </c>
      <c r="AC44" s="189">
        <f>SUM(AC45:AC46)</f>
        <v>270000</v>
      </c>
      <c r="AD44" s="189">
        <f>SUM(AD45:AD46)</f>
        <v>0</v>
      </c>
      <c r="AE44" s="189">
        <f t="shared" si="8"/>
        <v>270000</v>
      </c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7"/>
      <c r="FL44" s="187"/>
      <c r="FM44" s="187"/>
      <c r="FN44" s="187"/>
      <c r="FO44" s="187"/>
      <c r="FP44" s="187"/>
      <c r="FQ44" s="187"/>
      <c r="FR44" s="187"/>
      <c r="FS44" s="187"/>
      <c r="FT44" s="187"/>
      <c r="FU44" s="187"/>
      <c r="FV44" s="187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187"/>
      <c r="GP44" s="187"/>
      <c r="GQ44" s="187"/>
      <c r="GR44" s="187"/>
      <c r="GS44" s="187"/>
      <c r="GT44" s="187"/>
      <c r="GU44" s="187"/>
      <c r="GV44" s="187"/>
      <c r="GW44" s="187"/>
      <c r="GX44" s="187"/>
      <c r="GY44" s="187"/>
      <c r="GZ44" s="187"/>
      <c r="HA44" s="187"/>
      <c r="HB44" s="187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87"/>
      <c r="IS44" s="187"/>
      <c r="IT44" s="187"/>
      <c r="IU44" s="187"/>
      <c r="IV44" s="187"/>
    </row>
    <row r="45" spans="1:256" ht="31.5">
      <c r="A45" s="198" t="s">
        <v>654</v>
      </c>
      <c r="B45" s="203">
        <v>1</v>
      </c>
      <c r="C45" s="203">
        <v>469</v>
      </c>
      <c r="D45" s="203">
        <v>5100</v>
      </c>
      <c r="E45" s="201">
        <f t="shared" si="0"/>
        <v>350000</v>
      </c>
      <c r="F45" s="201">
        <f t="shared" si="0"/>
        <v>0</v>
      </c>
      <c r="G45" s="201">
        <f t="shared" si="0"/>
        <v>350000</v>
      </c>
      <c r="H45" s="201"/>
      <c r="I45" s="201"/>
      <c r="J45" s="201">
        <f t="shared" si="1"/>
        <v>0</v>
      </c>
      <c r="K45" s="201"/>
      <c r="L45" s="201"/>
      <c r="M45" s="201">
        <f t="shared" si="2"/>
        <v>0</v>
      </c>
      <c r="N45" s="201"/>
      <c r="O45" s="201"/>
      <c r="P45" s="201">
        <f t="shared" si="3"/>
        <v>0</v>
      </c>
      <c r="Q45" s="201"/>
      <c r="R45" s="201"/>
      <c r="S45" s="201">
        <f t="shared" si="4"/>
        <v>0</v>
      </c>
      <c r="T45" s="201">
        <v>80000</v>
      </c>
      <c r="U45" s="201"/>
      <c r="V45" s="201">
        <f t="shared" si="5"/>
        <v>80000</v>
      </c>
      <c r="W45" s="201"/>
      <c r="X45" s="201"/>
      <c r="Y45" s="201">
        <f t="shared" si="6"/>
        <v>0</v>
      </c>
      <c r="Z45" s="201"/>
      <c r="AA45" s="201"/>
      <c r="AB45" s="201">
        <f t="shared" si="7"/>
        <v>0</v>
      </c>
      <c r="AC45" s="201">
        <v>270000</v>
      </c>
      <c r="AD45" s="201"/>
      <c r="AE45" s="201">
        <f t="shared" si="8"/>
        <v>270000</v>
      </c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190"/>
      <c r="GD45" s="190"/>
      <c r="GE45" s="190"/>
      <c r="GF45" s="190"/>
      <c r="GG45" s="190"/>
      <c r="GH45" s="190"/>
      <c r="GI45" s="190"/>
      <c r="GJ45" s="190"/>
      <c r="GK45" s="190"/>
      <c r="GL45" s="190"/>
      <c r="GM45" s="190"/>
      <c r="GN45" s="190"/>
      <c r="GO45" s="190"/>
      <c r="GP45" s="190"/>
      <c r="GQ45" s="190"/>
      <c r="GR45" s="190"/>
      <c r="GS45" s="190"/>
      <c r="GT45" s="190"/>
      <c r="GU45" s="190"/>
      <c r="GV45" s="190"/>
      <c r="GW45" s="190"/>
      <c r="GX45" s="190"/>
      <c r="GY45" s="190"/>
      <c r="GZ45" s="190"/>
      <c r="HA45" s="190"/>
      <c r="HB45" s="190"/>
      <c r="HC45" s="190"/>
      <c r="HD45" s="190"/>
      <c r="HE45" s="190"/>
      <c r="HF45" s="190"/>
      <c r="HG45" s="190"/>
      <c r="HH45" s="190"/>
      <c r="HI45" s="190"/>
      <c r="HJ45" s="190"/>
      <c r="HK45" s="190"/>
      <c r="HL45" s="190"/>
      <c r="HM45" s="190"/>
      <c r="HN45" s="190"/>
      <c r="HO45" s="190"/>
      <c r="HP45" s="190"/>
      <c r="HQ45" s="190"/>
      <c r="HR45" s="190"/>
      <c r="HS45" s="190"/>
      <c r="HT45" s="190"/>
      <c r="HU45" s="190"/>
      <c r="HV45" s="190"/>
      <c r="HW45" s="190"/>
      <c r="HX45" s="190"/>
      <c r="HY45" s="190"/>
      <c r="HZ45" s="190"/>
      <c r="IA45" s="190"/>
      <c r="IB45" s="190"/>
      <c r="IC45" s="190"/>
      <c r="ID45" s="190"/>
      <c r="IE45" s="190"/>
      <c r="IF45" s="190"/>
      <c r="IG45" s="190"/>
      <c r="IH45" s="190"/>
      <c r="II45" s="190"/>
      <c r="IJ45" s="190"/>
      <c r="IK45" s="190"/>
      <c r="IL45" s="190"/>
      <c r="IM45" s="190"/>
      <c r="IN45" s="190"/>
      <c r="IO45" s="190"/>
      <c r="IP45" s="190"/>
      <c r="IQ45" s="190"/>
      <c r="IR45" s="190"/>
      <c r="IS45" s="190"/>
      <c r="IT45" s="190"/>
      <c r="IU45" s="190"/>
      <c r="IV45" s="190"/>
    </row>
    <row r="46" spans="1:256" ht="31.5">
      <c r="A46" s="198" t="s">
        <v>655</v>
      </c>
      <c r="B46" s="203">
        <v>1</v>
      </c>
      <c r="C46" s="203">
        <v>431</v>
      </c>
      <c r="D46" s="203">
        <v>5100</v>
      </c>
      <c r="E46" s="201">
        <f t="shared" si="0"/>
        <v>6499</v>
      </c>
      <c r="F46" s="201">
        <f t="shared" si="0"/>
        <v>0</v>
      </c>
      <c r="G46" s="201">
        <f t="shared" si="0"/>
        <v>6499</v>
      </c>
      <c r="H46" s="201"/>
      <c r="I46" s="201"/>
      <c r="J46" s="201">
        <f t="shared" si="1"/>
        <v>0</v>
      </c>
      <c r="K46" s="201"/>
      <c r="L46" s="201"/>
      <c r="M46" s="201">
        <f t="shared" si="2"/>
        <v>0</v>
      </c>
      <c r="N46" s="201"/>
      <c r="O46" s="201"/>
      <c r="P46" s="201">
        <f t="shared" si="3"/>
        <v>0</v>
      </c>
      <c r="Q46" s="201"/>
      <c r="R46" s="201"/>
      <c r="S46" s="201">
        <f t="shared" si="4"/>
        <v>0</v>
      </c>
      <c r="T46" s="201">
        <v>6499</v>
      </c>
      <c r="U46" s="201"/>
      <c r="V46" s="201">
        <f t="shared" si="5"/>
        <v>6499</v>
      </c>
      <c r="W46" s="201"/>
      <c r="X46" s="201"/>
      <c r="Y46" s="201">
        <f t="shared" si="6"/>
        <v>0</v>
      </c>
      <c r="Z46" s="201"/>
      <c r="AA46" s="201"/>
      <c r="AB46" s="201">
        <f t="shared" si="7"/>
        <v>0</v>
      </c>
      <c r="AC46" s="201"/>
      <c r="AD46" s="201"/>
      <c r="AE46" s="201">
        <f t="shared" si="8"/>
        <v>0</v>
      </c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190"/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190"/>
      <c r="FY46" s="190"/>
      <c r="FZ46" s="190"/>
      <c r="GA46" s="190"/>
      <c r="GB46" s="190"/>
      <c r="GC46" s="190"/>
      <c r="GD46" s="190"/>
      <c r="GE46" s="190"/>
      <c r="GF46" s="190"/>
      <c r="GG46" s="190"/>
      <c r="GH46" s="190"/>
      <c r="GI46" s="190"/>
      <c r="GJ46" s="190"/>
      <c r="GK46" s="190"/>
      <c r="GL46" s="190"/>
      <c r="GM46" s="190"/>
      <c r="GN46" s="190"/>
      <c r="GO46" s="190"/>
      <c r="GP46" s="190"/>
      <c r="GQ46" s="190"/>
      <c r="GR46" s="190"/>
      <c r="GS46" s="190"/>
      <c r="GT46" s="190"/>
      <c r="GU46" s="190"/>
      <c r="GV46" s="190"/>
      <c r="GW46" s="190"/>
      <c r="GX46" s="190"/>
      <c r="GY46" s="190"/>
      <c r="GZ46" s="190"/>
      <c r="HA46" s="190"/>
      <c r="HB46" s="190"/>
      <c r="HC46" s="190"/>
      <c r="HD46" s="190"/>
      <c r="HE46" s="190"/>
      <c r="HF46" s="190"/>
      <c r="HG46" s="190"/>
      <c r="HH46" s="190"/>
      <c r="HI46" s="190"/>
      <c r="HJ46" s="190"/>
      <c r="HK46" s="190"/>
      <c r="HL46" s="190"/>
      <c r="HM46" s="190"/>
      <c r="HN46" s="190"/>
      <c r="HO46" s="190"/>
      <c r="HP46" s="190"/>
      <c r="HQ46" s="190"/>
      <c r="HR46" s="190"/>
      <c r="HS46" s="190"/>
      <c r="HT46" s="190"/>
      <c r="HU46" s="190"/>
      <c r="HV46" s="190"/>
      <c r="HW46" s="190"/>
      <c r="HX46" s="190"/>
      <c r="HY46" s="190"/>
      <c r="HZ46" s="190"/>
      <c r="IA46" s="190"/>
      <c r="IB46" s="190"/>
      <c r="IC46" s="190"/>
      <c r="ID46" s="190"/>
      <c r="IE46" s="190"/>
      <c r="IF46" s="190"/>
      <c r="IG46" s="190"/>
      <c r="IH46" s="190"/>
      <c r="II46" s="190"/>
      <c r="IJ46" s="190"/>
      <c r="IK46" s="190"/>
      <c r="IL46" s="190"/>
      <c r="IM46" s="190"/>
      <c r="IN46" s="190"/>
      <c r="IO46" s="190"/>
      <c r="IP46" s="190"/>
      <c r="IQ46" s="190"/>
      <c r="IR46" s="190"/>
      <c r="IS46" s="190"/>
      <c r="IT46" s="190"/>
      <c r="IU46" s="190"/>
      <c r="IV46" s="190"/>
    </row>
    <row r="47" spans="1:256" ht="31.5">
      <c r="A47" s="188" t="s">
        <v>656</v>
      </c>
      <c r="B47" s="197"/>
      <c r="C47" s="197"/>
      <c r="D47" s="203">
        <v>5100</v>
      </c>
      <c r="E47" s="189">
        <f t="shared" si="0"/>
        <v>524555</v>
      </c>
      <c r="F47" s="189">
        <f t="shared" si="0"/>
        <v>0</v>
      </c>
      <c r="G47" s="189">
        <f t="shared" si="0"/>
        <v>524555</v>
      </c>
      <c r="H47" s="189">
        <f aca="true" t="shared" si="13" ref="H47:AD47">SUM(H48)</f>
        <v>0</v>
      </c>
      <c r="I47" s="189">
        <f t="shared" si="13"/>
        <v>0</v>
      </c>
      <c r="J47" s="189">
        <f t="shared" si="1"/>
        <v>0</v>
      </c>
      <c r="K47" s="189">
        <f t="shared" si="13"/>
        <v>0</v>
      </c>
      <c r="L47" s="189">
        <f t="shared" si="13"/>
        <v>0</v>
      </c>
      <c r="M47" s="189">
        <f t="shared" si="2"/>
        <v>0</v>
      </c>
      <c r="N47" s="189">
        <f t="shared" si="13"/>
        <v>0</v>
      </c>
      <c r="O47" s="189">
        <f t="shared" si="13"/>
        <v>0</v>
      </c>
      <c r="P47" s="189">
        <f t="shared" si="3"/>
        <v>0</v>
      </c>
      <c r="Q47" s="189">
        <f t="shared" si="13"/>
        <v>524555</v>
      </c>
      <c r="R47" s="189">
        <f t="shared" si="13"/>
        <v>0</v>
      </c>
      <c r="S47" s="189">
        <f t="shared" si="4"/>
        <v>524555</v>
      </c>
      <c r="T47" s="189">
        <f t="shared" si="13"/>
        <v>0</v>
      </c>
      <c r="U47" s="189">
        <f t="shared" si="13"/>
        <v>0</v>
      </c>
      <c r="V47" s="189">
        <f t="shared" si="5"/>
        <v>0</v>
      </c>
      <c r="W47" s="189">
        <f t="shared" si="13"/>
        <v>0</v>
      </c>
      <c r="X47" s="189">
        <f t="shared" si="13"/>
        <v>0</v>
      </c>
      <c r="Y47" s="189">
        <f t="shared" si="6"/>
        <v>0</v>
      </c>
      <c r="Z47" s="189">
        <f t="shared" si="13"/>
        <v>0</v>
      </c>
      <c r="AA47" s="189">
        <f t="shared" si="13"/>
        <v>0</v>
      </c>
      <c r="AB47" s="189">
        <f t="shared" si="7"/>
        <v>0</v>
      </c>
      <c r="AC47" s="189">
        <f t="shared" si="13"/>
        <v>0</v>
      </c>
      <c r="AD47" s="189">
        <f t="shared" si="13"/>
        <v>0</v>
      </c>
      <c r="AE47" s="189">
        <f t="shared" si="8"/>
        <v>0</v>
      </c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19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190"/>
      <c r="GA47" s="190"/>
      <c r="GB47" s="190"/>
      <c r="GC47" s="190"/>
      <c r="GD47" s="190"/>
      <c r="GE47" s="190"/>
      <c r="GF47" s="190"/>
      <c r="GG47" s="190"/>
      <c r="GH47" s="190"/>
      <c r="GI47" s="190"/>
      <c r="GJ47" s="190"/>
      <c r="GK47" s="190"/>
      <c r="GL47" s="190"/>
      <c r="GM47" s="190"/>
      <c r="GN47" s="190"/>
      <c r="GO47" s="190"/>
      <c r="GP47" s="190"/>
      <c r="GQ47" s="190"/>
      <c r="GR47" s="190"/>
      <c r="GS47" s="190"/>
      <c r="GT47" s="190"/>
      <c r="GU47" s="190"/>
      <c r="GV47" s="190"/>
      <c r="GW47" s="190"/>
      <c r="GX47" s="190"/>
      <c r="GY47" s="190"/>
      <c r="GZ47" s="190"/>
      <c r="HA47" s="190"/>
      <c r="HB47" s="190"/>
      <c r="HC47" s="190"/>
      <c r="HD47" s="190"/>
      <c r="HE47" s="190"/>
      <c r="HF47" s="190"/>
      <c r="HG47" s="190"/>
      <c r="HH47" s="190"/>
      <c r="HI47" s="190"/>
      <c r="HJ47" s="190"/>
      <c r="HK47" s="190"/>
      <c r="HL47" s="190"/>
      <c r="HM47" s="190"/>
      <c r="HN47" s="190"/>
      <c r="HO47" s="190"/>
      <c r="HP47" s="190"/>
      <c r="HQ47" s="190"/>
      <c r="HR47" s="190"/>
      <c r="HS47" s="190"/>
      <c r="HT47" s="190"/>
      <c r="HU47" s="190"/>
      <c r="HV47" s="190"/>
      <c r="HW47" s="190"/>
      <c r="HX47" s="190"/>
      <c r="HY47" s="190"/>
      <c r="HZ47" s="190"/>
      <c r="IA47" s="190"/>
      <c r="IB47" s="190"/>
      <c r="IC47" s="190"/>
      <c r="ID47" s="190"/>
      <c r="IE47" s="190"/>
      <c r="IF47" s="190"/>
      <c r="IG47" s="190"/>
      <c r="IH47" s="190"/>
      <c r="II47" s="190"/>
      <c r="IJ47" s="190"/>
      <c r="IK47" s="190"/>
      <c r="IL47" s="190"/>
      <c r="IM47" s="190"/>
      <c r="IN47" s="190"/>
      <c r="IO47" s="190"/>
      <c r="IP47" s="190"/>
      <c r="IQ47" s="190"/>
      <c r="IR47" s="190"/>
      <c r="IS47" s="190"/>
      <c r="IT47" s="190"/>
      <c r="IU47" s="190"/>
      <c r="IV47" s="190"/>
    </row>
    <row r="48" spans="1:256" ht="15.75">
      <c r="A48" s="188" t="s">
        <v>624</v>
      </c>
      <c r="B48" s="197"/>
      <c r="C48" s="197"/>
      <c r="D48" s="203">
        <v>5100</v>
      </c>
      <c r="E48" s="189">
        <f t="shared" si="0"/>
        <v>524555</v>
      </c>
      <c r="F48" s="189">
        <f t="shared" si="0"/>
        <v>0</v>
      </c>
      <c r="G48" s="189">
        <f t="shared" si="0"/>
        <v>524555</v>
      </c>
      <c r="H48" s="189">
        <f>SUM(H49:H50)</f>
        <v>0</v>
      </c>
      <c r="I48" s="189">
        <f>SUM(I49:I50)</f>
        <v>0</v>
      </c>
      <c r="J48" s="189">
        <f t="shared" si="1"/>
        <v>0</v>
      </c>
      <c r="K48" s="189">
        <f>SUM(K49:K50)</f>
        <v>0</v>
      </c>
      <c r="L48" s="189">
        <f>SUM(L49:L50)</f>
        <v>0</v>
      </c>
      <c r="M48" s="189">
        <f t="shared" si="2"/>
        <v>0</v>
      </c>
      <c r="N48" s="189">
        <f>SUM(N49:N50)</f>
        <v>0</v>
      </c>
      <c r="O48" s="189">
        <f>SUM(O49:O50)</f>
        <v>0</v>
      </c>
      <c r="P48" s="189">
        <f t="shared" si="3"/>
        <v>0</v>
      </c>
      <c r="Q48" s="189">
        <f>SUM(Q49:Q50)</f>
        <v>524555</v>
      </c>
      <c r="R48" s="189">
        <f>SUM(R49:R50)</f>
        <v>0</v>
      </c>
      <c r="S48" s="189">
        <f t="shared" si="4"/>
        <v>524555</v>
      </c>
      <c r="T48" s="189">
        <f>SUM(T49:T50)</f>
        <v>0</v>
      </c>
      <c r="U48" s="189">
        <f>SUM(U49:U50)</f>
        <v>0</v>
      </c>
      <c r="V48" s="189">
        <f t="shared" si="5"/>
        <v>0</v>
      </c>
      <c r="W48" s="189">
        <f>SUM(W49:W50)</f>
        <v>0</v>
      </c>
      <c r="X48" s="189">
        <f>SUM(X49:X50)</f>
        <v>0</v>
      </c>
      <c r="Y48" s="189">
        <f t="shared" si="6"/>
        <v>0</v>
      </c>
      <c r="Z48" s="189">
        <f>SUM(Z49:Z50)</f>
        <v>0</v>
      </c>
      <c r="AA48" s="189">
        <f>SUM(AA49:AA50)</f>
        <v>0</v>
      </c>
      <c r="AB48" s="189">
        <f t="shared" si="7"/>
        <v>0</v>
      </c>
      <c r="AC48" s="189">
        <f>SUM(AC49:AC50)</f>
        <v>0</v>
      </c>
      <c r="AD48" s="189">
        <f>SUM(AD49:AD50)</f>
        <v>0</v>
      </c>
      <c r="AE48" s="189">
        <f t="shared" si="8"/>
        <v>0</v>
      </c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  <c r="HD48" s="190"/>
      <c r="HE48" s="190"/>
      <c r="HF48" s="190"/>
      <c r="HG48" s="190"/>
      <c r="HH48" s="190"/>
      <c r="HI48" s="190"/>
      <c r="HJ48" s="190"/>
      <c r="HK48" s="190"/>
      <c r="HL48" s="190"/>
      <c r="HM48" s="190"/>
      <c r="HN48" s="190"/>
      <c r="HO48" s="190"/>
      <c r="HP48" s="190"/>
      <c r="HQ48" s="190"/>
      <c r="HR48" s="190"/>
      <c r="HS48" s="190"/>
      <c r="HT48" s="190"/>
      <c r="HU48" s="190"/>
      <c r="HV48" s="190"/>
      <c r="HW48" s="190"/>
      <c r="HX48" s="190"/>
      <c r="HY48" s="190"/>
      <c r="HZ48" s="190"/>
      <c r="IA48" s="190"/>
      <c r="IB48" s="190"/>
      <c r="IC48" s="190"/>
      <c r="ID48" s="190"/>
      <c r="IE48" s="190"/>
      <c r="IF48" s="190"/>
      <c r="IG48" s="190"/>
      <c r="IH48" s="190"/>
      <c r="II48" s="190"/>
      <c r="IJ48" s="190"/>
      <c r="IK48" s="190"/>
      <c r="IL48" s="190"/>
      <c r="IM48" s="190"/>
      <c r="IN48" s="190"/>
      <c r="IO48" s="190"/>
      <c r="IP48" s="190"/>
      <c r="IQ48" s="190"/>
      <c r="IR48" s="190"/>
      <c r="IS48" s="190"/>
      <c r="IT48" s="190"/>
      <c r="IU48" s="190"/>
      <c r="IV48" s="190"/>
    </row>
    <row r="49" spans="1:256" ht="110.25">
      <c r="A49" s="202" t="s">
        <v>657</v>
      </c>
      <c r="B49" s="203"/>
      <c r="C49" s="203"/>
      <c r="D49" s="203"/>
      <c r="E49" s="205">
        <f t="shared" si="0"/>
        <v>130000</v>
      </c>
      <c r="F49" s="205">
        <f t="shared" si="0"/>
        <v>0</v>
      </c>
      <c r="G49" s="205">
        <f t="shared" si="0"/>
        <v>130000</v>
      </c>
      <c r="H49" s="205"/>
      <c r="I49" s="205"/>
      <c r="J49" s="205">
        <f t="shared" si="1"/>
        <v>0</v>
      </c>
      <c r="K49" s="205"/>
      <c r="L49" s="205"/>
      <c r="M49" s="205">
        <f t="shared" si="2"/>
        <v>0</v>
      </c>
      <c r="N49" s="205"/>
      <c r="O49" s="205"/>
      <c r="P49" s="205">
        <f t="shared" si="3"/>
        <v>0</v>
      </c>
      <c r="Q49" s="205">
        <v>130000</v>
      </c>
      <c r="R49" s="205"/>
      <c r="S49" s="205">
        <f t="shared" si="4"/>
        <v>130000</v>
      </c>
      <c r="T49" s="205"/>
      <c r="U49" s="205"/>
      <c r="V49" s="205">
        <f t="shared" si="5"/>
        <v>0</v>
      </c>
      <c r="W49" s="205"/>
      <c r="X49" s="205"/>
      <c r="Y49" s="205">
        <f t="shared" si="6"/>
        <v>0</v>
      </c>
      <c r="Z49" s="205"/>
      <c r="AA49" s="205"/>
      <c r="AB49" s="205">
        <f t="shared" si="7"/>
        <v>0</v>
      </c>
      <c r="AC49" s="205"/>
      <c r="AD49" s="205"/>
      <c r="AE49" s="205">
        <f t="shared" si="8"/>
        <v>0</v>
      </c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0"/>
      <c r="FK49" s="190"/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190"/>
      <c r="GA49" s="190"/>
      <c r="GB49" s="190"/>
      <c r="GC49" s="190"/>
      <c r="GD49" s="190"/>
      <c r="GE49" s="190"/>
      <c r="GF49" s="190"/>
      <c r="GG49" s="190"/>
      <c r="GH49" s="190"/>
      <c r="GI49" s="190"/>
      <c r="GJ49" s="190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87"/>
      <c r="IS49" s="187"/>
      <c r="IT49" s="187"/>
      <c r="IU49" s="187"/>
      <c r="IV49" s="187"/>
    </row>
    <row r="50" spans="1:256" ht="94.5">
      <c r="A50" s="202" t="s">
        <v>658</v>
      </c>
      <c r="B50" s="199"/>
      <c r="C50" s="199"/>
      <c r="D50" s="199"/>
      <c r="E50" s="194">
        <f t="shared" si="0"/>
        <v>394555</v>
      </c>
      <c r="F50" s="194">
        <f t="shared" si="0"/>
        <v>0</v>
      </c>
      <c r="G50" s="194">
        <f t="shared" si="0"/>
        <v>394555</v>
      </c>
      <c r="H50" s="194"/>
      <c r="I50" s="194"/>
      <c r="J50" s="194">
        <f t="shared" si="1"/>
        <v>0</v>
      </c>
      <c r="K50" s="194"/>
      <c r="L50" s="194"/>
      <c r="M50" s="194">
        <f t="shared" si="2"/>
        <v>0</v>
      </c>
      <c r="N50" s="194"/>
      <c r="O50" s="194"/>
      <c r="P50" s="194">
        <f t="shared" si="3"/>
        <v>0</v>
      </c>
      <c r="Q50" s="194">
        <v>394555</v>
      </c>
      <c r="R50" s="194"/>
      <c r="S50" s="194">
        <f t="shared" si="4"/>
        <v>394555</v>
      </c>
      <c r="T50" s="194"/>
      <c r="U50" s="194"/>
      <c r="V50" s="194">
        <f t="shared" si="5"/>
        <v>0</v>
      </c>
      <c r="W50" s="194"/>
      <c r="X50" s="194"/>
      <c r="Y50" s="194">
        <f t="shared" si="6"/>
        <v>0</v>
      </c>
      <c r="Z50" s="194"/>
      <c r="AA50" s="194"/>
      <c r="AB50" s="194">
        <f t="shared" si="7"/>
        <v>0</v>
      </c>
      <c r="AC50" s="194"/>
      <c r="AD50" s="194"/>
      <c r="AE50" s="194">
        <f t="shared" si="8"/>
        <v>0</v>
      </c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0"/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0"/>
      <c r="FK50" s="190"/>
      <c r="FL50" s="190"/>
      <c r="FM50" s="190"/>
      <c r="FN50" s="190"/>
      <c r="FO50" s="190"/>
      <c r="FP50" s="190"/>
      <c r="FQ50" s="190"/>
      <c r="FR50" s="190"/>
      <c r="FS50" s="190"/>
      <c r="FT50" s="190"/>
      <c r="FU50" s="190"/>
      <c r="FV50" s="190"/>
      <c r="FW50" s="190"/>
      <c r="FX50" s="190"/>
      <c r="FY50" s="190"/>
      <c r="FZ50" s="190"/>
      <c r="GA50" s="190"/>
      <c r="GB50" s="190"/>
      <c r="GC50" s="190"/>
      <c r="GD50" s="190"/>
      <c r="GE50" s="190"/>
      <c r="GF50" s="190"/>
      <c r="GG50" s="190"/>
      <c r="GH50" s="190"/>
      <c r="GI50" s="190"/>
      <c r="GJ50" s="190"/>
      <c r="GK50" s="190"/>
      <c r="GL50" s="190"/>
      <c r="GM50" s="190"/>
      <c r="GN50" s="190"/>
      <c r="GO50" s="190"/>
      <c r="GP50" s="190"/>
      <c r="GQ50" s="190"/>
      <c r="GR50" s="190"/>
      <c r="GS50" s="190"/>
      <c r="GT50" s="190"/>
      <c r="GU50" s="190"/>
      <c r="GV50" s="190"/>
      <c r="GW50" s="190"/>
      <c r="GX50" s="190"/>
      <c r="GY50" s="190"/>
      <c r="GZ50" s="190"/>
      <c r="HA50" s="190"/>
      <c r="HB50" s="190"/>
      <c r="HC50" s="190"/>
      <c r="HD50" s="190"/>
      <c r="HE50" s="190"/>
      <c r="HF50" s="190"/>
      <c r="HG50" s="190"/>
      <c r="HH50" s="190"/>
      <c r="HI50" s="190"/>
      <c r="HJ50" s="190"/>
      <c r="HK50" s="190"/>
      <c r="HL50" s="190"/>
      <c r="HM50" s="190"/>
      <c r="HN50" s="190"/>
      <c r="HO50" s="190"/>
      <c r="HP50" s="190"/>
      <c r="HQ50" s="190"/>
      <c r="HR50" s="190"/>
      <c r="HS50" s="190"/>
      <c r="HT50" s="190"/>
      <c r="HU50" s="190"/>
      <c r="HV50" s="190"/>
      <c r="HW50" s="190"/>
      <c r="HX50" s="190"/>
      <c r="HY50" s="190"/>
      <c r="HZ50" s="190"/>
      <c r="IA50" s="190"/>
      <c r="IB50" s="190"/>
      <c r="IC50" s="190"/>
      <c r="ID50" s="190"/>
      <c r="IE50" s="190"/>
      <c r="IF50" s="190"/>
      <c r="IG50" s="190"/>
      <c r="IH50" s="190"/>
      <c r="II50" s="190"/>
      <c r="IJ50" s="190"/>
      <c r="IK50" s="190"/>
      <c r="IL50" s="190"/>
      <c r="IM50" s="190"/>
      <c r="IN50" s="190"/>
      <c r="IO50" s="190"/>
      <c r="IP50" s="190"/>
      <c r="IQ50" s="190"/>
      <c r="IR50" s="190"/>
      <c r="IS50" s="190"/>
      <c r="IT50" s="190"/>
      <c r="IU50" s="190"/>
      <c r="IV50" s="190"/>
    </row>
    <row r="51" spans="1:256" ht="31.5">
      <c r="A51" s="188" t="s">
        <v>659</v>
      </c>
      <c r="B51" s="197"/>
      <c r="C51" s="197"/>
      <c r="D51" s="203">
        <v>5100</v>
      </c>
      <c r="E51" s="189">
        <f t="shared" si="0"/>
        <v>9192722</v>
      </c>
      <c r="F51" s="189">
        <f t="shared" si="0"/>
        <v>2000</v>
      </c>
      <c r="G51" s="189">
        <f t="shared" si="0"/>
        <v>9190722</v>
      </c>
      <c r="H51" s="189">
        <f aca="true" t="shared" si="14" ref="H51:AD51">SUM(H52)</f>
        <v>168700</v>
      </c>
      <c r="I51" s="189">
        <f t="shared" si="14"/>
        <v>0</v>
      </c>
      <c r="J51" s="189">
        <f t="shared" si="1"/>
        <v>168700</v>
      </c>
      <c r="K51" s="189">
        <f t="shared" si="14"/>
        <v>140072</v>
      </c>
      <c r="L51" s="189">
        <f t="shared" si="14"/>
        <v>0</v>
      </c>
      <c r="M51" s="189">
        <f t="shared" si="2"/>
        <v>140072</v>
      </c>
      <c r="N51" s="189">
        <f t="shared" si="14"/>
        <v>752653</v>
      </c>
      <c r="O51" s="189">
        <f t="shared" si="14"/>
        <v>2000</v>
      </c>
      <c r="P51" s="189">
        <f t="shared" si="3"/>
        <v>750653</v>
      </c>
      <c r="Q51" s="189">
        <f t="shared" si="14"/>
        <v>4247463</v>
      </c>
      <c r="R51" s="189">
        <f t="shared" si="14"/>
        <v>0</v>
      </c>
      <c r="S51" s="189">
        <f t="shared" si="4"/>
        <v>4247463</v>
      </c>
      <c r="T51" s="189">
        <f t="shared" si="14"/>
        <v>0</v>
      </c>
      <c r="U51" s="189">
        <f t="shared" si="14"/>
        <v>0</v>
      </c>
      <c r="V51" s="189">
        <f t="shared" si="5"/>
        <v>0</v>
      </c>
      <c r="W51" s="189">
        <f t="shared" si="14"/>
        <v>3883834</v>
      </c>
      <c r="X51" s="189">
        <f t="shared" si="14"/>
        <v>0</v>
      </c>
      <c r="Y51" s="189">
        <f t="shared" si="6"/>
        <v>3883834</v>
      </c>
      <c r="Z51" s="189">
        <f t="shared" si="14"/>
        <v>0</v>
      </c>
      <c r="AA51" s="189">
        <f t="shared" si="14"/>
        <v>0</v>
      </c>
      <c r="AB51" s="189">
        <f t="shared" si="7"/>
        <v>0</v>
      </c>
      <c r="AC51" s="189">
        <f t="shared" si="14"/>
        <v>0</v>
      </c>
      <c r="AD51" s="189">
        <f t="shared" si="14"/>
        <v>0</v>
      </c>
      <c r="AE51" s="189">
        <f t="shared" si="8"/>
        <v>0</v>
      </c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90"/>
      <c r="GL51" s="190"/>
      <c r="GM51" s="190"/>
      <c r="GN51" s="190"/>
      <c r="GO51" s="190"/>
      <c r="GP51" s="190"/>
      <c r="GQ51" s="190"/>
      <c r="GR51" s="190"/>
      <c r="GS51" s="190"/>
      <c r="GT51" s="190"/>
      <c r="GU51" s="190"/>
      <c r="GV51" s="190"/>
      <c r="GW51" s="190"/>
      <c r="GX51" s="190"/>
      <c r="GY51" s="190"/>
      <c r="GZ51" s="190"/>
      <c r="HA51" s="190"/>
      <c r="HB51" s="190"/>
      <c r="HC51" s="190"/>
      <c r="HD51" s="190"/>
      <c r="HE51" s="190"/>
      <c r="HF51" s="190"/>
      <c r="HG51" s="190"/>
      <c r="HH51" s="190"/>
      <c r="HI51" s="190"/>
      <c r="HJ51" s="190"/>
      <c r="HK51" s="190"/>
      <c r="HL51" s="190"/>
      <c r="HM51" s="190"/>
      <c r="HN51" s="190"/>
      <c r="HO51" s="190"/>
      <c r="HP51" s="190"/>
      <c r="HQ51" s="190"/>
      <c r="HR51" s="190"/>
      <c r="HS51" s="190"/>
      <c r="HT51" s="190"/>
      <c r="HU51" s="190"/>
      <c r="HV51" s="190"/>
      <c r="HW51" s="190"/>
      <c r="HX51" s="190"/>
      <c r="HY51" s="190"/>
      <c r="HZ51" s="190"/>
      <c r="IA51" s="190"/>
      <c r="IB51" s="190"/>
      <c r="IC51" s="190"/>
      <c r="ID51" s="190"/>
      <c r="IE51" s="190"/>
      <c r="IF51" s="190"/>
      <c r="IG51" s="190"/>
      <c r="IH51" s="190"/>
      <c r="II51" s="190"/>
      <c r="IJ51" s="190"/>
      <c r="IK51" s="190"/>
      <c r="IL51" s="190"/>
      <c r="IM51" s="190"/>
      <c r="IN51" s="190"/>
      <c r="IO51" s="190"/>
      <c r="IP51" s="190"/>
      <c r="IQ51" s="190"/>
      <c r="IR51" s="190"/>
      <c r="IS51" s="190"/>
      <c r="IT51" s="190"/>
      <c r="IU51" s="190"/>
      <c r="IV51" s="190"/>
    </row>
    <row r="52" spans="1:256" ht="15.75">
      <c r="A52" s="188" t="s">
        <v>624</v>
      </c>
      <c r="B52" s="197"/>
      <c r="C52" s="197"/>
      <c r="D52" s="203">
        <v>5100</v>
      </c>
      <c r="E52" s="189">
        <f t="shared" si="0"/>
        <v>9192722</v>
      </c>
      <c r="F52" s="189">
        <f t="shared" si="0"/>
        <v>2000</v>
      </c>
      <c r="G52" s="189">
        <f t="shared" si="0"/>
        <v>9190722</v>
      </c>
      <c r="H52" s="189">
        <f>SUM(H53:H59,H60,H97,H133)</f>
        <v>168700</v>
      </c>
      <c r="I52" s="189">
        <f>SUM(I53:I59,I60,I97,I133)</f>
        <v>0</v>
      </c>
      <c r="J52" s="189">
        <f t="shared" si="1"/>
        <v>168700</v>
      </c>
      <c r="K52" s="189">
        <f>SUM(K53:K59,K60,K97,K133)</f>
        <v>140072</v>
      </c>
      <c r="L52" s="189">
        <f>SUM(L53:L59,L60,L97,L133)</f>
        <v>0</v>
      </c>
      <c r="M52" s="189">
        <f t="shared" si="2"/>
        <v>140072</v>
      </c>
      <c r="N52" s="189">
        <f>SUM(N53:N59,N60,N97,N133)</f>
        <v>752653</v>
      </c>
      <c r="O52" s="189">
        <f>SUM(O53:O59,O60,O97,O133)</f>
        <v>2000</v>
      </c>
      <c r="P52" s="189">
        <f t="shared" si="3"/>
        <v>750653</v>
      </c>
      <c r="Q52" s="189">
        <f>SUM(Q53:Q59,Q60,Q97,Q133)</f>
        <v>4247463</v>
      </c>
      <c r="R52" s="189">
        <f>SUM(R53:R59,R60,R97,R133)</f>
        <v>0</v>
      </c>
      <c r="S52" s="189">
        <f t="shared" si="4"/>
        <v>4247463</v>
      </c>
      <c r="T52" s="189">
        <f>SUM(T53:T59,T60,T97,T133)</f>
        <v>0</v>
      </c>
      <c r="U52" s="189">
        <f>SUM(U53:U59,U60,U97,U133)</f>
        <v>0</v>
      </c>
      <c r="V52" s="189">
        <f t="shared" si="5"/>
        <v>0</v>
      </c>
      <c r="W52" s="189">
        <f>SUM(W53:W59,W60,W97,W133)</f>
        <v>3883834</v>
      </c>
      <c r="X52" s="189">
        <f>SUM(X53:X59,X60,X97,X133)</f>
        <v>0</v>
      </c>
      <c r="Y52" s="189">
        <f t="shared" si="6"/>
        <v>3883834</v>
      </c>
      <c r="Z52" s="189">
        <f>SUM(Z53:Z59,Z60,Z97,Z133)</f>
        <v>0</v>
      </c>
      <c r="AA52" s="189">
        <f>SUM(AA53:AA59,AA60,AA97,AA133)</f>
        <v>0</v>
      </c>
      <c r="AB52" s="189">
        <f t="shared" si="7"/>
        <v>0</v>
      </c>
      <c r="AC52" s="189">
        <f>SUM(AC53:AC59,AC60,AC97,AC133)</f>
        <v>0</v>
      </c>
      <c r="AD52" s="189">
        <f>SUM(AD53:AD59,AD60,AD97,AD133)</f>
        <v>0</v>
      </c>
      <c r="AE52" s="189">
        <f t="shared" si="8"/>
        <v>0</v>
      </c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7"/>
      <c r="FH52" s="187"/>
      <c r="FI52" s="187"/>
      <c r="FJ52" s="187"/>
      <c r="FK52" s="187"/>
      <c r="FL52" s="187"/>
      <c r="FM52" s="187"/>
      <c r="FN52" s="187"/>
      <c r="FO52" s="187"/>
      <c r="FP52" s="187"/>
      <c r="FQ52" s="187"/>
      <c r="FR52" s="187"/>
      <c r="FS52" s="187"/>
      <c r="FT52" s="187"/>
      <c r="FU52" s="187"/>
      <c r="FV52" s="187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  <c r="IF52" s="190"/>
      <c r="IG52" s="190"/>
      <c r="IH52" s="190"/>
      <c r="II52" s="190"/>
      <c r="IJ52" s="190"/>
      <c r="IK52" s="190"/>
      <c r="IL52" s="190"/>
      <c r="IM52" s="190"/>
      <c r="IN52" s="190"/>
      <c r="IO52" s="190"/>
      <c r="IP52" s="190"/>
      <c r="IQ52" s="190"/>
      <c r="IR52" s="190"/>
      <c r="IS52" s="190"/>
      <c r="IT52" s="190"/>
      <c r="IU52" s="190"/>
      <c r="IV52" s="190"/>
    </row>
    <row r="53" spans="1:256" ht="31.5">
      <c r="A53" s="206" t="s">
        <v>660</v>
      </c>
      <c r="B53" s="200">
        <v>2</v>
      </c>
      <c r="C53" s="200">
        <v>619</v>
      </c>
      <c r="D53" s="203">
        <v>5100</v>
      </c>
      <c r="E53" s="201">
        <f t="shared" si="0"/>
        <v>3183</v>
      </c>
      <c r="F53" s="201">
        <f t="shared" si="0"/>
        <v>0</v>
      </c>
      <c r="G53" s="201">
        <f t="shared" si="0"/>
        <v>3183</v>
      </c>
      <c r="H53" s="201"/>
      <c r="I53" s="201">
        <v>0</v>
      </c>
      <c r="J53" s="201">
        <f t="shared" si="1"/>
        <v>0</v>
      </c>
      <c r="K53" s="201"/>
      <c r="L53" s="201">
        <v>0</v>
      </c>
      <c r="M53" s="201">
        <f t="shared" si="2"/>
        <v>0</v>
      </c>
      <c r="N53" s="201">
        <v>3183</v>
      </c>
      <c r="O53" s="201">
        <v>0</v>
      </c>
      <c r="P53" s="201">
        <f t="shared" si="3"/>
        <v>3183</v>
      </c>
      <c r="Q53" s="201"/>
      <c r="R53" s="201">
        <v>0</v>
      </c>
      <c r="S53" s="201">
        <f t="shared" si="4"/>
        <v>0</v>
      </c>
      <c r="T53" s="201"/>
      <c r="U53" s="201">
        <v>0</v>
      </c>
      <c r="V53" s="201">
        <f t="shared" si="5"/>
        <v>0</v>
      </c>
      <c r="W53" s="201">
        <v>0</v>
      </c>
      <c r="X53" s="201">
        <v>0</v>
      </c>
      <c r="Y53" s="201">
        <f t="shared" si="6"/>
        <v>0</v>
      </c>
      <c r="Z53" s="201">
        <v>0</v>
      </c>
      <c r="AA53" s="201">
        <v>0</v>
      </c>
      <c r="AB53" s="201">
        <f t="shared" si="7"/>
        <v>0</v>
      </c>
      <c r="AC53" s="201"/>
      <c r="AD53" s="201">
        <v>0</v>
      </c>
      <c r="AE53" s="201">
        <f t="shared" si="8"/>
        <v>0</v>
      </c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0"/>
      <c r="FK53" s="190"/>
      <c r="FL53" s="190"/>
      <c r="FM53" s="190"/>
      <c r="FN53" s="190"/>
      <c r="FO53" s="190"/>
      <c r="FP53" s="190"/>
      <c r="FQ53" s="190"/>
      <c r="FR53" s="190"/>
      <c r="FS53" s="190"/>
      <c r="FT53" s="190"/>
      <c r="FU53" s="190"/>
      <c r="FV53" s="190"/>
      <c r="FW53" s="190"/>
      <c r="FX53" s="190"/>
      <c r="FY53" s="190"/>
      <c r="FZ53" s="190"/>
      <c r="GA53" s="190"/>
      <c r="GB53" s="190"/>
      <c r="GC53" s="190"/>
      <c r="GD53" s="190"/>
      <c r="GE53" s="190"/>
      <c r="GF53" s="190"/>
      <c r="GG53" s="190"/>
      <c r="GH53" s="190"/>
      <c r="GI53" s="190"/>
      <c r="GJ53" s="190"/>
      <c r="GK53" s="190"/>
      <c r="GL53" s="190"/>
      <c r="GM53" s="190"/>
      <c r="GN53" s="190"/>
      <c r="GO53" s="190"/>
      <c r="GP53" s="190"/>
      <c r="GQ53" s="190"/>
      <c r="GR53" s="190"/>
      <c r="GS53" s="190"/>
      <c r="GT53" s="190"/>
      <c r="GU53" s="190"/>
      <c r="GV53" s="190"/>
      <c r="GW53" s="190"/>
      <c r="GX53" s="190"/>
      <c r="GY53" s="190"/>
      <c r="GZ53" s="190"/>
      <c r="HA53" s="190"/>
      <c r="HB53" s="190"/>
      <c r="HC53" s="190"/>
      <c r="HD53" s="190"/>
      <c r="HE53" s="190"/>
      <c r="HF53" s="190"/>
      <c r="HG53" s="190"/>
      <c r="HH53" s="190"/>
      <c r="HI53" s="190"/>
      <c r="HJ53" s="190"/>
      <c r="HK53" s="190"/>
      <c r="HL53" s="190"/>
      <c r="HM53" s="190"/>
      <c r="HN53" s="190"/>
      <c r="HO53" s="190"/>
      <c r="HP53" s="190"/>
      <c r="HQ53" s="190"/>
      <c r="HR53" s="190"/>
      <c r="HS53" s="190"/>
      <c r="HT53" s="190"/>
      <c r="HU53" s="190"/>
      <c r="HV53" s="190"/>
      <c r="HW53" s="190"/>
      <c r="HX53" s="190"/>
      <c r="HY53" s="190"/>
      <c r="HZ53" s="190"/>
      <c r="IA53" s="190"/>
      <c r="IB53" s="190"/>
      <c r="IC53" s="190"/>
      <c r="ID53" s="190"/>
      <c r="IE53" s="190"/>
      <c r="IF53" s="190"/>
      <c r="IG53" s="190"/>
      <c r="IH53" s="190"/>
      <c r="II53" s="190"/>
      <c r="IJ53" s="190"/>
      <c r="IK53" s="190"/>
      <c r="IL53" s="190"/>
      <c r="IM53" s="190"/>
      <c r="IN53" s="190"/>
      <c r="IO53" s="190"/>
      <c r="IP53" s="190"/>
      <c r="IQ53" s="190"/>
      <c r="IR53" s="190"/>
      <c r="IS53" s="190"/>
      <c r="IT53" s="190"/>
      <c r="IU53" s="190"/>
      <c r="IV53" s="190"/>
    </row>
    <row r="54" spans="1:256" ht="15.75">
      <c r="A54" s="206" t="s">
        <v>661</v>
      </c>
      <c r="B54" s="200">
        <v>2</v>
      </c>
      <c r="C54" s="200">
        <v>604</v>
      </c>
      <c r="D54" s="203">
        <v>5100</v>
      </c>
      <c r="E54" s="201">
        <f t="shared" si="0"/>
        <v>150000</v>
      </c>
      <c r="F54" s="201">
        <f t="shared" si="0"/>
        <v>0</v>
      </c>
      <c r="G54" s="201">
        <f t="shared" si="0"/>
        <v>150000</v>
      </c>
      <c r="H54" s="201">
        <v>150000</v>
      </c>
      <c r="I54" s="201"/>
      <c r="J54" s="201">
        <f t="shared" si="1"/>
        <v>150000</v>
      </c>
      <c r="K54" s="201"/>
      <c r="L54" s="201"/>
      <c r="M54" s="201">
        <f t="shared" si="2"/>
        <v>0</v>
      </c>
      <c r="N54" s="201"/>
      <c r="O54" s="201"/>
      <c r="P54" s="201">
        <f t="shared" si="3"/>
        <v>0</v>
      </c>
      <c r="Q54" s="201"/>
      <c r="R54" s="201"/>
      <c r="S54" s="201">
        <f t="shared" si="4"/>
        <v>0</v>
      </c>
      <c r="T54" s="201"/>
      <c r="U54" s="201"/>
      <c r="V54" s="201">
        <f t="shared" si="5"/>
        <v>0</v>
      </c>
      <c r="W54" s="201"/>
      <c r="X54" s="201"/>
      <c r="Y54" s="201">
        <f t="shared" si="6"/>
        <v>0</v>
      </c>
      <c r="Z54" s="201"/>
      <c r="AA54" s="201"/>
      <c r="AB54" s="201">
        <f t="shared" si="7"/>
        <v>0</v>
      </c>
      <c r="AC54" s="201"/>
      <c r="AD54" s="201"/>
      <c r="AE54" s="201">
        <f t="shared" si="8"/>
        <v>0</v>
      </c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0"/>
      <c r="FK54" s="190"/>
      <c r="FL54" s="190"/>
      <c r="FM54" s="190"/>
      <c r="FN54" s="190"/>
      <c r="FO54" s="190"/>
      <c r="FP54" s="190"/>
      <c r="FQ54" s="190"/>
      <c r="FR54" s="190"/>
      <c r="FS54" s="190"/>
      <c r="FT54" s="190"/>
      <c r="FU54" s="190"/>
      <c r="FV54" s="190"/>
      <c r="FW54" s="190"/>
      <c r="FX54" s="190"/>
      <c r="FY54" s="190"/>
      <c r="FZ54" s="190"/>
      <c r="GA54" s="190"/>
      <c r="GB54" s="190"/>
      <c r="GC54" s="190"/>
      <c r="GD54" s="190"/>
      <c r="GE54" s="190"/>
      <c r="GF54" s="190"/>
      <c r="GG54" s="190"/>
      <c r="GH54" s="190"/>
      <c r="GI54" s="190"/>
      <c r="GJ54" s="190"/>
      <c r="GK54" s="190"/>
      <c r="GL54" s="190"/>
      <c r="GM54" s="190"/>
      <c r="GN54" s="190"/>
      <c r="GO54" s="190"/>
      <c r="GP54" s="190"/>
      <c r="GQ54" s="190"/>
      <c r="GR54" s="190"/>
      <c r="GS54" s="190"/>
      <c r="GT54" s="190"/>
      <c r="GU54" s="190"/>
      <c r="GV54" s="190"/>
      <c r="GW54" s="190"/>
      <c r="GX54" s="190"/>
      <c r="GY54" s="190"/>
      <c r="GZ54" s="190"/>
      <c r="HA54" s="190"/>
      <c r="HB54" s="190"/>
      <c r="HC54" s="190"/>
      <c r="HD54" s="190"/>
      <c r="HE54" s="190"/>
      <c r="HF54" s="190"/>
      <c r="HG54" s="190"/>
      <c r="HH54" s="190"/>
      <c r="HI54" s="190"/>
      <c r="HJ54" s="190"/>
      <c r="HK54" s="190"/>
      <c r="HL54" s="190"/>
      <c r="HM54" s="190"/>
      <c r="HN54" s="190"/>
      <c r="HO54" s="190"/>
      <c r="HP54" s="190"/>
      <c r="HQ54" s="190"/>
      <c r="HR54" s="190"/>
      <c r="HS54" s="190"/>
      <c r="HT54" s="190"/>
      <c r="HU54" s="190"/>
      <c r="HV54" s="190"/>
      <c r="HW54" s="190"/>
      <c r="HX54" s="190"/>
      <c r="HY54" s="190"/>
      <c r="HZ54" s="190"/>
      <c r="IA54" s="190"/>
      <c r="IB54" s="190"/>
      <c r="IC54" s="190"/>
      <c r="ID54" s="190"/>
      <c r="IE54" s="190"/>
      <c r="IF54" s="190"/>
      <c r="IG54" s="190"/>
      <c r="IH54" s="190"/>
      <c r="II54" s="190"/>
      <c r="IJ54" s="190"/>
      <c r="IK54" s="190"/>
      <c r="IL54" s="190"/>
      <c r="IM54" s="190"/>
      <c r="IN54" s="190"/>
      <c r="IO54" s="190"/>
      <c r="IP54" s="190"/>
      <c r="IQ54" s="190"/>
      <c r="IR54" s="190"/>
      <c r="IS54" s="190"/>
      <c r="IT54" s="190"/>
      <c r="IU54" s="190"/>
      <c r="IV54" s="190"/>
    </row>
    <row r="55" spans="1:256" ht="47.25">
      <c r="A55" s="198" t="s">
        <v>662</v>
      </c>
      <c r="B55" s="199">
        <v>2</v>
      </c>
      <c r="C55" s="199">
        <v>606</v>
      </c>
      <c r="D55" s="203">
        <v>5100</v>
      </c>
      <c r="E55" s="201">
        <f t="shared" si="0"/>
        <v>2534</v>
      </c>
      <c r="F55" s="201">
        <f t="shared" si="0"/>
        <v>0</v>
      </c>
      <c r="G55" s="201">
        <f t="shared" si="0"/>
        <v>2534</v>
      </c>
      <c r="H55" s="201"/>
      <c r="I55" s="201"/>
      <c r="J55" s="201">
        <f t="shared" si="1"/>
        <v>0</v>
      </c>
      <c r="K55" s="201"/>
      <c r="L55" s="201"/>
      <c r="M55" s="201">
        <f t="shared" si="2"/>
        <v>0</v>
      </c>
      <c r="N55" s="201"/>
      <c r="O55" s="201"/>
      <c r="P55" s="201">
        <f t="shared" si="3"/>
        <v>0</v>
      </c>
      <c r="Q55" s="201"/>
      <c r="R55" s="201"/>
      <c r="S55" s="201">
        <f t="shared" si="4"/>
        <v>0</v>
      </c>
      <c r="T55" s="201"/>
      <c r="U55" s="201"/>
      <c r="V55" s="201">
        <f t="shared" si="5"/>
        <v>0</v>
      </c>
      <c r="W55" s="201">
        <v>2534</v>
      </c>
      <c r="X55" s="201"/>
      <c r="Y55" s="201">
        <f t="shared" si="6"/>
        <v>2534</v>
      </c>
      <c r="Z55" s="201"/>
      <c r="AA55" s="201"/>
      <c r="AB55" s="201">
        <f t="shared" si="7"/>
        <v>0</v>
      </c>
      <c r="AC55" s="201"/>
      <c r="AD55" s="201"/>
      <c r="AE55" s="201">
        <f t="shared" si="8"/>
        <v>0</v>
      </c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0"/>
      <c r="FO55" s="190"/>
      <c r="FP55" s="190"/>
      <c r="FQ55" s="190"/>
      <c r="FR55" s="190"/>
      <c r="FS55" s="190"/>
      <c r="FT55" s="190"/>
      <c r="FU55" s="190"/>
      <c r="FV55" s="190"/>
      <c r="FW55" s="190"/>
      <c r="FX55" s="190"/>
      <c r="FY55" s="190"/>
      <c r="FZ55" s="190"/>
      <c r="GA55" s="190"/>
      <c r="GB55" s="190"/>
      <c r="GC55" s="190"/>
      <c r="GD55" s="190"/>
      <c r="GE55" s="190"/>
      <c r="GF55" s="190"/>
      <c r="GG55" s="190"/>
      <c r="GH55" s="190"/>
      <c r="GI55" s="190"/>
      <c r="GJ55" s="190"/>
      <c r="GK55" s="190"/>
      <c r="GL55" s="190"/>
      <c r="GM55" s="190"/>
      <c r="GN55" s="190"/>
      <c r="GO55" s="190"/>
      <c r="GP55" s="190"/>
      <c r="GQ55" s="190"/>
      <c r="GR55" s="190"/>
      <c r="GS55" s="190"/>
      <c r="GT55" s="190"/>
      <c r="GU55" s="190"/>
      <c r="GV55" s="190"/>
      <c r="GW55" s="190"/>
      <c r="GX55" s="190"/>
      <c r="GY55" s="190"/>
      <c r="GZ55" s="190"/>
      <c r="HA55" s="190"/>
      <c r="HB55" s="190"/>
      <c r="HC55" s="190"/>
      <c r="HD55" s="190"/>
      <c r="HE55" s="190"/>
      <c r="HF55" s="190"/>
      <c r="HG55" s="190"/>
      <c r="HH55" s="190"/>
      <c r="HI55" s="190"/>
      <c r="HJ55" s="190"/>
      <c r="HK55" s="190"/>
      <c r="HL55" s="190"/>
      <c r="HM55" s="190"/>
      <c r="HN55" s="190"/>
      <c r="HO55" s="190"/>
      <c r="HP55" s="190"/>
      <c r="HQ55" s="190"/>
      <c r="HR55" s="190"/>
      <c r="HS55" s="190"/>
      <c r="HT55" s="190"/>
      <c r="HU55" s="190"/>
      <c r="HV55" s="190"/>
      <c r="HW55" s="190"/>
      <c r="HX55" s="190"/>
      <c r="HY55" s="190"/>
      <c r="HZ55" s="190"/>
      <c r="IA55" s="190"/>
      <c r="IB55" s="190"/>
      <c r="IC55" s="190"/>
      <c r="ID55" s="190"/>
      <c r="IE55" s="190"/>
      <c r="IF55" s="190"/>
      <c r="IG55" s="190"/>
      <c r="IH55" s="190"/>
      <c r="II55" s="190"/>
      <c r="IJ55" s="190"/>
      <c r="IK55" s="190"/>
      <c r="IL55" s="190"/>
      <c r="IM55" s="190"/>
      <c r="IN55" s="190"/>
      <c r="IO55" s="190"/>
      <c r="IP55" s="190"/>
      <c r="IQ55" s="190"/>
      <c r="IR55" s="190"/>
      <c r="IS55" s="190"/>
      <c r="IT55" s="190"/>
      <c r="IU55" s="190"/>
      <c r="IV55" s="190"/>
    </row>
    <row r="56" spans="1:256" ht="157.5">
      <c r="A56" s="192" t="s">
        <v>663</v>
      </c>
      <c r="B56" s="199"/>
      <c r="C56" s="199"/>
      <c r="D56" s="203"/>
      <c r="E56" s="201">
        <f t="shared" si="0"/>
        <v>4247463</v>
      </c>
      <c r="F56" s="201">
        <f t="shared" si="0"/>
        <v>0</v>
      </c>
      <c r="G56" s="201">
        <f t="shared" si="0"/>
        <v>4247463</v>
      </c>
      <c r="H56" s="201"/>
      <c r="I56" s="201"/>
      <c r="J56" s="201">
        <f t="shared" si="1"/>
        <v>0</v>
      </c>
      <c r="K56" s="201"/>
      <c r="L56" s="201"/>
      <c r="M56" s="201">
        <f t="shared" si="2"/>
        <v>0</v>
      </c>
      <c r="N56" s="201"/>
      <c r="O56" s="201"/>
      <c r="P56" s="201">
        <f t="shared" si="3"/>
        <v>0</v>
      </c>
      <c r="Q56" s="201">
        <v>4247463</v>
      </c>
      <c r="R56" s="201"/>
      <c r="S56" s="201">
        <f t="shared" si="4"/>
        <v>4247463</v>
      </c>
      <c r="T56" s="201"/>
      <c r="U56" s="201"/>
      <c r="V56" s="201">
        <f t="shared" si="5"/>
        <v>0</v>
      </c>
      <c r="W56" s="201"/>
      <c r="X56" s="201"/>
      <c r="Y56" s="201">
        <f t="shared" si="6"/>
        <v>0</v>
      </c>
      <c r="Z56" s="201"/>
      <c r="AA56" s="201"/>
      <c r="AB56" s="201">
        <f t="shared" si="7"/>
        <v>0</v>
      </c>
      <c r="AC56" s="201"/>
      <c r="AD56" s="201"/>
      <c r="AE56" s="201">
        <f t="shared" si="8"/>
        <v>0</v>
      </c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0"/>
      <c r="FK56" s="190"/>
      <c r="FL56" s="190"/>
      <c r="FM56" s="190"/>
      <c r="FN56" s="190"/>
      <c r="FO56" s="190"/>
      <c r="FP56" s="190"/>
      <c r="FQ56" s="190"/>
      <c r="FR56" s="190"/>
      <c r="FS56" s="190"/>
      <c r="FT56" s="190"/>
      <c r="FU56" s="190"/>
      <c r="FV56" s="190"/>
      <c r="FW56" s="190"/>
      <c r="FX56" s="190"/>
      <c r="FY56" s="190"/>
      <c r="FZ56" s="190"/>
      <c r="GA56" s="190"/>
      <c r="GB56" s="190"/>
      <c r="GC56" s="190"/>
      <c r="GD56" s="190"/>
      <c r="GE56" s="190"/>
      <c r="GF56" s="190"/>
      <c r="GG56" s="190"/>
      <c r="GH56" s="190"/>
      <c r="GI56" s="190"/>
      <c r="GJ56" s="190"/>
      <c r="GK56" s="190"/>
      <c r="GL56" s="190"/>
      <c r="GM56" s="190"/>
      <c r="GN56" s="190"/>
      <c r="GO56" s="190"/>
      <c r="GP56" s="190"/>
      <c r="GQ56" s="190"/>
      <c r="GR56" s="190"/>
      <c r="GS56" s="190"/>
      <c r="GT56" s="190"/>
      <c r="GU56" s="190"/>
      <c r="GV56" s="190"/>
      <c r="GW56" s="190"/>
      <c r="GX56" s="190"/>
      <c r="GY56" s="190"/>
      <c r="GZ56" s="190"/>
      <c r="HA56" s="190"/>
      <c r="HB56" s="190"/>
      <c r="HC56" s="190"/>
      <c r="HD56" s="190"/>
      <c r="HE56" s="190"/>
      <c r="HF56" s="190"/>
      <c r="HG56" s="190"/>
      <c r="HH56" s="190"/>
      <c r="HI56" s="190"/>
      <c r="HJ56" s="190"/>
      <c r="HK56" s="190"/>
      <c r="HL56" s="190"/>
      <c r="HM56" s="190"/>
      <c r="HN56" s="190"/>
      <c r="HO56" s="190"/>
      <c r="HP56" s="190"/>
      <c r="HQ56" s="190"/>
      <c r="HR56" s="190"/>
      <c r="HS56" s="190"/>
      <c r="HT56" s="190"/>
      <c r="HU56" s="190"/>
      <c r="HV56" s="190"/>
      <c r="HW56" s="190"/>
      <c r="HX56" s="190"/>
      <c r="HY56" s="190"/>
      <c r="HZ56" s="190"/>
      <c r="IA56" s="190"/>
      <c r="IB56" s="190"/>
      <c r="IC56" s="190"/>
      <c r="ID56" s="190"/>
      <c r="IE56" s="190"/>
      <c r="IF56" s="190"/>
      <c r="IG56" s="190"/>
      <c r="IH56" s="190"/>
      <c r="II56" s="190"/>
      <c r="IJ56" s="190"/>
      <c r="IK56" s="190"/>
      <c r="IL56" s="190"/>
      <c r="IM56" s="190"/>
      <c r="IN56" s="190"/>
      <c r="IO56" s="190"/>
      <c r="IP56" s="190"/>
      <c r="IQ56" s="190"/>
      <c r="IR56" s="190"/>
      <c r="IS56" s="190"/>
      <c r="IT56" s="190"/>
      <c r="IU56" s="190"/>
      <c r="IV56" s="190"/>
    </row>
    <row r="57" spans="1:256" ht="15.75">
      <c r="A57" s="207" t="s">
        <v>664</v>
      </c>
      <c r="B57" s="199">
        <v>2</v>
      </c>
      <c r="C57" s="199">
        <v>623</v>
      </c>
      <c r="D57" s="203">
        <v>5100</v>
      </c>
      <c r="E57" s="201">
        <f t="shared" si="0"/>
        <v>3000</v>
      </c>
      <c r="F57" s="201">
        <f t="shared" si="0"/>
        <v>0</v>
      </c>
      <c r="G57" s="201">
        <f t="shared" si="0"/>
        <v>3000</v>
      </c>
      <c r="H57" s="201"/>
      <c r="I57" s="201"/>
      <c r="J57" s="201">
        <f t="shared" si="1"/>
        <v>0</v>
      </c>
      <c r="K57" s="201"/>
      <c r="L57" s="201"/>
      <c r="M57" s="201">
        <f t="shared" si="2"/>
        <v>0</v>
      </c>
      <c r="N57" s="201">
        <v>3000</v>
      </c>
      <c r="O57" s="201"/>
      <c r="P57" s="201">
        <f t="shared" si="3"/>
        <v>3000</v>
      </c>
      <c r="Q57" s="201"/>
      <c r="R57" s="201"/>
      <c r="S57" s="201">
        <f t="shared" si="4"/>
        <v>0</v>
      </c>
      <c r="T57" s="201"/>
      <c r="U57" s="201"/>
      <c r="V57" s="201">
        <f t="shared" si="5"/>
        <v>0</v>
      </c>
      <c r="W57" s="201"/>
      <c r="X57" s="201"/>
      <c r="Y57" s="201">
        <f t="shared" si="6"/>
        <v>0</v>
      </c>
      <c r="Z57" s="201"/>
      <c r="AA57" s="201"/>
      <c r="AB57" s="201">
        <f t="shared" si="7"/>
        <v>0</v>
      </c>
      <c r="AC57" s="201"/>
      <c r="AD57" s="201"/>
      <c r="AE57" s="201">
        <f t="shared" si="8"/>
        <v>0</v>
      </c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0"/>
      <c r="FK57" s="190"/>
      <c r="FL57" s="190"/>
      <c r="FM57" s="190"/>
      <c r="FN57" s="190"/>
      <c r="FO57" s="190"/>
      <c r="FP57" s="190"/>
      <c r="FQ57" s="190"/>
      <c r="FR57" s="190"/>
      <c r="FS57" s="190"/>
      <c r="FT57" s="190"/>
      <c r="FU57" s="190"/>
      <c r="FV57" s="190"/>
      <c r="FW57" s="190"/>
      <c r="FX57" s="190"/>
      <c r="FY57" s="190"/>
      <c r="FZ57" s="190"/>
      <c r="GA57" s="190"/>
      <c r="GB57" s="190"/>
      <c r="GC57" s="190"/>
      <c r="GD57" s="190"/>
      <c r="GE57" s="190"/>
      <c r="GF57" s="190"/>
      <c r="GG57" s="190"/>
      <c r="GH57" s="190"/>
      <c r="GI57" s="190"/>
      <c r="GJ57" s="190"/>
      <c r="GK57" s="190"/>
      <c r="GL57" s="190"/>
      <c r="GM57" s="190"/>
      <c r="GN57" s="190"/>
      <c r="GO57" s="190"/>
      <c r="GP57" s="190"/>
      <c r="GQ57" s="190"/>
      <c r="GR57" s="190"/>
      <c r="GS57" s="190"/>
      <c r="GT57" s="190"/>
      <c r="GU57" s="190"/>
      <c r="GV57" s="190"/>
      <c r="GW57" s="190"/>
      <c r="GX57" s="190"/>
      <c r="GY57" s="190"/>
      <c r="GZ57" s="190"/>
      <c r="HA57" s="190"/>
      <c r="HB57" s="190"/>
      <c r="HC57" s="190"/>
      <c r="HD57" s="190"/>
      <c r="HE57" s="190"/>
      <c r="HF57" s="190"/>
      <c r="HG57" s="190"/>
      <c r="HH57" s="190"/>
      <c r="HI57" s="190"/>
      <c r="HJ57" s="190"/>
      <c r="HK57" s="190"/>
      <c r="HL57" s="190"/>
      <c r="HM57" s="190"/>
      <c r="HN57" s="190"/>
      <c r="HO57" s="190"/>
      <c r="HP57" s="190"/>
      <c r="HQ57" s="190"/>
      <c r="HR57" s="190"/>
      <c r="HS57" s="190"/>
      <c r="HT57" s="190"/>
      <c r="HU57" s="190"/>
      <c r="HV57" s="190"/>
      <c r="HW57" s="190"/>
      <c r="HX57" s="190"/>
      <c r="HY57" s="190"/>
      <c r="HZ57" s="190"/>
      <c r="IA57" s="190"/>
      <c r="IB57" s="190"/>
      <c r="IC57" s="190"/>
      <c r="ID57" s="190"/>
      <c r="IE57" s="190"/>
      <c r="IF57" s="190"/>
      <c r="IG57" s="190"/>
      <c r="IH57" s="190"/>
      <c r="II57" s="190"/>
      <c r="IJ57" s="190"/>
      <c r="IK57" s="190"/>
      <c r="IL57" s="190"/>
      <c r="IM57" s="190"/>
      <c r="IN57" s="190"/>
      <c r="IO57" s="190"/>
      <c r="IP57" s="190"/>
      <c r="IQ57" s="190"/>
      <c r="IR57" s="190"/>
      <c r="IS57" s="190"/>
      <c r="IT57" s="190"/>
      <c r="IU57" s="190"/>
      <c r="IV57" s="190"/>
    </row>
    <row r="58" spans="1:256" ht="31.5">
      <c r="A58" s="198" t="s">
        <v>665</v>
      </c>
      <c r="B58" s="199">
        <v>2</v>
      </c>
      <c r="C58" s="199">
        <v>606</v>
      </c>
      <c r="D58" s="203">
        <v>5100</v>
      </c>
      <c r="E58" s="201">
        <f t="shared" si="0"/>
        <v>50000</v>
      </c>
      <c r="F58" s="201">
        <f t="shared" si="0"/>
        <v>0</v>
      </c>
      <c r="G58" s="201">
        <f t="shared" si="0"/>
        <v>50000</v>
      </c>
      <c r="H58" s="201">
        <v>18700</v>
      </c>
      <c r="I58" s="201"/>
      <c r="J58" s="201">
        <f t="shared" si="1"/>
        <v>18700</v>
      </c>
      <c r="K58" s="201"/>
      <c r="L58" s="201"/>
      <c r="M58" s="201">
        <f t="shared" si="2"/>
        <v>0</v>
      </c>
      <c r="N58" s="201"/>
      <c r="O58" s="201"/>
      <c r="P58" s="201">
        <f t="shared" si="3"/>
        <v>0</v>
      </c>
      <c r="Q58" s="201"/>
      <c r="R58" s="201"/>
      <c r="S58" s="201">
        <f t="shared" si="4"/>
        <v>0</v>
      </c>
      <c r="T58" s="201"/>
      <c r="U58" s="201"/>
      <c r="V58" s="201">
        <f t="shared" si="5"/>
        <v>0</v>
      </c>
      <c r="W58" s="201">
        <f>10904+20396</f>
        <v>31300</v>
      </c>
      <c r="X58" s="201"/>
      <c r="Y58" s="201">
        <f t="shared" si="6"/>
        <v>31300</v>
      </c>
      <c r="Z58" s="201"/>
      <c r="AA58" s="201"/>
      <c r="AB58" s="201">
        <f t="shared" si="7"/>
        <v>0</v>
      </c>
      <c r="AC58" s="201"/>
      <c r="AD58" s="201"/>
      <c r="AE58" s="201">
        <f t="shared" si="8"/>
        <v>0</v>
      </c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0"/>
      <c r="FL58" s="190"/>
      <c r="FM58" s="190"/>
      <c r="FN58" s="190"/>
      <c r="FO58" s="190"/>
      <c r="FP58" s="190"/>
      <c r="FQ58" s="190"/>
      <c r="FR58" s="190"/>
      <c r="FS58" s="190"/>
      <c r="FT58" s="190"/>
      <c r="FU58" s="190"/>
      <c r="FV58" s="190"/>
      <c r="FW58" s="190"/>
      <c r="FX58" s="190"/>
      <c r="FY58" s="190"/>
      <c r="FZ58" s="190"/>
      <c r="GA58" s="190"/>
      <c r="GB58" s="190"/>
      <c r="GC58" s="190"/>
      <c r="GD58" s="190"/>
      <c r="GE58" s="190"/>
      <c r="GF58" s="190"/>
      <c r="GG58" s="190"/>
      <c r="GH58" s="190"/>
      <c r="GI58" s="190"/>
      <c r="GJ58" s="190"/>
      <c r="GK58" s="190"/>
      <c r="GL58" s="190"/>
      <c r="GM58" s="190"/>
      <c r="GN58" s="190"/>
      <c r="GO58" s="190"/>
      <c r="GP58" s="190"/>
      <c r="GQ58" s="190"/>
      <c r="GR58" s="190"/>
      <c r="GS58" s="190"/>
      <c r="GT58" s="190"/>
      <c r="GU58" s="190"/>
      <c r="GV58" s="190"/>
      <c r="GW58" s="190"/>
      <c r="GX58" s="190"/>
      <c r="GY58" s="190"/>
      <c r="GZ58" s="190"/>
      <c r="HA58" s="190"/>
      <c r="HB58" s="190"/>
      <c r="HC58" s="190"/>
      <c r="HD58" s="190"/>
      <c r="HE58" s="190"/>
      <c r="HF58" s="190"/>
      <c r="HG58" s="190"/>
      <c r="HH58" s="190"/>
      <c r="HI58" s="190"/>
      <c r="HJ58" s="190"/>
      <c r="HK58" s="190"/>
      <c r="HL58" s="190"/>
      <c r="HM58" s="190"/>
      <c r="HN58" s="190"/>
      <c r="HO58" s="190"/>
      <c r="HP58" s="190"/>
      <c r="HQ58" s="190"/>
      <c r="HR58" s="190"/>
      <c r="HS58" s="190"/>
      <c r="HT58" s="190"/>
      <c r="HU58" s="190"/>
      <c r="HV58" s="190"/>
      <c r="HW58" s="190"/>
      <c r="HX58" s="190"/>
      <c r="HY58" s="190"/>
      <c r="HZ58" s="190"/>
      <c r="IA58" s="190"/>
      <c r="IB58" s="190"/>
      <c r="IC58" s="190"/>
      <c r="ID58" s="190"/>
      <c r="IE58" s="190"/>
      <c r="IF58" s="190"/>
      <c r="IG58" s="190"/>
      <c r="IH58" s="190"/>
      <c r="II58" s="190"/>
      <c r="IJ58" s="190"/>
      <c r="IK58" s="190"/>
      <c r="IL58" s="190"/>
      <c r="IM58" s="190"/>
      <c r="IN58" s="190"/>
      <c r="IO58" s="190"/>
      <c r="IP58" s="190"/>
      <c r="IQ58" s="190"/>
      <c r="IR58" s="190"/>
      <c r="IS58" s="190"/>
      <c r="IT58" s="190"/>
      <c r="IU58" s="190"/>
      <c r="IV58" s="190"/>
    </row>
    <row r="59" spans="1:256" ht="63">
      <c r="A59" s="198" t="s">
        <v>666</v>
      </c>
      <c r="B59" s="199">
        <v>2</v>
      </c>
      <c r="C59" s="199">
        <v>606</v>
      </c>
      <c r="D59" s="203">
        <v>5100</v>
      </c>
      <c r="E59" s="201">
        <f t="shared" si="0"/>
        <v>3850000</v>
      </c>
      <c r="F59" s="201">
        <f t="shared" si="0"/>
        <v>0</v>
      </c>
      <c r="G59" s="201">
        <f t="shared" si="0"/>
        <v>3850000</v>
      </c>
      <c r="H59" s="201"/>
      <c r="I59" s="201"/>
      <c r="J59" s="201">
        <f t="shared" si="1"/>
        <v>0</v>
      </c>
      <c r="K59" s="201"/>
      <c r="L59" s="201"/>
      <c r="M59" s="201">
        <f t="shared" si="2"/>
        <v>0</v>
      </c>
      <c r="N59" s="201"/>
      <c r="O59" s="201"/>
      <c r="P59" s="201">
        <f t="shared" si="3"/>
        <v>0</v>
      </c>
      <c r="Q59" s="201"/>
      <c r="R59" s="201"/>
      <c r="S59" s="201">
        <f t="shared" si="4"/>
        <v>0</v>
      </c>
      <c r="T59" s="201"/>
      <c r="U59" s="201"/>
      <c r="V59" s="201">
        <f t="shared" si="5"/>
        <v>0</v>
      </c>
      <c r="W59" s="201">
        <v>3850000</v>
      </c>
      <c r="X59" s="201"/>
      <c r="Y59" s="201">
        <f t="shared" si="6"/>
        <v>3850000</v>
      </c>
      <c r="Z59" s="201"/>
      <c r="AA59" s="201"/>
      <c r="AB59" s="201">
        <f t="shared" si="7"/>
        <v>0</v>
      </c>
      <c r="AC59" s="201"/>
      <c r="AD59" s="201"/>
      <c r="AE59" s="201">
        <f t="shared" si="8"/>
        <v>0</v>
      </c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0"/>
      <c r="FK59" s="190"/>
      <c r="FL59" s="190"/>
      <c r="FM59" s="190"/>
      <c r="FN59" s="190"/>
      <c r="FO59" s="190"/>
      <c r="FP59" s="190"/>
      <c r="FQ59" s="190"/>
      <c r="FR59" s="190"/>
      <c r="FS59" s="190"/>
      <c r="FT59" s="190"/>
      <c r="FU59" s="190"/>
      <c r="FV59" s="190"/>
      <c r="FW59" s="190"/>
      <c r="FX59" s="190"/>
      <c r="FY59" s="190"/>
      <c r="FZ59" s="190"/>
      <c r="GA59" s="190"/>
      <c r="GB59" s="190"/>
      <c r="GC59" s="190"/>
      <c r="GD59" s="190"/>
      <c r="GE59" s="190"/>
      <c r="GF59" s="190"/>
      <c r="GG59" s="190"/>
      <c r="GH59" s="190"/>
      <c r="GI59" s="190"/>
      <c r="GJ59" s="190"/>
      <c r="GK59" s="190"/>
      <c r="GL59" s="190"/>
      <c r="GM59" s="190"/>
      <c r="GN59" s="190"/>
      <c r="GO59" s="190"/>
      <c r="GP59" s="190"/>
      <c r="GQ59" s="190"/>
      <c r="GR59" s="190"/>
      <c r="GS59" s="190"/>
      <c r="GT59" s="190"/>
      <c r="GU59" s="190"/>
      <c r="GV59" s="190"/>
      <c r="GW59" s="190"/>
      <c r="GX59" s="190"/>
      <c r="GY59" s="190"/>
      <c r="GZ59" s="190"/>
      <c r="HA59" s="190"/>
      <c r="HB59" s="190"/>
      <c r="HC59" s="190"/>
      <c r="HD59" s="190"/>
      <c r="HE59" s="190"/>
      <c r="HF59" s="190"/>
      <c r="HG59" s="190"/>
      <c r="HH59" s="190"/>
      <c r="HI59" s="190"/>
      <c r="HJ59" s="190"/>
      <c r="HK59" s="190"/>
      <c r="HL59" s="190"/>
      <c r="HM59" s="190"/>
      <c r="HN59" s="190"/>
      <c r="HO59" s="190"/>
      <c r="HP59" s="190"/>
      <c r="HQ59" s="190"/>
      <c r="HR59" s="190"/>
      <c r="HS59" s="190"/>
      <c r="HT59" s="190"/>
      <c r="HU59" s="190"/>
      <c r="HV59" s="190"/>
      <c r="HW59" s="190"/>
      <c r="HX59" s="190"/>
      <c r="HY59" s="190"/>
      <c r="HZ59" s="190"/>
      <c r="IA59" s="190"/>
      <c r="IB59" s="190"/>
      <c r="IC59" s="190"/>
      <c r="ID59" s="190"/>
      <c r="IE59" s="190"/>
      <c r="IF59" s="190"/>
      <c r="IG59" s="190"/>
      <c r="IH59" s="190"/>
      <c r="II59" s="190"/>
      <c r="IJ59" s="190"/>
      <c r="IK59" s="190"/>
      <c r="IL59" s="190"/>
      <c r="IM59" s="190"/>
      <c r="IN59" s="190"/>
      <c r="IO59" s="190"/>
      <c r="IP59" s="190"/>
      <c r="IQ59" s="190"/>
      <c r="IR59" s="190"/>
      <c r="IS59" s="190"/>
      <c r="IT59" s="190"/>
      <c r="IU59" s="190"/>
      <c r="IV59" s="190"/>
    </row>
    <row r="60" spans="1:256" ht="63">
      <c r="A60" s="208" t="s">
        <v>667</v>
      </c>
      <c r="B60" s="197"/>
      <c r="C60" s="197"/>
      <c r="D60" s="203"/>
      <c r="E60" s="189">
        <f t="shared" si="0"/>
        <v>451319</v>
      </c>
      <c r="F60" s="189">
        <f t="shared" si="0"/>
        <v>2000</v>
      </c>
      <c r="G60" s="189">
        <f t="shared" si="0"/>
        <v>449319</v>
      </c>
      <c r="H60" s="189">
        <f>SUM(H61:H96)</f>
        <v>0</v>
      </c>
      <c r="I60" s="189">
        <f>SUM(I61:I96)</f>
        <v>0</v>
      </c>
      <c r="J60" s="189">
        <f t="shared" si="1"/>
        <v>0</v>
      </c>
      <c r="K60" s="189">
        <f>SUM(K61:K96)</f>
        <v>140072</v>
      </c>
      <c r="L60" s="189">
        <f>SUM(L61:L96)</f>
        <v>0</v>
      </c>
      <c r="M60" s="189">
        <f t="shared" si="2"/>
        <v>140072</v>
      </c>
      <c r="N60" s="189">
        <f>SUM(N61:N96)</f>
        <v>311247</v>
      </c>
      <c r="O60" s="189">
        <f>SUM(O61:O96)</f>
        <v>2000</v>
      </c>
      <c r="P60" s="189">
        <f t="shared" si="3"/>
        <v>309247</v>
      </c>
      <c r="Q60" s="189">
        <f>SUM(Q61:Q96)</f>
        <v>0</v>
      </c>
      <c r="R60" s="189">
        <f>SUM(R61:R96)</f>
        <v>0</v>
      </c>
      <c r="S60" s="189">
        <f t="shared" si="4"/>
        <v>0</v>
      </c>
      <c r="T60" s="189">
        <f>SUM(T61:T96)</f>
        <v>0</v>
      </c>
      <c r="U60" s="189">
        <f>SUM(U61:U96)</f>
        <v>0</v>
      </c>
      <c r="V60" s="189">
        <f t="shared" si="5"/>
        <v>0</v>
      </c>
      <c r="W60" s="189">
        <f>SUM(W61:W96)</f>
        <v>0</v>
      </c>
      <c r="X60" s="189">
        <f>SUM(X61:X96)</f>
        <v>0</v>
      </c>
      <c r="Y60" s="189">
        <f t="shared" si="6"/>
        <v>0</v>
      </c>
      <c r="Z60" s="189">
        <f>SUM(Z61:Z96)</f>
        <v>0</v>
      </c>
      <c r="AA60" s="189">
        <f>SUM(AA61:AA96)</f>
        <v>0</v>
      </c>
      <c r="AB60" s="189">
        <f t="shared" si="7"/>
        <v>0</v>
      </c>
      <c r="AC60" s="189">
        <f>SUM(AC61:AC96)</f>
        <v>0</v>
      </c>
      <c r="AD60" s="189">
        <f>SUM(AD61:AD96)</f>
        <v>0</v>
      </c>
      <c r="AE60" s="189">
        <f t="shared" si="8"/>
        <v>0</v>
      </c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7"/>
      <c r="FK60" s="187"/>
      <c r="FL60" s="187"/>
      <c r="FM60" s="187"/>
      <c r="FN60" s="187"/>
      <c r="FO60" s="187"/>
      <c r="FP60" s="187"/>
      <c r="FQ60" s="187"/>
      <c r="FR60" s="187"/>
      <c r="FS60" s="187"/>
      <c r="FT60" s="187"/>
      <c r="FU60" s="187"/>
      <c r="FV60" s="187"/>
      <c r="FW60" s="187"/>
      <c r="FX60" s="187"/>
      <c r="FY60" s="187"/>
      <c r="FZ60" s="187"/>
      <c r="GA60" s="187"/>
      <c r="GB60" s="187"/>
      <c r="GC60" s="187"/>
      <c r="GD60" s="187"/>
      <c r="GE60" s="187"/>
      <c r="GF60" s="187"/>
      <c r="GG60" s="187"/>
      <c r="GH60" s="187"/>
      <c r="GI60" s="187"/>
      <c r="GJ60" s="187"/>
      <c r="GK60" s="187"/>
      <c r="GL60" s="187"/>
      <c r="GM60" s="187"/>
      <c r="GN60" s="187"/>
      <c r="GO60" s="187"/>
      <c r="GP60" s="187"/>
      <c r="GQ60" s="187"/>
      <c r="GR60" s="187"/>
      <c r="GS60" s="187"/>
      <c r="GT60" s="187"/>
      <c r="GU60" s="187"/>
      <c r="GV60" s="187"/>
      <c r="GW60" s="187"/>
      <c r="GX60" s="187"/>
      <c r="GY60" s="187"/>
      <c r="GZ60" s="187"/>
      <c r="HA60" s="187"/>
      <c r="HB60" s="187"/>
      <c r="HC60" s="187"/>
      <c r="HD60" s="187"/>
      <c r="HE60" s="187"/>
      <c r="HF60" s="187"/>
      <c r="HG60" s="187"/>
      <c r="HH60" s="187"/>
      <c r="HI60" s="187"/>
      <c r="HJ60" s="187"/>
      <c r="HK60" s="187"/>
      <c r="HL60" s="187"/>
      <c r="HM60" s="187"/>
      <c r="HN60" s="187"/>
      <c r="HO60" s="187"/>
      <c r="HP60" s="187"/>
      <c r="HQ60" s="187"/>
      <c r="HR60" s="187"/>
      <c r="HS60" s="187"/>
      <c r="HT60" s="187"/>
      <c r="HU60" s="187"/>
      <c r="HV60" s="187"/>
      <c r="HW60" s="187"/>
      <c r="HX60" s="187"/>
      <c r="HY60" s="187"/>
      <c r="HZ60" s="187"/>
      <c r="IA60" s="187"/>
      <c r="IB60" s="187"/>
      <c r="IC60" s="187"/>
      <c r="ID60" s="187"/>
      <c r="IE60" s="187"/>
      <c r="IF60" s="187"/>
      <c r="IG60" s="187"/>
      <c r="IH60" s="187"/>
      <c r="II60" s="187"/>
      <c r="IJ60" s="187"/>
      <c r="IK60" s="187"/>
      <c r="IL60" s="187"/>
      <c r="IM60" s="187"/>
      <c r="IN60" s="187"/>
      <c r="IO60" s="187"/>
      <c r="IP60" s="187"/>
      <c r="IQ60" s="187"/>
      <c r="IR60" s="187"/>
      <c r="IS60" s="187"/>
      <c r="IT60" s="187"/>
      <c r="IU60" s="187"/>
      <c r="IV60" s="187"/>
    </row>
    <row r="61" spans="1:256" ht="31.5">
      <c r="A61" s="209" t="s">
        <v>668</v>
      </c>
      <c r="B61" s="199">
        <v>2</v>
      </c>
      <c r="C61" s="199">
        <v>606</v>
      </c>
      <c r="D61" s="203">
        <v>5100</v>
      </c>
      <c r="E61" s="201">
        <f t="shared" si="0"/>
        <v>57171</v>
      </c>
      <c r="F61" s="201">
        <f t="shared" si="0"/>
        <v>0</v>
      </c>
      <c r="G61" s="201">
        <f t="shared" si="0"/>
        <v>57171</v>
      </c>
      <c r="H61" s="201"/>
      <c r="I61" s="201"/>
      <c r="J61" s="201">
        <f t="shared" si="1"/>
        <v>0</v>
      </c>
      <c r="K61" s="201">
        <f>41161</f>
        <v>41161</v>
      </c>
      <c r="L61" s="201"/>
      <c r="M61" s="201">
        <f t="shared" si="2"/>
        <v>41161</v>
      </c>
      <c r="N61" s="201">
        <f>5010+11000</f>
        <v>16010</v>
      </c>
      <c r="O61" s="201"/>
      <c r="P61" s="201">
        <f t="shared" si="3"/>
        <v>16010</v>
      </c>
      <c r="Q61" s="201"/>
      <c r="R61" s="201"/>
      <c r="S61" s="201">
        <f t="shared" si="4"/>
        <v>0</v>
      </c>
      <c r="T61" s="201"/>
      <c r="U61" s="201"/>
      <c r="V61" s="201">
        <f t="shared" si="5"/>
        <v>0</v>
      </c>
      <c r="W61" s="201"/>
      <c r="X61" s="201"/>
      <c r="Y61" s="201">
        <f t="shared" si="6"/>
        <v>0</v>
      </c>
      <c r="Z61" s="201"/>
      <c r="AA61" s="201"/>
      <c r="AB61" s="201">
        <f t="shared" si="7"/>
        <v>0</v>
      </c>
      <c r="AC61" s="201"/>
      <c r="AD61" s="201"/>
      <c r="AE61" s="201">
        <f t="shared" si="8"/>
        <v>0</v>
      </c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0"/>
      <c r="FK61" s="190"/>
      <c r="FL61" s="190"/>
      <c r="FM61" s="190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190"/>
      <c r="GA61" s="190"/>
      <c r="GB61" s="190"/>
      <c r="GC61" s="190"/>
      <c r="GD61" s="190"/>
      <c r="GE61" s="190"/>
      <c r="GF61" s="190"/>
      <c r="GG61" s="190"/>
      <c r="GH61" s="190"/>
      <c r="GI61" s="190"/>
      <c r="GJ61" s="190"/>
      <c r="GK61" s="190"/>
      <c r="GL61" s="190"/>
      <c r="GM61" s="190"/>
      <c r="GN61" s="190"/>
      <c r="GO61" s="190"/>
      <c r="GP61" s="190"/>
      <c r="GQ61" s="190"/>
      <c r="GR61" s="190"/>
      <c r="GS61" s="190"/>
      <c r="GT61" s="190"/>
      <c r="GU61" s="190"/>
      <c r="GV61" s="190"/>
      <c r="GW61" s="190"/>
      <c r="GX61" s="190"/>
      <c r="GY61" s="190"/>
      <c r="GZ61" s="190"/>
      <c r="HA61" s="190"/>
      <c r="HB61" s="190"/>
      <c r="HC61" s="190"/>
      <c r="HD61" s="190"/>
      <c r="HE61" s="190"/>
      <c r="HF61" s="190"/>
      <c r="HG61" s="190"/>
      <c r="HH61" s="190"/>
      <c r="HI61" s="190"/>
      <c r="HJ61" s="190"/>
      <c r="HK61" s="190"/>
      <c r="HL61" s="190"/>
      <c r="HM61" s="190"/>
      <c r="HN61" s="190"/>
      <c r="HO61" s="190"/>
      <c r="HP61" s="190"/>
      <c r="HQ61" s="190"/>
      <c r="HR61" s="190"/>
      <c r="HS61" s="190"/>
      <c r="HT61" s="190"/>
      <c r="HU61" s="190"/>
      <c r="HV61" s="190"/>
      <c r="HW61" s="190"/>
      <c r="HX61" s="190"/>
      <c r="HY61" s="190"/>
      <c r="HZ61" s="190"/>
      <c r="IA61" s="190"/>
      <c r="IB61" s="190"/>
      <c r="IC61" s="190"/>
      <c r="ID61" s="190"/>
      <c r="IE61" s="190"/>
      <c r="IF61" s="190"/>
      <c r="IG61" s="190"/>
      <c r="IH61" s="190"/>
      <c r="II61" s="190"/>
      <c r="IJ61" s="190"/>
      <c r="IK61" s="190"/>
      <c r="IL61" s="190"/>
      <c r="IM61" s="190"/>
      <c r="IN61" s="190"/>
      <c r="IO61" s="190"/>
      <c r="IP61" s="190"/>
      <c r="IQ61" s="190"/>
      <c r="IR61" s="190"/>
      <c r="IS61" s="190"/>
      <c r="IT61" s="190"/>
      <c r="IU61" s="190"/>
      <c r="IV61" s="190"/>
    </row>
    <row r="62" spans="1:256" ht="15.75">
      <c r="A62" s="209" t="s">
        <v>669</v>
      </c>
      <c r="B62" s="199">
        <v>2</v>
      </c>
      <c r="C62" s="199">
        <v>606</v>
      </c>
      <c r="D62" s="203">
        <v>5100</v>
      </c>
      <c r="E62" s="201">
        <f t="shared" si="0"/>
        <v>11000</v>
      </c>
      <c r="F62" s="201">
        <f t="shared" si="0"/>
        <v>0</v>
      </c>
      <c r="G62" s="201">
        <f t="shared" si="0"/>
        <v>11000</v>
      </c>
      <c r="H62" s="201"/>
      <c r="I62" s="201"/>
      <c r="J62" s="201">
        <f t="shared" si="1"/>
        <v>0</v>
      </c>
      <c r="K62" s="201"/>
      <c r="L62" s="201"/>
      <c r="M62" s="201">
        <f t="shared" si="2"/>
        <v>0</v>
      </c>
      <c r="N62" s="201">
        <v>11000</v>
      </c>
      <c r="O62" s="201"/>
      <c r="P62" s="201">
        <f t="shared" si="3"/>
        <v>11000</v>
      </c>
      <c r="Q62" s="201"/>
      <c r="R62" s="201"/>
      <c r="S62" s="201">
        <f t="shared" si="4"/>
        <v>0</v>
      </c>
      <c r="T62" s="201"/>
      <c r="U62" s="201"/>
      <c r="V62" s="201">
        <f t="shared" si="5"/>
        <v>0</v>
      </c>
      <c r="W62" s="201"/>
      <c r="X62" s="201"/>
      <c r="Y62" s="201">
        <f t="shared" si="6"/>
        <v>0</v>
      </c>
      <c r="Z62" s="201"/>
      <c r="AA62" s="201"/>
      <c r="AB62" s="201">
        <f t="shared" si="7"/>
        <v>0</v>
      </c>
      <c r="AC62" s="201"/>
      <c r="AD62" s="201"/>
      <c r="AE62" s="201">
        <f t="shared" si="8"/>
        <v>0</v>
      </c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0"/>
      <c r="FK62" s="190"/>
      <c r="FL62" s="190"/>
      <c r="FM62" s="190"/>
      <c r="FN62" s="190"/>
      <c r="FO62" s="190"/>
      <c r="FP62" s="190"/>
      <c r="FQ62" s="190"/>
      <c r="FR62" s="190"/>
      <c r="FS62" s="190"/>
      <c r="FT62" s="190"/>
      <c r="FU62" s="190"/>
      <c r="FV62" s="190"/>
      <c r="FW62" s="190"/>
      <c r="FX62" s="190"/>
      <c r="FY62" s="190"/>
      <c r="FZ62" s="190"/>
      <c r="GA62" s="190"/>
      <c r="GB62" s="190"/>
      <c r="GC62" s="190"/>
      <c r="GD62" s="190"/>
      <c r="GE62" s="190"/>
      <c r="GF62" s="190"/>
      <c r="GG62" s="190"/>
      <c r="GH62" s="190"/>
      <c r="GI62" s="190"/>
      <c r="GJ62" s="190"/>
      <c r="GK62" s="190"/>
      <c r="GL62" s="190"/>
      <c r="GM62" s="190"/>
      <c r="GN62" s="190"/>
      <c r="GO62" s="190"/>
      <c r="GP62" s="190"/>
      <c r="GQ62" s="190"/>
      <c r="GR62" s="190"/>
      <c r="GS62" s="190"/>
      <c r="GT62" s="190"/>
      <c r="GU62" s="190"/>
      <c r="GV62" s="190"/>
      <c r="GW62" s="190"/>
      <c r="GX62" s="190"/>
      <c r="GY62" s="190"/>
      <c r="GZ62" s="190"/>
      <c r="HA62" s="190"/>
      <c r="HB62" s="190"/>
      <c r="HC62" s="190"/>
      <c r="HD62" s="190"/>
      <c r="HE62" s="190"/>
      <c r="HF62" s="190"/>
      <c r="HG62" s="190"/>
      <c r="HH62" s="190"/>
      <c r="HI62" s="190"/>
      <c r="HJ62" s="190"/>
      <c r="HK62" s="190"/>
      <c r="HL62" s="190"/>
      <c r="HM62" s="190"/>
      <c r="HN62" s="190"/>
      <c r="HO62" s="190"/>
      <c r="HP62" s="190"/>
      <c r="HQ62" s="190"/>
      <c r="HR62" s="190"/>
      <c r="HS62" s="190"/>
      <c r="HT62" s="190"/>
      <c r="HU62" s="190"/>
      <c r="HV62" s="190"/>
      <c r="HW62" s="190"/>
      <c r="HX62" s="190"/>
      <c r="HY62" s="190"/>
      <c r="HZ62" s="190"/>
      <c r="IA62" s="190"/>
      <c r="IB62" s="190"/>
      <c r="IC62" s="190"/>
      <c r="ID62" s="190"/>
      <c r="IE62" s="190"/>
      <c r="IF62" s="190"/>
      <c r="IG62" s="190"/>
      <c r="IH62" s="190"/>
      <c r="II62" s="190"/>
      <c r="IJ62" s="190"/>
      <c r="IK62" s="190"/>
      <c r="IL62" s="190"/>
      <c r="IM62" s="190"/>
      <c r="IN62" s="190"/>
      <c r="IO62" s="190"/>
      <c r="IP62" s="190"/>
      <c r="IQ62" s="190"/>
      <c r="IR62" s="190"/>
      <c r="IS62" s="190"/>
      <c r="IT62" s="190"/>
      <c r="IU62" s="190"/>
      <c r="IV62" s="190"/>
    </row>
    <row r="63" spans="1:256" ht="47.25">
      <c r="A63" s="209" t="s">
        <v>670</v>
      </c>
      <c r="B63" s="199">
        <v>2</v>
      </c>
      <c r="C63" s="199">
        <v>606</v>
      </c>
      <c r="D63" s="203">
        <v>5100</v>
      </c>
      <c r="E63" s="201">
        <f t="shared" si="0"/>
        <v>35001</v>
      </c>
      <c r="F63" s="201">
        <f t="shared" si="0"/>
        <v>0</v>
      </c>
      <c r="G63" s="201">
        <f t="shared" si="0"/>
        <v>35001</v>
      </c>
      <c r="H63" s="201"/>
      <c r="I63" s="201"/>
      <c r="J63" s="201">
        <f t="shared" si="1"/>
        <v>0</v>
      </c>
      <c r="K63" s="201">
        <f>4780+25712</f>
        <v>30492</v>
      </c>
      <c r="L63" s="201"/>
      <c r="M63" s="201">
        <f t="shared" si="2"/>
        <v>30492</v>
      </c>
      <c r="N63" s="201">
        <f>4773+11000-13264+2000</f>
        <v>4509</v>
      </c>
      <c r="O63" s="201"/>
      <c r="P63" s="201">
        <f t="shared" si="3"/>
        <v>4509</v>
      </c>
      <c r="Q63" s="201"/>
      <c r="R63" s="201"/>
      <c r="S63" s="201">
        <f t="shared" si="4"/>
        <v>0</v>
      </c>
      <c r="T63" s="201"/>
      <c r="U63" s="201"/>
      <c r="V63" s="201">
        <f t="shared" si="5"/>
        <v>0</v>
      </c>
      <c r="W63" s="201"/>
      <c r="X63" s="201"/>
      <c r="Y63" s="201">
        <f t="shared" si="6"/>
        <v>0</v>
      </c>
      <c r="Z63" s="201"/>
      <c r="AA63" s="201"/>
      <c r="AB63" s="201">
        <f t="shared" si="7"/>
        <v>0</v>
      </c>
      <c r="AC63" s="201"/>
      <c r="AD63" s="201"/>
      <c r="AE63" s="201">
        <f t="shared" si="8"/>
        <v>0</v>
      </c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0"/>
      <c r="FS63" s="190"/>
      <c r="FT63" s="190"/>
      <c r="FU63" s="190"/>
      <c r="FV63" s="190"/>
      <c r="FW63" s="190"/>
      <c r="FX63" s="190"/>
      <c r="FY63" s="190"/>
      <c r="FZ63" s="190"/>
      <c r="GA63" s="190"/>
      <c r="GB63" s="190"/>
      <c r="GC63" s="190"/>
      <c r="GD63" s="190"/>
      <c r="GE63" s="190"/>
      <c r="GF63" s="190"/>
      <c r="GG63" s="190"/>
      <c r="GH63" s="190"/>
      <c r="GI63" s="190"/>
      <c r="GJ63" s="190"/>
      <c r="GK63" s="190"/>
      <c r="GL63" s="190"/>
      <c r="GM63" s="190"/>
      <c r="GN63" s="190"/>
      <c r="GO63" s="190"/>
      <c r="GP63" s="190"/>
      <c r="GQ63" s="190"/>
      <c r="GR63" s="190"/>
      <c r="GS63" s="190"/>
      <c r="GT63" s="190"/>
      <c r="GU63" s="190"/>
      <c r="GV63" s="190"/>
      <c r="GW63" s="190"/>
      <c r="GX63" s="190"/>
      <c r="GY63" s="190"/>
      <c r="GZ63" s="190"/>
      <c r="HA63" s="190"/>
      <c r="HB63" s="190"/>
      <c r="HC63" s="190"/>
      <c r="HD63" s="190"/>
      <c r="HE63" s="190"/>
      <c r="HF63" s="190"/>
      <c r="HG63" s="190"/>
      <c r="HH63" s="190"/>
      <c r="HI63" s="190"/>
      <c r="HJ63" s="190"/>
      <c r="HK63" s="190"/>
      <c r="HL63" s="190"/>
      <c r="HM63" s="190"/>
      <c r="HN63" s="190"/>
      <c r="HO63" s="190"/>
      <c r="HP63" s="190"/>
      <c r="HQ63" s="190"/>
      <c r="HR63" s="190"/>
      <c r="HS63" s="190"/>
      <c r="HT63" s="190"/>
      <c r="HU63" s="190"/>
      <c r="HV63" s="190"/>
      <c r="HW63" s="190"/>
      <c r="HX63" s="190"/>
      <c r="HY63" s="190"/>
      <c r="HZ63" s="190"/>
      <c r="IA63" s="190"/>
      <c r="IB63" s="190"/>
      <c r="IC63" s="190"/>
      <c r="ID63" s="190"/>
      <c r="IE63" s="190"/>
      <c r="IF63" s="190"/>
      <c r="IG63" s="190"/>
      <c r="IH63" s="190"/>
      <c r="II63" s="190"/>
      <c r="IJ63" s="190"/>
      <c r="IK63" s="190"/>
      <c r="IL63" s="190"/>
      <c r="IM63" s="190"/>
      <c r="IN63" s="190"/>
      <c r="IO63" s="190"/>
      <c r="IP63" s="190"/>
      <c r="IQ63" s="190"/>
      <c r="IR63" s="190"/>
      <c r="IS63" s="190"/>
      <c r="IT63" s="190"/>
      <c r="IU63" s="190"/>
      <c r="IV63" s="190"/>
    </row>
    <row r="64" spans="1:256" ht="15.75">
      <c r="A64" s="209" t="s">
        <v>671</v>
      </c>
      <c r="B64" s="199">
        <v>2</v>
      </c>
      <c r="C64" s="199">
        <v>606</v>
      </c>
      <c r="D64" s="203">
        <v>5100</v>
      </c>
      <c r="E64" s="201">
        <f t="shared" si="0"/>
        <v>4000</v>
      </c>
      <c r="F64" s="201">
        <f t="shared" si="0"/>
        <v>0</v>
      </c>
      <c r="G64" s="201">
        <f t="shared" si="0"/>
        <v>4000</v>
      </c>
      <c r="H64" s="201"/>
      <c r="I64" s="201"/>
      <c r="J64" s="201">
        <f t="shared" si="1"/>
        <v>0</v>
      </c>
      <c r="K64" s="201"/>
      <c r="L64" s="201"/>
      <c r="M64" s="201">
        <f t="shared" si="2"/>
        <v>0</v>
      </c>
      <c r="N64" s="201">
        <v>4000</v>
      </c>
      <c r="O64" s="201"/>
      <c r="P64" s="201">
        <f t="shared" si="3"/>
        <v>4000</v>
      </c>
      <c r="Q64" s="201"/>
      <c r="R64" s="201"/>
      <c r="S64" s="201">
        <f t="shared" si="4"/>
        <v>0</v>
      </c>
      <c r="T64" s="201"/>
      <c r="U64" s="201"/>
      <c r="V64" s="201">
        <f t="shared" si="5"/>
        <v>0</v>
      </c>
      <c r="W64" s="201"/>
      <c r="X64" s="201"/>
      <c r="Y64" s="201">
        <f t="shared" si="6"/>
        <v>0</v>
      </c>
      <c r="Z64" s="201"/>
      <c r="AA64" s="201"/>
      <c r="AB64" s="201">
        <f t="shared" si="7"/>
        <v>0</v>
      </c>
      <c r="AC64" s="201"/>
      <c r="AD64" s="201"/>
      <c r="AE64" s="201">
        <f t="shared" si="8"/>
        <v>0</v>
      </c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190"/>
      <c r="GB64" s="190"/>
      <c r="GC64" s="190"/>
      <c r="GD64" s="190"/>
      <c r="GE64" s="190"/>
      <c r="GF64" s="190"/>
      <c r="GG64" s="190"/>
      <c r="GH64" s="190"/>
      <c r="GI64" s="190"/>
      <c r="GJ64" s="190"/>
      <c r="GK64" s="190"/>
      <c r="GL64" s="190"/>
      <c r="GM64" s="190"/>
      <c r="GN64" s="190"/>
      <c r="GO64" s="190"/>
      <c r="GP64" s="190"/>
      <c r="GQ64" s="190"/>
      <c r="GR64" s="190"/>
      <c r="GS64" s="190"/>
      <c r="GT64" s="190"/>
      <c r="GU64" s="190"/>
      <c r="GV64" s="190"/>
      <c r="GW64" s="190"/>
      <c r="GX64" s="190"/>
      <c r="GY64" s="190"/>
      <c r="GZ64" s="190"/>
      <c r="HA64" s="190"/>
      <c r="HB64" s="190"/>
      <c r="HC64" s="190"/>
      <c r="HD64" s="190"/>
      <c r="HE64" s="190"/>
      <c r="HF64" s="190"/>
      <c r="HG64" s="190"/>
      <c r="HH64" s="190"/>
      <c r="HI64" s="190"/>
      <c r="HJ64" s="190"/>
      <c r="HK64" s="190"/>
      <c r="HL64" s="190"/>
      <c r="HM64" s="190"/>
      <c r="HN64" s="190"/>
      <c r="HO64" s="190"/>
      <c r="HP64" s="190"/>
      <c r="HQ64" s="190"/>
      <c r="HR64" s="190"/>
      <c r="HS64" s="190"/>
      <c r="HT64" s="190"/>
      <c r="HU64" s="190"/>
      <c r="HV64" s="190"/>
      <c r="HW64" s="190"/>
      <c r="HX64" s="190"/>
      <c r="HY64" s="190"/>
      <c r="HZ64" s="190"/>
      <c r="IA64" s="190"/>
      <c r="IB64" s="190"/>
      <c r="IC64" s="190"/>
      <c r="ID64" s="190"/>
      <c r="IE64" s="190"/>
      <c r="IF64" s="190"/>
      <c r="IG64" s="190"/>
      <c r="IH64" s="190"/>
      <c r="II64" s="190"/>
      <c r="IJ64" s="190"/>
      <c r="IK64" s="190"/>
      <c r="IL64" s="190"/>
      <c r="IM64" s="190"/>
      <c r="IN64" s="190"/>
      <c r="IO64" s="190"/>
      <c r="IP64" s="190"/>
      <c r="IQ64" s="190"/>
      <c r="IR64" s="190"/>
      <c r="IS64" s="190"/>
      <c r="IT64" s="190"/>
      <c r="IU64" s="190"/>
      <c r="IV64" s="190"/>
    </row>
    <row r="65" spans="1:256" ht="15.75">
      <c r="A65" s="209" t="s">
        <v>672</v>
      </c>
      <c r="B65" s="199">
        <v>2</v>
      </c>
      <c r="C65" s="199">
        <v>606</v>
      </c>
      <c r="D65" s="203">
        <v>5100</v>
      </c>
      <c r="E65" s="201">
        <f t="shared" si="0"/>
        <v>5000</v>
      </c>
      <c r="F65" s="201">
        <f t="shared" si="0"/>
        <v>0</v>
      </c>
      <c r="G65" s="201">
        <f t="shared" si="0"/>
        <v>5000</v>
      </c>
      <c r="H65" s="201"/>
      <c r="I65" s="201"/>
      <c r="J65" s="201">
        <f t="shared" si="1"/>
        <v>0</v>
      </c>
      <c r="K65" s="201"/>
      <c r="L65" s="201"/>
      <c r="M65" s="201">
        <f t="shared" si="2"/>
        <v>0</v>
      </c>
      <c r="N65" s="201">
        <v>5000</v>
      </c>
      <c r="O65" s="201"/>
      <c r="P65" s="201">
        <f t="shared" si="3"/>
        <v>5000</v>
      </c>
      <c r="Q65" s="201"/>
      <c r="R65" s="201"/>
      <c r="S65" s="201">
        <f t="shared" si="4"/>
        <v>0</v>
      </c>
      <c r="T65" s="201"/>
      <c r="U65" s="201"/>
      <c r="V65" s="201">
        <f t="shared" si="5"/>
        <v>0</v>
      </c>
      <c r="W65" s="201"/>
      <c r="X65" s="201"/>
      <c r="Y65" s="201">
        <f t="shared" si="6"/>
        <v>0</v>
      </c>
      <c r="Z65" s="201"/>
      <c r="AA65" s="201"/>
      <c r="AB65" s="201">
        <f t="shared" si="7"/>
        <v>0</v>
      </c>
      <c r="AC65" s="201"/>
      <c r="AD65" s="201"/>
      <c r="AE65" s="201">
        <f t="shared" si="8"/>
        <v>0</v>
      </c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190"/>
      <c r="GA65" s="190"/>
      <c r="GB65" s="190"/>
      <c r="GC65" s="190"/>
      <c r="GD65" s="190"/>
      <c r="GE65" s="190"/>
      <c r="GF65" s="190"/>
      <c r="GG65" s="190"/>
      <c r="GH65" s="190"/>
      <c r="GI65" s="190"/>
      <c r="GJ65" s="190"/>
      <c r="GK65" s="190"/>
      <c r="GL65" s="190"/>
      <c r="GM65" s="190"/>
      <c r="GN65" s="190"/>
      <c r="GO65" s="190"/>
      <c r="GP65" s="190"/>
      <c r="GQ65" s="190"/>
      <c r="GR65" s="190"/>
      <c r="GS65" s="190"/>
      <c r="GT65" s="190"/>
      <c r="GU65" s="190"/>
      <c r="GV65" s="190"/>
      <c r="GW65" s="190"/>
      <c r="GX65" s="190"/>
      <c r="GY65" s="190"/>
      <c r="GZ65" s="190"/>
      <c r="HA65" s="190"/>
      <c r="HB65" s="190"/>
      <c r="HC65" s="190"/>
      <c r="HD65" s="190"/>
      <c r="HE65" s="190"/>
      <c r="HF65" s="190"/>
      <c r="HG65" s="190"/>
      <c r="HH65" s="190"/>
      <c r="HI65" s="190"/>
      <c r="HJ65" s="190"/>
      <c r="HK65" s="190"/>
      <c r="HL65" s="190"/>
      <c r="HM65" s="190"/>
      <c r="HN65" s="190"/>
      <c r="HO65" s="190"/>
      <c r="HP65" s="190"/>
      <c r="HQ65" s="190"/>
      <c r="HR65" s="190"/>
      <c r="HS65" s="190"/>
      <c r="HT65" s="190"/>
      <c r="HU65" s="190"/>
      <c r="HV65" s="190"/>
      <c r="HW65" s="190"/>
      <c r="HX65" s="190"/>
      <c r="HY65" s="190"/>
      <c r="HZ65" s="190"/>
      <c r="IA65" s="190"/>
      <c r="IB65" s="190"/>
      <c r="IC65" s="190"/>
      <c r="ID65" s="190"/>
      <c r="IE65" s="190"/>
      <c r="IF65" s="190"/>
      <c r="IG65" s="190"/>
      <c r="IH65" s="190"/>
      <c r="II65" s="190"/>
      <c r="IJ65" s="190"/>
      <c r="IK65" s="190"/>
      <c r="IL65" s="190"/>
      <c r="IM65" s="190"/>
      <c r="IN65" s="190"/>
      <c r="IO65" s="190"/>
      <c r="IP65" s="190"/>
      <c r="IQ65" s="190"/>
      <c r="IR65" s="190"/>
      <c r="IS65" s="190"/>
      <c r="IT65" s="190"/>
      <c r="IU65" s="190"/>
      <c r="IV65" s="190"/>
    </row>
    <row r="66" spans="1:256" ht="15.75">
      <c r="A66" s="209" t="s">
        <v>673</v>
      </c>
      <c r="B66" s="199">
        <v>2</v>
      </c>
      <c r="C66" s="199">
        <v>606</v>
      </c>
      <c r="D66" s="203">
        <v>5100</v>
      </c>
      <c r="E66" s="201">
        <f t="shared" si="0"/>
        <v>4000</v>
      </c>
      <c r="F66" s="201">
        <f t="shared" si="0"/>
        <v>0</v>
      </c>
      <c r="G66" s="201">
        <f t="shared" si="0"/>
        <v>4000</v>
      </c>
      <c r="H66" s="201"/>
      <c r="I66" s="201"/>
      <c r="J66" s="201">
        <f t="shared" si="1"/>
        <v>0</v>
      </c>
      <c r="K66" s="201"/>
      <c r="L66" s="201"/>
      <c r="M66" s="201">
        <f t="shared" si="2"/>
        <v>0</v>
      </c>
      <c r="N66" s="201">
        <v>4000</v>
      </c>
      <c r="O66" s="201"/>
      <c r="P66" s="201">
        <f t="shared" si="3"/>
        <v>4000</v>
      </c>
      <c r="Q66" s="201"/>
      <c r="R66" s="201"/>
      <c r="S66" s="201">
        <f t="shared" si="4"/>
        <v>0</v>
      </c>
      <c r="T66" s="201"/>
      <c r="U66" s="201"/>
      <c r="V66" s="201">
        <f t="shared" si="5"/>
        <v>0</v>
      </c>
      <c r="W66" s="201"/>
      <c r="X66" s="201"/>
      <c r="Y66" s="201">
        <f t="shared" si="6"/>
        <v>0</v>
      </c>
      <c r="Z66" s="201"/>
      <c r="AA66" s="201"/>
      <c r="AB66" s="201">
        <f t="shared" si="7"/>
        <v>0</v>
      </c>
      <c r="AC66" s="201"/>
      <c r="AD66" s="201"/>
      <c r="AE66" s="201">
        <f t="shared" si="8"/>
        <v>0</v>
      </c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190"/>
      <c r="GB66" s="190"/>
      <c r="GC66" s="190"/>
      <c r="GD66" s="190"/>
      <c r="GE66" s="190"/>
      <c r="GF66" s="190"/>
      <c r="GG66" s="190"/>
      <c r="GH66" s="190"/>
      <c r="GI66" s="190"/>
      <c r="GJ66" s="190"/>
      <c r="GK66" s="190"/>
      <c r="GL66" s="190"/>
      <c r="GM66" s="190"/>
      <c r="GN66" s="190"/>
      <c r="GO66" s="190"/>
      <c r="GP66" s="190"/>
      <c r="GQ66" s="190"/>
      <c r="GR66" s="190"/>
      <c r="GS66" s="190"/>
      <c r="GT66" s="190"/>
      <c r="GU66" s="190"/>
      <c r="GV66" s="190"/>
      <c r="GW66" s="190"/>
      <c r="GX66" s="190"/>
      <c r="GY66" s="190"/>
      <c r="GZ66" s="190"/>
      <c r="HA66" s="190"/>
      <c r="HB66" s="190"/>
      <c r="HC66" s="190"/>
      <c r="HD66" s="190"/>
      <c r="HE66" s="190"/>
      <c r="HF66" s="190"/>
      <c r="HG66" s="190"/>
      <c r="HH66" s="190"/>
      <c r="HI66" s="190"/>
      <c r="HJ66" s="190"/>
      <c r="HK66" s="190"/>
      <c r="HL66" s="190"/>
      <c r="HM66" s="190"/>
      <c r="HN66" s="190"/>
      <c r="HO66" s="190"/>
      <c r="HP66" s="190"/>
      <c r="HQ66" s="190"/>
      <c r="HR66" s="190"/>
      <c r="HS66" s="190"/>
      <c r="HT66" s="190"/>
      <c r="HU66" s="190"/>
      <c r="HV66" s="190"/>
      <c r="HW66" s="190"/>
      <c r="HX66" s="190"/>
      <c r="HY66" s="190"/>
      <c r="HZ66" s="190"/>
      <c r="IA66" s="190"/>
      <c r="IB66" s="190"/>
      <c r="IC66" s="190"/>
      <c r="ID66" s="190"/>
      <c r="IE66" s="190"/>
      <c r="IF66" s="190"/>
      <c r="IG66" s="190"/>
      <c r="IH66" s="190"/>
      <c r="II66" s="190"/>
      <c r="IJ66" s="190"/>
      <c r="IK66" s="190"/>
      <c r="IL66" s="190"/>
      <c r="IM66" s="190"/>
      <c r="IN66" s="190"/>
      <c r="IO66" s="190"/>
      <c r="IP66" s="190"/>
      <c r="IQ66" s="190"/>
      <c r="IR66" s="190"/>
      <c r="IS66" s="190"/>
      <c r="IT66" s="190"/>
      <c r="IU66" s="190"/>
      <c r="IV66" s="190"/>
    </row>
    <row r="67" spans="1:256" ht="15.75">
      <c r="A67" s="209" t="s">
        <v>674</v>
      </c>
      <c r="B67" s="199">
        <v>2</v>
      </c>
      <c r="C67" s="199">
        <v>606</v>
      </c>
      <c r="D67" s="203">
        <v>5100</v>
      </c>
      <c r="E67" s="201">
        <f t="shared" si="0"/>
        <v>7000</v>
      </c>
      <c r="F67" s="201">
        <f t="shared" si="0"/>
        <v>0</v>
      </c>
      <c r="G67" s="201">
        <f t="shared" si="0"/>
        <v>7000</v>
      </c>
      <c r="H67" s="201"/>
      <c r="I67" s="201"/>
      <c r="J67" s="201">
        <f t="shared" si="1"/>
        <v>0</v>
      </c>
      <c r="K67" s="201"/>
      <c r="L67" s="201"/>
      <c r="M67" s="201">
        <f t="shared" si="2"/>
        <v>0</v>
      </c>
      <c r="N67" s="201">
        <v>7000</v>
      </c>
      <c r="O67" s="201"/>
      <c r="P67" s="201">
        <f t="shared" si="3"/>
        <v>7000</v>
      </c>
      <c r="Q67" s="201"/>
      <c r="R67" s="201"/>
      <c r="S67" s="201">
        <f t="shared" si="4"/>
        <v>0</v>
      </c>
      <c r="T67" s="201"/>
      <c r="U67" s="201"/>
      <c r="V67" s="201">
        <f t="shared" si="5"/>
        <v>0</v>
      </c>
      <c r="W67" s="201"/>
      <c r="X67" s="201"/>
      <c r="Y67" s="201">
        <f t="shared" si="6"/>
        <v>0</v>
      </c>
      <c r="Z67" s="201"/>
      <c r="AA67" s="201"/>
      <c r="AB67" s="201">
        <f t="shared" si="7"/>
        <v>0</v>
      </c>
      <c r="AC67" s="201"/>
      <c r="AD67" s="201"/>
      <c r="AE67" s="201">
        <f t="shared" si="8"/>
        <v>0</v>
      </c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0"/>
      <c r="FK67" s="190"/>
      <c r="FL67" s="190"/>
      <c r="FM67" s="190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190"/>
      <c r="GA67" s="190"/>
      <c r="GB67" s="190"/>
      <c r="GC67" s="190"/>
      <c r="GD67" s="190"/>
      <c r="GE67" s="190"/>
      <c r="GF67" s="190"/>
      <c r="GG67" s="190"/>
      <c r="GH67" s="190"/>
      <c r="GI67" s="190"/>
      <c r="GJ67" s="190"/>
      <c r="GK67" s="190"/>
      <c r="GL67" s="190"/>
      <c r="GM67" s="190"/>
      <c r="GN67" s="190"/>
      <c r="GO67" s="190"/>
      <c r="GP67" s="190"/>
      <c r="GQ67" s="190"/>
      <c r="GR67" s="190"/>
      <c r="GS67" s="190"/>
      <c r="GT67" s="190"/>
      <c r="GU67" s="190"/>
      <c r="GV67" s="190"/>
      <c r="GW67" s="190"/>
      <c r="GX67" s="190"/>
      <c r="GY67" s="190"/>
      <c r="GZ67" s="190"/>
      <c r="HA67" s="190"/>
      <c r="HB67" s="190"/>
      <c r="HC67" s="190"/>
      <c r="HD67" s="190"/>
      <c r="HE67" s="190"/>
      <c r="HF67" s="190"/>
      <c r="HG67" s="190"/>
      <c r="HH67" s="190"/>
      <c r="HI67" s="190"/>
      <c r="HJ67" s="190"/>
      <c r="HK67" s="190"/>
      <c r="HL67" s="190"/>
      <c r="HM67" s="190"/>
      <c r="HN67" s="190"/>
      <c r="HO67" s="190"/>
      <c r="HP67" s="190"/>
      <c r="HQ67" s="190"/>
      <c r="HR67" s="190"/>
      <c r="HS67" s="190"/>
      <c r="HT67" s="190"/>
      <c r="HU67" s="190"/>
      <c r="HV67" s="190"/>
      <c r="HW67" s="190"/>
      <c r="HX67" s="190"/>
      <c r="HY67" s="190"/>
      <c r="HZ67" s="190"/>
      <c r="IA67" s="190"/>
      <c r="IB67" s="190"/>
      <c r="IC67" s="190"/>
      <c r="ID67" s="190"/>
      <c r="IE67" s="190"/>
      <c r="IF67" s="190"/>
      <c r="IG67" s="190"/>
      <c r="IH67" s="190"/>
      <c r="II67" s="190"/>
      <c r="IJ67" s="190"/>
      <c r="IK67" s="190"/>
      <c r="IL67" s="190"/>
      <c r="IM67" s="190"/>
      <c r="IN67" s="190"/>
      <c r="IO67" s="190"/>
      <c r="IP67" s="190"/>
      <c r="IQ67" s="190"/>
      <c r="IR67" s="190"/>
      <c r="IS67" s="190"/>
      <c r="IT67" s="190"/>
      <c r="IU67" s="190"/>
      <c r="IV67" s="190"/>
    </row>
    <row r="68" spans="1:256" ht="31.5">
      <c r="A68" s="209" t="s">
        <v>675</v>
      </c>
      <c r="B68" s="199">
        <v>2</v>
      </c>
      <c r="C68" s="199">
        <v>606</v>
      </c>
      <c r="D68" s="203">
        <v>5100</v>
      </c>
      <c r="E68" s="201">
        <f t="shared" si="0"/>
        <v>16398</v>
      </c>
      <c r="F68" s="201">
        <f t="shared" si="0"/>
        <v>0</v>
      </c>
      <c r="G68" s="201">
        <f t="shared" si="0"/>
        <v>16398</v>
      </c>
      <c r="H68" s="201"/>
      <c r="I68" s="201"/>
      <c r="J68" s="201">
        <f t="shared" si="1"/>
        <v>0</v>
      </c>
      <c r="K68" s="201">
        <v>8898</v>
      </c>
      <c r="L68" s="201"/>
      <c r="M68" s="201">
        <f t="shared" si="2"/>
        <v>8898</v>
      </c>
      <c r="N68" s="201">
        <v>7500</v>
      </c>
      <c r="O68" s="201"/>
      <c r="P68" s="201">
        <f t="shared" si="3"/>
        <v>7500</v>
      </c>
      <c r="Q68" s="201"/>
      <c r="R68" s="201"/>
      <c r="S68" s="201">
        <f t="shared" si="4"/>
        <v>0</v>
      </c>
      <c r="T68" s="201"/>
      <c r="U68" s="201"/>
      <c r="V68" s="201">
        <f t="shared" si="5"/>
        <v>0</v>
      </c>
      <c r="W68" s="201"/>
      <c r="X68" s="201"/>
      <c r="Y68" s="201">
        <f t="shared" si="6"/>
        <v>0</v>
      </c>
      <c r="Z68" s="201"/>
      <c r="AA68" s="201"/>
      <c r="AB68" s="201">
        <f t="shared" si="7"/>
        <v>0</v>
      </c>
      <c r="AC68" s="201"/>
      <c r="AD68" s="201"/>
      <c r="AE68" s="201">
        <f t="shared" si="8"/>
        <v>0</v>
      </c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  <c r="FF68" s="190"/>
      <c r="FG68" s="190"/>
      <c r="FH68" s="190"/>
      <c r="FI68" s="190"/>
      <c r="FJ68" s="190"/>
      <c r="FK68" s="190"/>
      <c r="FL68" s="190"/>
      <c r="FM68" s="190"/>
      <c r="FN68" s="190"/>
      <c r="FO68" s="190"/>
      <c r="FP68" s="190"/>
      <c r="FQ68" s="190"/>
      <c r="FR68" s="190"/>
      <c r="FS68" s="190"/>
      <c r="FT68" s="190"/>
      <c r="FU68" s="190"/>
      <c r="FV68" s="190"/>
      <c r="FW68" s="190"/>
      <c r="FX68" s="190"/>
      <c r="FY68" s="190"/>
      <c r="FZ68" s="190"/>
      <c r="GA68" s="190"/>
      <c r="GB68" s="190"/>
      <c r="GC68" s="190"/>
      <c r="GD68" s="190"/>
      <c r="GE68" s="190"/>
      <c r="GF68" s="190"/>
      <c r="GG68" s="190"/>
      <c r="GH68" s="190"/>
      <c r="GI68" s="190"/>
      <c r="GJ68" s="190"/>
      <c r="GK68" s="190"/>
      <c r="GL68" s="190"/>
      <c r="GM68" s="190"/>
      <c r="GN68" s="190"/>
      <c r="GO68" s="190"/>
      <c r="GP68" s="190"/>
      <c r="GQ68" s="190"/>
      <c r="GR68" s="190"/>
      <c r="GS68" s="190"/>
      <c r="GT68" s="190"/>
      <c r="GU68" s="190"/>
      <c r="GV68" s="190"/>
      <c r="GW68" s="190"/>
      <c r="GX68" s="190"/>
      <c r="GY68" s="190"/>
      <c r="GZ68" s="190"/>
      <c r="HA68" s="190"/>
      <c r="HB68" s="190"/>
      <c r="HC68" s="190"/>
      <c r="HD68" s="190"/>
      <c r="HE68" s="190"/>
      <c r="HF68" s="190"/>
      <c r="HG68" s="190"/>
      <c r="HH68" s="190"/>
      <c r="HI68" s="190"/>
      <c r="HJ68" s="190"/>
      <c r="HK68" s="190"/>
      <c r="HL68" s="190"/>
      <c r="HM68" s="190"/>
      <c r="HN68" s="190"/>
      <c r="HO68" s="190"/>
      <c r="HP68" s="190"/>
      <c r="HQ68" s="190"/>
      <c r="HR68" s="190"/>
      <c r="HS68" s="190"/>
      <c r="HT68" s="190"/>
      <c r="HU68" s="190"/>
      <c r="HV68" s="190"/>
      <c r="HW68" s="190"/>
      <c r="HX68" s="190"/>
      <c r="HY68" s="190"/>
      <c r="HZ68" s="190"/>
      <c r="IA68" s="190"/>
      <c r="IB68" s="190"/>
      <c r="IC68" s="190"/>
      <c r="ID68" s="190"/>
      <c r="IE68" s="190"/>
      <c r="IF68" s="190"/>
      <c r="IG68" s="190"/>
      <c r="IH68" s="190"/>
      <c r="II68" s="190"/>
      <c r="IJ68" s="190"/>
      <c r="IK68" s="190"/>
      <c r="IL68" s="190"/>
      <c r="IM68" s="190"/>
      <c r="IN68" s="190"/>
      <c r="IO68" s="190"/>
      <c r="IP68" s="190"/>
      <c r="IQ68" s="190"/>
      <c r="IR68" s="190"/>
      <c r="IS68" s="190"/>
      <c r="IT68" s="190"/>
      <c r="IU68" s="190"/>
      <c r="IV68" s="190"/>
    </row>
    <row r="69" spans="1:256" ht="15.75">
      <c r="A69" s="209" t="s">
        <v>676</v>
      </c>
      <c r="B69" s="199">
        <v>2</v>
      </c>
      <c r="C69" s="199">
        <v>606</v>
      </c>
      <c r="D69" s="203">
        <v>5100</v>
      </c>
      <c r="E69" s="201">
        <f t="shared" si="0"/>
        <v>4000</v>
      </c>
      <c r="F69" s="201">
        <f t="shared" si="0"/>
        <v>0</v>
      </c>
      <c r="G69" s="201">
        <f t="shared" si="0"/>
        <v>4000</v>
      </c>
      <c r="H69" s="201"/>
      <c r="I69" s="201"/>
      <c r="J69" s="201">
        <f t="shared" si="1"/>
        <v>0</v>
      </c>
      <c r="K69" s="201"/>
      <c r="L69" s="201"/>
      <c r="M69" s="201">
        <f t="shared" si="2"/>
        <v>0</v>
      </c>
      <c r="N69" s="201">
        <v>4000</v>
      </c>
      <c r="O69" s="201"/>
      <c r="P69" s="201">
        <f t="shared" si="3"/>
        <v>4000</v>
      </c>
      <c r="Q69" s="201"/>
      <c r="R69" s="201"/>
      <c r="S69" s="201">
        <f t="shared" si="4"/>
        <v>0</v>
      </c>
      <c r="T69" s="201"/>
      <c r="U69" s="201"/>
      <c r="V69" s="201">
        <f t="shared" si="5"/>
        <v>0</v>
      </c>
      <c r="W69" s="201"/>
      <c r="X69" s="201"/>
      <c r="Y69" s="201">
        <f t="shared" si="6"/>
        <v>0</v>
      </c>
      <c r="Z69" s="201"/>
      <c r="AA69" s="201"/>
      <c r="AB69" s="201">
        <f t="shared" si="7"/>
        <v>0</v>
      </c>
      <c r="AC69" s="201"/>
      <c r="AD69" s="201"/>
      <c r="AE69" s="201">
        <f t="shared" si="8"/>
        <v>0</v>
      </c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  <c r="FH69" s="190"/>
      <c r="FI69" s="190"/>
      <c r="FJ69" s="190"/>
      <c r="FK69" s="190"/>
      <c r="FL69" s="190"/>
      <c r="FM69" s="190"/>
      <c r="FN69" s="190"/>
      <c r="FO69" s="190"/>
      <c r="FP69" s="190"/>
      <c r="FQ69" s="190"/>
      <c r="FR69" s="190"/>
      <c r="FS69" s="190"/>
      <c r="FT69" s="190"/>
      <c r="FU69" s="190"/>
      <c r="FV69" s="190"/>
      <c r="FW69" s="190"/>
      <c r="FX69" s="190"/>
      <c r="FY69" s="190"/>
      <c r="FZ69" s="190"/>
      <c r="GA69" s="190"/>
      <c r="GB69" s="190"/>
      <c r="GC69" s="190"/>
      <c r="GD69" s="190"/>
      <c r="GE69" s="190"/>
      <c r="GF69" s="190"/>
      <c r="GG69" s="190"/>
      <c r="GH69" s="190"/>
      <c r="GI69" s="190"/>
      <c r="GJ69" s="190"/>
      <c r="GK69" s="190"/>
      <c r="GL69" s="190"/>
      <c r="GM69" s="190"/>
      <c r="GN69" s="190"/>
      <c r="GO69" s="190"/>
      <c r="GP69" s="190"/>
      <c r="GQ69" s="190"/>
      <c r="GR69" s="190"/>
      <c r="GS69" s="190"/>
      <c r="GT69" s="190"/>
      <c r="GU69" s="190"/>
      <c r="GV69" s="190"/>
      <c r="GW69" s="190"/>
      <c r="GX69" s="190"/>
      <c r="GY69" s="190"/>
      <c r="GZ69" s="190"/>
      <c r="HA69" s="190"/>
      <c r="HB69" s="190"/>
      <c r="HC69" s="190"/>
      <c r="HD69" s="190"/>
      <c r="HE69" s="190"/>
      <c r="HF69" s="190"/>
      <c r="HG69" s="190"/>
      <c r="HH69" s="190"/>
      <c r="HI69" s="190"/>
      <c r="HJ69" s="190"/>
      <c r="HK69" s="190"/>
      <c r="HL69" s="190"/>
      <c r="HM69" s="190"/>
      <c r="HN69" s="190"/>
      <c r="HO69" s="190"/>
      <c r="HP69" s="190"/>
      <c r="HQ69" s="190"/>
      <c r="HR69" s="190"/>
      <c r="HS69" s="190"/>
      <c r="HT69" s="190"/>
      <c r="HU69" s="190"/>
      <c r="HV69" s="190"/>
      <c r="HW69" s="190"/>
      <c r="HX69" s="190"/>
      <c r="HY69" s="190"/>
      <c r="HZ69" s="190"/>
      <c r="IA69" s="190"/>
      <c r="IB69" s="190"/>
      <c r="IC69" s="190"/>
      <c r="ID69" s="190"/>
      <c r="IE69" s="190"/>
      <c r="IF69" s="190"/>
      <c r="IG69" s="190"/>
      <c r="IH69" s="190"/>
      <c r="II69" s="190"/>
      <c r="IJ69" s="190"/>
      <c r="IK69" s="190"/>
      <c r="IL69" s="190"/>
      <c r="IM69" s="190"/>
      <c r="IN69" s="190"/>
      <c r="IO69" s="190"/>
      <c r="IP69" s="190"/>
      <c r="IQ69" s="190"/>
      <c r="IR69" s="190"/>
      <c r="IS69" s="190"/>
      <c r="IT69" s="190"/>
      <c r="IU69" s="190"/>
      <c r="IV69" s="190"/>
    </row>
    <row r="70" spans="1:256" ht="31.5">
      <c r="A70" s="209" t="s">
        <v>677</v>
      </c>
      <c r="B70" s="199">
        <v>2</v>
      </c>
      <c r="C70" s="199">
        <v>606</v>
      </c>
      <c r="D70" s="203">
        <v>5100</v>
      </c>
      <c r="E70" s="201">
        <f t="shared" si="0"/>
        <v>23702</v>
      </c>
      <c r="F70" s="201">
        <f t="shared" si="0"/>
        <v>0</v>
      </c>
      <c r="G70" s="201">
        <f t="shared" si="0"/>
        <v>23702</v>
      </c>
      <c r="H70" s="201"/>
      <c r="I70" s="201"/>
      <c r="J70" s="201">
        <f t="shared" si="1"/>
        <v>0</v>
      </c>
      <c r="K70" s="201">
        <f>15702</f>
        <v>15702</v>
      </c>
      <c r="L70" s="201"/>
      <c r="M70" s="201">
        <f t="shared" si="2"/>
        <v>15702</v>
      </c>
      <c r="N70" s="201">
        <v>8000</v>
      </c>
      <c r="O70" s="201"/>
      <c r="P70" s="201">
        <f t="shared" si="3"/>
        <v>8000</v>
      </c>
      <c r="Q70" s="201"/>
      <c r="R70" s="201"/>
      <c r="S70" s="201">
        <f t="shared" si="4"/>
        <v>0</v>
      </c>
      <c r="T70" s="201"/>
      <c r="U70" s="201"/>
      <c r="V70" s="201">
        <f t="shared" si="5"/>
        <v>0</v>
      </c>
      <c r="W70" s="201"/>
      <c r="X70" s="201"/>
      <c r="Y70" s="201">
        <f t="shared" si="6"/>
        <v>0</v>
      </c>
      <c r="Z70" s="201"/>
      <c r="AA70" s="201"/>
      <c r="AB70" s="201">
        <f t="shared" si="7"/>
        <v>0</v>
      </c>
      <c r="AC70" s="201"/>
      <c r="AD70" s="201"/>
      <c r="AE70" s="201">
        <f t="shared" si="8"/>
        <v>0</v>
      </c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0"/>
      <c r="FF70" s="190"/>
      <c r="FG70" s="190"/>
      <c r="FH70" s="190"/>
      <c r="FI70" s="190"/>
      <c r="FJ70" s="190"/>
      <c r="FK70" s="190"/>
      <c r="FL70" s="190"/>
      <c r="FM70" s="190"/>
      <c r="FN70" s="190"/>
      <c r="FO70" s="190"/>
      <c r="FP70" s="190"/>
      <c r="FQ70" s="190"/>
      <c r="FR70" s="190"/>
      <c r="FS70" s="190"/>
      <c r="FT70" s="190"/>
      <c r="FU70" s="190"/>
      <c r="FV70" s="190"/>
      <c r="FW70" s="190"/>
      <c r="FX70" s="190"/>
      <c r="FY70" s="190"/>
      <c r="FZ70" s="190"/>
      <c r="GA70" s="190"/>
      <c r="GB70" s="190"/>
      <c r="GC70" s="190"/>
      <c r="GD70" s="190"/>
      <c r="GE70" s="190"/>
      <c r="GF70" s="190"/>
      <c r="GG70" s="190"/>
      <c r="GH70" s="190"/>
      <c r="GI70" s="190"/>
      <c r="GJ70" s="190"/>
      <c r="GK70" s="190"/>
      <c r="GL70" s="190"/>
      <c r="GM70" s="190"/>
      <c r="GN70" s="190"/>
      <c r="GO70" s="190"/>
      <c r="GP70" s="190"/>
      <c r="GQ70" s="190"/>
      <c r="GR70" s="190"/>
      <c r="GS70" s="190"/>
      <c r="GT70" s="190"/>
      <c r="GU70" s="190"/>
      <c r="GV70" s="190"/>
      <c r="GW70" s="190"/>
      <c r="GX70" s="190"/>
      <c r="GY70" s="190"/>
      <c r="GZ70" s="190"/>
      <c r="HA70" s="190"/>
      <c r="HB70" s="190"/>
      <c r="HC70" s="190"/>
      <c r="HD70" s="190"/>
      <c r="HE70" s="190"/>
      <c r="HF70" s="190"/>
      <c r="HG70" s="190"/>
      <c r="HH70" s="190"/>
      <c r="HI70" s="190"/>
      <c r="HJ70" s="190"/>
      <c r="HK70" s="190"/>
      <c r="HL70" s="190"/>
      <c r="HM70" s="190"/>
      <c r="HN70" s="190"/>
      <c r="HO70" s="190"/>
      <c r="HP70" s="190"/>
      <c r="HQ70" s="190"/>
      <c r="HR70" s="190"/>
      <c r="HS70" s="190"/>
      <c r="HT70" s="190"/>
      <c r="HU70" s="190"/>
      <c r="HV70" s="190"/>
      <c r="HW70" s="190"/>
      <c r="HX70" s="190"/>
      <c r="HY70" s="190"/>
      <c r="HZ70" s="190"/>
      <c r="IA70" s="190"/>
      <c r="IB70" s="190"/>
      <c r="IC70" s="190"/>
      <c r="ID70" s="190"/>
      <c r="IE70" s="190"/>
      <c r="IF70" s="190"/>
      <c r="IG70" s="190"/>
      <c r="IH70" s="190"/>
      <c r="II70" s="190"/>
      <c r="IJ70" s="190"/>
      <c r="IK70" s="190"/>
      <c r="IL70" s="190"/>
      <c r="IM70" s="190"/>
      <c r="IN70" s="190"/>
      <c r="IO70" s="190"/>
      <c r="IP70" s="190"/>
      <c r="IQ70" s="190"/>
      <c r="IR70" s="190"/>
      <c r="IS70" s="190"/>
      <c r="IT70" s="190"/>
      <c r="IU70" s="190"/>
      <c r="IV70" s="190"/>
    </row>
    <row r="71" spans="1:256" ht="15.75">
      <c r="A71" s="209" t="s">
        <v>678</v>
      </c>
      <c r="B71" s="199">
        <v>2</v>
      </c>
      <c r="C71" s="199">
        <v>606</v>
      </c>
      <c r="D71" s="203">
        <v>5100</v>
      </c>
      <c r="E71" s="201">
        <f t="shared" si="0"/>
        <v>11000</v>
      </c>
      <c r="F71" s="201">
        <f t="shared" si="0"/>
        <v>0</v>
      </c>
      <c r="G71" s="201">
        <f t="shared" si="0"/>
        <v>11000</v>
      </c>
      <c r="H71" s="201"/>
      <c r="I71" s="201"/>
      <c r="J71" s="201">
        <f t="shared" si="1"/>
        <v>0</v>
      </c>
      <c r="K71" s="201"/>
      <c r="L71" s="201"/>
      <c r="M71" s="201">
        <f t="shared" si="2"/>
        <v>0</v>
      </c>
      <c r="N71" s="201">
        <v>11000</v>
      </c>
      <c r="O71" s="201"/>
      <c r="P71" s="201">
        <f t="shared" si="3"/>
        <v>11000</v>
      </c>
      <c r="Q71" s="201"/>
      <c r="R71" s="201"/>
      <c r="S71" s="201">
        <f t="shared" si="4"/>
        <v>0</v>
      </c>
      <c r="T71" s="201"/>
      <c r="U71" s="201"/>
      <c r="V71" s="201">
        <f t="shared" si="5"/>
        <v>0</v>
      </c>
      <c r="W71" s="201"/>
      <c r="X71" s="201"/>
      <c r="Y71" s="201">
        <f t="shared" si="6"/>
        <v>0</v>
      </c>
      <c r="Z71" s="201"/>
      <c r="AA71" s="201"/>
      <c r="AB71" s="201">
        <f t="shared" si="7"/>
        <v>0</v>
      </c>
      <c r="AC71" s="201"/>
      <c r="AD71" s="201"/>
      <c r="AE71" s="201">
        <f t="shared" si="8"/>
        <v>0</v>
      </c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0"/>
      <c r="FK71" s="190"/>
      <c r="FL71" s="190"/>
      <c r="FM71" s="190"/>
      <c r="FN71" s="190"/>
      <c r="FO71" s="190"/>
      <c r="FP71" s="190"/>
      <c r="FQ71" s="190"/>
      <c r="FR71" s="190"/>
      <c r="FS71" s="190"/>
      <c r="FT71" s="190"/>
      <c r="FU71" s="190"/>
      <c r="FV71" s="190"/>
      <c r="FW71" s="190"/>
      <c r="FX71" s="190"/>
      <c r="FY71" s="190"/>
      <c r="FZ71" s="190"/>
      <c r="GA71" s="190"/>
      <c r="GB71" s="190"/>
      <c r="GC71" s="190"/>
      <c r="GD71" s="190"/>
      <c r="GE71" s="190"/>
      <c r="GF71" s="190"/>
      <c r="GG71" s="190"/>
      <c r="GH71" s="190"/>
      <c r="GI71" s="190"/>
      <c r="GJ71" s="190"/>
      <c r="GK71" s="190"/>
      <c r="GL71" s="190"/>
      <c r="GM71" s="190"/>
      <c r="GN71" s="190"/>
      <c r="GO71" s="190"/>
      <c r="GP71" s="190"/>
      <c r="GQ71" s="190"/>
      <c r="GR71" s="190"/>
      <c r="GS71" s="190"/>
      <c r="GT71" s="190"/>
      <c r="GU71" s="190"/>
      <c r="GV71" s="190"/>
      <c r="GW71" s="190"/>
      <c r="GX71" s="190"/>
      <c r="GY71" s="190"/>
      <c r="GZ71" s="190"/>
      <c r="HA71" s="190"/>
      <c r="HB71" s="190"/>
      <c r="HC71" s="190"/>
      <c r="HD71" s="190"/>
      <c r="HE71" s="190"/>
      <c r="HF71" s="190"/>
      <c r="HG71" s="190"/>
      <c r="HH71" s="190"/>
      <c r="HI71" s="190"/>
      <c r="HJ71" s="190"/>
      <c r="HK71" s="190"/>
      <c r="HL71" s="190"/>
      <c r="HM71" s="190"/>
      <c r="HN71" s="190"/>
      <c r="HO71" s="190"/>
      <c r="HP71" s="190"/>
      <c r="HQ71" s="190"/>
      <c r="HR71" s="190"/>
      <c r="HS71" s="190"/>
      <c r="HT71" s="190"/>
      <c r="HU71" s="190"/>
      <c r="HV71" s="190"/>
      <c r="HW71" s="190"/>
      <c r="HX71" s="190"/>
      <c r="HY71" s="190"/>
      <c r="HZ71" s="190"/>
      <c r="IA71" s="190"/>
      <c r="IB71" s="190"/>
      <c r="IC71" s="190"/>
      <c r="ID71" s="190"/>
      <c r="IE71" s="190"/>
      <c r="IF71" s="190"/>
      <c r="IG71" s="190"/>
      <c r="IH71" s="190"/>
      <c r="II71" s="190"/>
      <c r="IJ71" s="190"/>
      <c r="IK71" s="190"/>
      <c r="IL71" s="190"/>
      <c r="IM71" s="190"/>
      <c r="IN71" s="190"/>
      <c r="IO71" s="190"/>
      <c r="IP71" s="190"/>
      <c r="IQ71" s="190"/>
      <c r="IR71" s="190"/>
      <c r="IS71" s="190"/>
      <c r="IT71" s="190"/>
      <c r="IU71" s="190"/>
      <c r="IV71" s="190"/>
    </row>
    <row r="72" spans="1:256" ht="31.5">
      <c r="A72" s="209" t="s">
        <v>679</v>
      </c>
      <c r="B72" s="199">
        <v>2</v>
      </c>
      <c r="C72" s="199">
        <v>606</v>
      </c>
      <c r="D72" s="203">
        <v>5100</v>
      </c>
      <c r="E72" s="201">
        <f t="shared" si="0"/>
        <v>8697</v>
      </c>
      <c r="F72" s="201">
        <f t="shared" si="0"/>
        <v>0</v>
      </c>
      <c r="G72" s="201">
        <f t="shared" si="0"/>
        <v>8697</v>
      </c>
      <c r="H72" s="201"/>
      <c r="I72" s="201"/>
      <c r="J72" s="201">
        <f t="shared" si="1"/>
        <v>0</v>
      </c>
      <c r="K72" s="201"/>
      <c r="L72" s="201"/>
      <c r="M72" s="201">
        <f t="shared" si="2"/>
        <v>0</v>
      </c>
      <c r="N72" s="201">
        <f>197+8500</f>
        <v>8697</v>
      </c>
      <c r="O72" s="201"/>
      <c r="P72" s="201">
        <f t="shared" si="3"/>
        <v>8697</v>
      </c>
      <c r="Q72" s="201"/>
      <c r="R72" s="201"/>
      <c r="S72" s="201">
        <f t="shared" si="4"/>
        <v>0</v>
      </c>
      <c r="T72" s="201"/>
      <c r="U72" s="201"/>
      <c r="V72" s="201">
        <f t="shared" si="5"/>
        <v>0</v>
      </c>
      <c r="W72" s="201"/>
      <c r="X72" s="201"/>
      <c r="Y72" s="201">
        <f t="shared" si="6"/>
        <v>0</v>
      </c>
      <c r="Z72" s="201"/>
      <c r="AA72" s="201"/>
      <c r="AB72" s="201">
        <f t="shared" si="7"/>
        <v>0</v>
      </c>
      <c r="AC72" s="201"/>
      <c r="AD72" s="201"/>
      <c r="AE72" s="201">
        <f t="shared" si="8"/>
        <v>0</v>
      </c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0"/>
      <c r="FK72" s="190"/>
      <c r="FL72" s="190"/>
      <c r="FM72" s="190"/>
      <c r="FN72" s="190"/>
      <c r="FO72" s="190"/>
      <c r="FP72" s="190"/>
      <c r="FQ72" s="190"/>
      <c r="FR72" s="190"/>
      <c r="FS72" s="190"/>
      <c r="FT72" s="190"/>
      <c r="FU72" s="190"/>
      <c r="FV72" s="190"/>
      <c r="FW72" s="190"/>
      <c r="FX72" s="190"/>
      <c r="FY72" s="190"/>
      <c r="FZ72" s="190"/>
      <c r="GA72" s="190"/>
      <c r="GB72" s="190"/>
      <c r="GC72" s="190"/>
      <c r="GD72" s="190"/>
      <c r="GE72" s="190"/>
      <c r="GF72" s="190"/>
      <c r="GG72" s="190"/>
      <c r="GH72" s="190"/>
      <c r="GI72" s="190"/>
      <c r="GJ72" s="190"/>
      <c r="GK72" s="190"/>
      <c r="GL72" s="190"/>
      <c r="GM72" s="190"/>
      <c r="GN72" s="190"/>
      <c r="GO72" s="190"/>
      <c r="GP72" s="190"/>
      <c r="GQ72" s="190"/>
      <c r="GR72" s="190"/>
      <c r="GS72" s="190"/>
      <c r="GT72" s="190"/>
      <c r="GU72" s="190"/>
      <c r="GV72" s="190"/>
      <c r="GW72" s="190"/>
      <c r="GX72" s="190"/>
      <c r="GY72" s="190"/>
      <c r="GZ72" s="190"/>
      <c r="HA72" s="190"/>
      <c r="HB72" s="190"/>
      <c r="HC72" s="190"/>
      <c r="HD72" s="190"/>
      <c r="HE72" s="190"/>
      <c r="HF72" s="190"/>
      <c r="HG72" s="190"/>
      <c r="HH72" s="190"/>
      <c r="HI72" s="190"/>
      <c r="HJ72" s="190"/>
      <c r="HK72" s="190"/>
      <c r="HL72" s="190"/>
      <c r="HM72" s="190"/>
      <c r="HN72" s="190"/>
      <c r="HO72" s="190"/>
      <c r="HP72" s="190"/>
      <c r="HQ72" s="190"/>
      <c r="HR72" s="190"/>
      <c r="HS72" s="190"/>
      <c r="HT72" s="190"/>
      <c r="HU72" s="190"/>
      <c r="HV72" s="190"/>
      <c r="HW72" s="190"/>
      <c r="HX72" s="190"/>
      <c r="HY72" s="190"/>
      <c r="HZ72" s="190"/>
      <c r="IA72" s="190"/>
      <c r="IB72" s="190"/>
      <c r="IC72" s="190"/>
      <c r="ID72" s="190"/>
      <c r="IE72" s="190"/>
      <c r="IF72" s="190"/>
      <c r="IG72" s="190"/>
      <c r="IH72" s="190"/>
      <c r="II72" s="190"/>
      <c r="IJ72" s="190"/>
      <c r="IK72" s="190"/>
      <c r="IL72" s="190"/>
      <c r="IM72" s="190"/>
      <c r="IN72" s="190"/>
      <c r="IO72" s="190"/>
      <c r="IP72" s="190"/>
      <c r="IQ72" s="190"/>
      <c r="IR72" s="190"/>
      <c r="IS72" s="190"/>
      <c r="IT72" s="190"/>
      <c r="IU72" s="190"/>
      <c r="IV72" s="190"/>
    </row>
    <row r="73" spans="1:256" ht="15.75">
      <c r="A73" s="209" t="s">
        <v>680</v>
      </c>
      <c r="B73" s="199">
        <v>2</v>
      </c>
      <c r="C73" s="199">
        <v>606</v>
      </c>
      <c r="D73" s="203">
        <v>5100</v>
      </c>
      <c r="E73" s="201">
        <f t="shared" si="0"/>
        <v>17000</v>
      </c>
      <c r="F73" s="201">
        <f t="shared" si="0"/>
        <v>0</v>
      </c>
      <c r="G73" s="201">
        <f t="shared" si="0"/>
        <v>17000</v>
      </c>
      <c r="H73" s="201"/>
      <c r="I73" s="201"/>
      <c r="J73" s="201">
        <f t="shared" si="1"/>
        <v>0</v>
      </c>
      <c r="K73" s="201">
        <v>8500</v>
      </c>
      <c r="L73" s="201"/>
      <c r="M73" s="201">
        <f t="shared" si="2"/>
        <v>8500</v>
      </c>
      <c r="N73" s="201">
        <v>8500</v>
      </c>
      <c r="O73" s="201"/>
      <c r="P73" s="201">
        <f t="shared" si="3"/>
        <v>8500</v>
      </c>
      <c r="Q73" s="201"/>
      <c r="R73" s="201"/>
      <c r="S73" s="201">
        <f t="shared" si="4"/>
        <v>0</v>
      </c>
      <c r="T73" s="201"/>
      <c r="U73" s="201"/>
      <c r="V73" s="201">
        <f t="shared" si="5"/>
        <v>0</v>
      </c>
      <c r="W73" s="201"/>
      <c r="X73" s="201"/>
      <c r="Y73" s="201">
        <f t="shared" si="6"/>
        <v>0</v>
      </c>
      <c r="Z73" s="201"/>
      <c r="AA73" s="201"/>
      <c r="AB73" s="201">
        <f t="shared" si="7"/>
        <v>0</v>
      </c>
      <c r="AC73" s="201"/>
      <c r="AD73" s="201"/>
      <c r="AE73" s="201">
        <f t="shared" si="8"/>
        <v>0</v>
      </c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0"/>
      <c r="FM73" s="190"/>
      <c r="FN73" s="190"/>
      <c r="FO73" s="190"/>
      <c r="FP73" s="190"/>
      <c r="FQ73" s="190"/>
      <c r="FR73" s="190"/>
      <c r="FS73" s="190"/>
      <c r="FT73" s="190"/>
      <c r="FU73" s="190"/>
      <c r="FV73" s="190"/>
      <c r="FW73" s="190"/>
      <c r="FX73" s="190"/>
      <c r="FY73" s="190"/>
      <c r="FZ73" s="190"/>
      <c r="GA73" s="190"/>
      <c r="GB73" s="190"/>
      <c r="GC73" s="190"/>
      <c r="GD73" s="190"/>
      <c r="GE73" s="190"/>
      <c r="GF73" s="190"/>
      <c r="GG73" s="190"/>
      <c r="GH73" s="190"/>
      <c r="GI73" s="190"/>
      <c r="GJ73" s="190"/>
      <c r="GK73" s="190"/>
      <c r="GL73" s="190"/>
      <c r="GM73" s="190"/>
      <c r="GN73" s="190"/>
      <c r="GO73" s="190"/>
      <c r="GP73" s="190"/>
      <c r="GQ73" s="190"/>
      <c r="GR73" s="190"/>
      <c r="GS73" s="190"/>
      <c r="GT73" s="190"/>
      <c r="GU73" s="190"/>
      <c r="GV73" s="190"/>
      <c r="GW73" s="190"/>
      <c r="GX73" s="190"/>
      <c r="GY73" s="190"/>
      <c r="GZ73" s="190"/>
      <c r="HA73" s="190"/>
      <c r="HB73" s="190"/>
      <c r="HC73" s="190"/>
      <c r="HD73" s="190"/>
      <c r="HE73" s="190"/>
      <c r="HF73" s="190"/>
      <c r="HG73" s="190"/>
      <c r="HH73" s="190"/>
      <c r="HI73" s="190"/>
      <c r="HJ73" s="190"/>
      <c r="HK73" s="190"/>
      <c r="HL73" s="190"/>
      <c r="HM73" s="190"/>
      <c r="HN73" s="190"/>
      <c r="HO73" s="190"/>
      <c r="HP73" s="190"/>
      <c r="HQ73" s="190"/>
      <c r="HR73" s="190"/>
      <c r="HS73" s="190"/>
      <c r="HT73" s="190"/>
      <c r="HU73" s="190"/>
      <c r="HV73" s="190"/>
      <c r="HW73" s="190"/>
      <c r="HX73" s="190"/>
      <c r="HY73" s="190"/>
      <c r="HZ73" s="190"/>
      <c r="IA73" s="190"/>
      <c r="IB73" s="190"/>
      <c r="IC73" s="190"/>
      <c r="ID73" s="190"/>
      <c r="IE73" s="190"/>
      <c r="IF73" s="190"/>
      <c r="IG73" s="190"/>
      <c r="IH73" s="190"/>
      <c r="II73" s="190"/>
      <c r="IJ73" s="190"/>
      <c r="IK73" s="190"/>
      <c r="IL73" s="190"/>
      <c r="IM73" s="190"/>
      <c r="IN73" s="190"/>
      <c r="IO73" s="190"/>
      <c r="IP73" s="190"/>
      <c r="IQ73" s="190"/>
      <c r="IR73" s="190"/>
      <c r="IS73" s="190"/>
      <c r="IT73" s="190"/>
      <c r="IU73" s="190"/>
      <c r="IV73" s="190"/>
    </row>
    <row r="74" spans="1:256" ht="15.75">
      <c r="A74" s="209" t="s">
        <v>681</v>
      </c>
      <c r="B74" s="199">
        <v>2</v>
      </c>
      <c r="C74" s="199">
        <v>606</v>
      </c>
      <c r="D74" s="203">
        <v>5100</v>
      </c>
      <c r="E74" s="201">
        <f t="shared" si="0"/>
        <v>5500</v>
      </c>
      <c r="F74" s="201">
        <f t="shared" si="0"/>
        <v>0</v>
      </c>
      <c r="G74" s="201">
        <f t="shared" si="0"/>
        <v>5500</v>
      </c>
      <c r="H74" s="201"/>
      <c r="I74" s="201"/>
      <c r="J74" s="201">
        <f t="shared" si="1"/>
        <v>0</v>
      </c>
      <c r="K74" s="201"/>
      <c r="L74" s="201"/>
      <c r="M74" s="201">
        <f t="shared" si="2"/>
        <v>0</v>
      </c>
      <c r="N74" s="201">
        <v>5500</v>
      </c>
      <c r="O74" s="201"/>
      <c r="P74" s="201">
        <f t="shared" si="3"/>
        <v>5500</v>
      </c>
      <c r="Q74" s="201"/>
      <c r="R74" s="201"/>
      <c r="S74" s="201">
        <f t="shared" si="4"/>
        <v>0</v>
      </c>
      <c r="T74" s="201"/>
      <c r="U74" s="201"/>
      <c r="V74" s="201">
        <f t="shared" si="5"/>
        <v>0</v>
      </c>
      <c r="W74" s="201"/>
      <c r="X74" s="201"/>
      <c r="Y74" s="201">
        <f t="shared" si="6"/>
        <v>0</v>
      </c>
      <c r="Z74" s="201"/>
      <c r="AA74" s="201"/>
      <c r="AB74" s="201">
        <f t="shared" si="7"/>
        <v>0</v>
      </c>
      <c r="AC74" s="201"/>
      <c r="AD74" s="201"/>
      <c r="AE74" s="201">
        <f t="shared" si="8"/>
        <v>0</v>
      </c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0"/>
      <c r="FK74" s="190"/>
      <c r="FL74" s="190"/>
      <c r="FM74" s="190"/>
      <c r="FN74" s="190"/>
      <c r="FO74" s="190"/>
      <c r="FP74" s="190"/>
      <c r="FQ74" s="190"/>
      <c r="FR74" s="190"/>
      <c r="FS74" s="190"/>
      <c r="FT74" s="190"/>
      <c r="FU74" s="190"/>
      <c r="FV74" s="190"/>
      <c r="FW74" s="190"/>
      <c r="FX74" s="190"/>
      <c r="FY74" s="190"/>
      <c r="FZ74" s="190"/>
      <c r="GA74" s="190"/>
      <c r="GB74" s="190"/>
      <c r="GC74" s="190"/>
      <c r="GD74" s="190"/>
      <c r="GE74" s="190"/>
      <c r="GF74" s="190"/>
      <c r="GG74" s="190"/>
      <c r="GH74" s="190"/>
      <c r="GI74" s="190"/>
      <c r="GJ74" s="190"/>
      <c r="GK74" s="190"/>
      <c r="GL74" s="190"/>
      <c r="GM74" s="190"/>
      <c r="GN74" s="190"/>
      <c r="GO74" s="190"/>
      <c r="GP74" s="190"/>
      <c r="GQ74" s="190"/>
      <c r="GR74" s="190"/>
      <c r="GS74" s="190"/>
      <c r="GT74" s="190"/>
      <c r="GU74" s="190"/>
      <c r="GV74" s="190"/>
      <c r="GW74" s="190"/>
      <c r="GX74" s="190"/>
      <c r="GY74" s="190"/>
      <c r="GZ74" s="190"/>
      <c r="HA74" s="190"/>
      <c r="HB74" s="190"/>
      <c r="HC74" s="190"/>
      <c r="HD74" s="190"/>
      <c r="HE74" s="190"/>
      <c r="HF74" s="190"/>
      <c r="HG74" s="190"/>
      <c r="HH74" s="190"/>
      <c r="HI74" s="190"/>
      <c r="HJ74" s="190"/>
      <c r="HK74" s="190"/>
      <c r="HL74" s="190"/>
      <c r="HM74" s="190"/>
      <c r="HN74" s="190"/>
      <c r="HO74" s="190"/>
      <c r="HP74" s="190"/>
      <c r="HQ74" s="190"/>
      <c r="HR74" s="190"/>
      <c r="HS74" s="190"/>
      <c r="HT74" s="190"/>
      <c r="HU74" s="190"/>
      <c r="HV74" s="190"/>
      <c r="HW74" s="190"/>
      <c r="HX74" s="190"/>
      <c r="HY74" s="190"/>
      <c r="HZ74" s="190"/>
      <c r="IA74" s="190"/>
      <c r="IB74" s="190"/>
      <c r="IC74" s="190"/>
      <c r="ID74" s="190"/>
      <c r="IE74" s="190"/>
      <c r="IF74" s="190"/>
      <c r="IG74" s="190"/>
      <c r="IH74" s="190"/>
      <c r="II74" s="190"/>
      <c r="IJ74" s="190"/>
      <c r="IK74" s="190"/>
      <c r="IL74" s="190"/>
      <c r="IM74" s="190"/>
      <c r="IN74" s="190"/>
      <c r="IO74" s="190"/>
      <c r="IP74" s="190"/>
      <c r="IQ74" s="190"/>
      <c r="IR74" s="190"/>
      <c r="IS74" s="190"/>
      <c r="IT74" s="190"/>
      <c r="IU74" s="190"/>
      <c r="IV74" s="190"/>
    </row>
    <row r="75" spans="1:256" ht="15.75">
      <c r="A75" s="209" t="s">
        <v>682</v>
      </c>
      <c r="B75" s="199">
        <v>2</v>
      </c>
      <c r="C75" s="199">
        <v>606</v>
      </c>
      <c r="D75" s="203">
        <v>5100</v>
      </c>
      <c r="E75" s="201">
        <f t="shared" si="0"/>
        <v>9000</v>
      </c>
      <c r="F75" s="201">
        <f t="shared" si="0"/>
        <v>0</v>
      </c>
      <c r="G75" s="201">
        <f t="shared" si="0"/>
        <v>9000</v>
      </c>
      <c r="H75" s="201"/>
      <c r="I75" s="201"/>
      <c r="J75" s="201">
        <f aca="true" t="shared" si="15" ref="J75:J138">H75-I75</f>
        <v>0</v>
      </c>
      <c r="K75" s="201"/>
      <c r="L75" s="201"/>
      <c r="M75" s="201">
        <f aca="true" t="shared" si="16" ref="M75:M138">K75-L75</f>
        <v>0</v>
      </c>
      <c r="N75" s="201">
        <v>9000</v>
      </c>
      <c r="O75" s="201"/>
      <c r="P75" s="201">
        <f aca="true" t="shared" si="17" ref="P75:P138">N75-O75</f>
        <v>9000</v>
      </c>
      <c r="Q75" s="201"/>
      <c r="R75" s="201"/>
      <c r="S75" s="201">
        <f aca="true" t="shared" si="18" ref="S75:S138">Q75-R75</f>
        <v>0</v>
      </c>
      <c r="T75" s="201"/>
      <c r="U75" s="201"/>
      <c r="V75" s="201">
        <f aca="true" t="shared" si="19" ref="V75:V138">T75-U75</f>
        <v>0</v>
      </c>
      <c r="W75" s="201"/>
      <c r="X75" s="201"/>
      <c r="Y75" s="201">
        <f aca="true" t="shared" si="20" ref="Y75:Y138">W75-X75</f>
        <v>0</v>
      </c>
      <c r="Z75" s="201"/>
      <c r="AA75" s="201"/>
      <c r="AB75" s="201">
        <f aca="true" t="shared" si="21" ref="AB75:AB138">Z75-AA75</f>
        <v>0</v>
      </c>
      <c r="AC75" s="201"/>
      <c r="AD75" s="201"/>
      <c r="AE75" s="201">
        <f aca="true" t="shared" si="22" ref="AE75:AE138">AC75-AD75</f>
        <v>0</v>
      </c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0"/>
      <c r="FM75" s="190"/>
      <c r="FN75" s="190"/>
      <c r="FO75" s="190"/>
      <c r="FP75" s="190"/>
      <c r="FQ75" s="190"/>
      <c r="FR75" s="190"/>
      <c r="FS75" s="190"/>
      <c r="FT75" s="190"/>
      <c r="FU75" s="190"/>
      <c r="FV75" s="190"/>
      <c r="FW75" s="190"/>
      <c r="FX75" s="190"/>
      <c r="FY75" s="190"/>
      <c r="FZ75" s="190"/>
      <c r="GA75" s="190"/>
      <c r="GB75" s="190"/>
      <c r="GC75" s="190"/>
      <c r="GD75" s="190"/>
      <c r="GE75" s="190"/>
      <c r="GF75" s="190"/>
      <c r="GG75" s="190"/>
      <c r="GH75" s="190"/>
      <c r="GI75" s="190"/>
      <c r="GJ75" s="190"/>
      <c r="GK75" s="190"/>
      <c r="GL75" s="190"/>
      <c r="GM75" s="190"/>
      <c r="GN75" s="190"/>
      <c r="GO75" s="190"/>
      <c r="GP75" s="190"/>
      <c r="GQ75" s="190"/>
      <c r="GR75" s="190"/>
      <c r="GS75" s="190"/>
      <c r="GT75" s="190"/>
      <c r="GU75" s="190"/>
      <c r="GV75" s="190"/>
      <c r="GW75" s="190"/>
      <c r="GX75" s="190"/>
      <c r="GY75" s="190"/>
      <c r="GZ75" s="190"/>
      <c r="HA75" s="190"/>
      <c r="HB75" s="190"/>
      <c r="HC75" s="190"/>
      <c r="HD75" s="190"/>
      <c r="HE75" s="190"/>
      <c r="HF75" s="190"/>
      <c r="HG75" s="190"/>
      <c r="HH75" s="190"/>
      <c r="HI75" s="190"/>
      <c r="HJ75" s="190"/>
      <c r="HK75" s="190"/>
      <c r="HL75" s="190"/>
      <c r="HM75" s="190"/>
      <c r="HN75" s="190"/>
      <c r="HO75" s="190"/>
      <c r="HP75" s="190"/>
      <c r="HQ75" s="190"/>
      <c r="HR75" s="190"/>
      <c r="HS75" s="190"/>
      <c r="HT75" s="190"/>
      <c r="HU75" s="190"/>
      <c r="HV75" s="190"/>
      <c r="HW75" s="190"/>
      <c r="HX75" s="190"/>
      <c r="HY75" s="190"/>
      <c r="HZ75" s="190"/>
      <c r="IA75" s="190"/>
      <c r="IB75" s="190"/>
      <c r="IC75" s="190"/>
      <c r="ID75" s="190"/>
      <c r="IE75" s="190"/>
      <c r="IF75" s="190"/>
      <c r="IG75" s="190"/>
      <c r="IH75" s="190"/>
      <c r="II75" s="190"/>
      <c r="IJ75" s="190"/>
      <c r="IK75" s="190"/>
      <c r="IL75" s="190"/>
      <c r="IM75" s="190"/>
      <c r="IN75" s="190"/>
      <c r="IO75" s="190"/>
      <c r="IP75" s="190"/>
      <c r="IQ75" s="190"/>
      <c r="IR75" s="190"/>
      <c r="IS75" s="190"/>
      <c r="IT75" s="190"/>
      <c r="IU75" s="190"/>
      <c r="IV75" s="190"/>
    </row>
    <row r="76" spans="1:256" ht="47.25">
      <c r="A76" s="209" t="s">
        <v>683</v>
      </c>
      <c r="B76" s="199">
        <v>2</v>
      </c>
      <c r="C76" s="199">
        <v>606</v>
      </c>
      <c r="D76" s="203">
        <v>5100</v>
      </c>
      <c r="E76" s="201">
        <f t="shared" si="0"/>
        <v>41364</v>
      </c>
      <c r="F76" s="201">
        <f t="shared" si="0"/>
        <v>0</v>
      </c>
      <c r="G76" s="201">
        <f t="shared" si="0"/>
        <v>41364</v>
      </c>
      <c r="H76" s="201"/>
      <c r="I76" s="201"/>
      <c r="J76" s="201">
        <f t="shared" si="15"/>
        <v>0</v>
      </c>
      <c r="K76" s="201">
        <f>11000+19364</f>
        <v>30364</v>
      </c>
      <c r="L76" s="201"/>
      <c r="M76" s="201">
        <f t="shared" si="16"/>
        <v>30364</v>
      </c>
      <c r="N76" s="201">
        <v>11000</v>
      </c>
      <c r="O76" s="201"/>
      <c r="P76" s="201">
        <f t="shared" si="17"/>
        <v>11000</v>
      </c>
      <c r="Q76" s="201"/>
      <c r="R76" s="201"/>
      <c r="S76" s="201">
        <f t="shared" si="18"/>
        <v>0</v>
      </c>
      <c r="T76" s="201"/>
      <c r="U76" s="201"/>
      <c r="V76" s="201">
        <f t="shared" si="19"/>
        <v>0</v>
      </c>
      <c r="W76" s="201"/>
      <c r="X76" s="201"/>
      <c r="Y76" s="201">
        <f t="shared" si="20"/>
        <v>0</v>
      </c>
      <c r="Z76" s="201"/>
      <c r="AA76" s="201"/>
      <c r="AB76" s="201">
        <f t="shared" si="21"/>
        <v>0</v>
      </c>
      <c r="AC76" s="201"/>
      <c r="AD76" s="201"/>
      <c r="AE76" s="201">
        <f t="shared" si="22"/>
        <v>0</v>
      </c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  <c r="FB76" s="190"/>
      <c r="FC76" s="190"/>
      <c r="FD76" s="190"/>
      <c r="FE76" s="190"/>
      <c r="FF76" s="190"/>
      <c r="FG76" s="190"/>
      <c r="FH76" s="190"/>
      <c r="FI76" s="190"/>
      <c r="FJ76" s="190"/>
      <c r="FK76" s="190"/>
      <c r="FL76" s="190"/>
      <c r="FM76" s="190"/>
      <c r="FN76" s="190"/>
      <c r="FO76" s="190"/>
      <c r="FP76" s="190"/>
      <c r="FQ76" s="190"/>
      <c r="FR76" s="190"/>
      <c r="FS76" s="190"/>
      <c r="FT76" s="190"/>
      <c r="FU76" s="190"/>
      <c r="FV76" s="190"/>
      <c r="FW76" s="190"/>
      <c r="FX76" s="190"/>
      <c r="FY76" s="190"/>
      <c r="FZ76" s="190"/>
      <c r="GA76" s="190"/>
      <c r="GB76" s="190"/>
      <c r="GC76" s="190"/>
      <c r="GD76" s="190"/>
      <c r="GE76" s="190"/>
      <c r="GF76" s="190"/>
      <c r="GG76" s="190"/>
      <c r="GH76" s="190"/>
      <c r="GI76" s="190"/>
      <c r="GJ76" s="190"/>
      <c r="GK76" s="190"/>
      <c r="GL76" s="190"/>
      <c r="GM76" s="190"/>
      <c r="GN76" s="190"/>
      <c r="GO76" s="190"/>
      <c r="GP76" s="190"/>
      <c r="GQ76" s="190"/>
      <c r="GR76" s="190"/>
      <c r="GS76" s="190"/>
      <c r="GT76" s="190"/>
      <c r="GU76" s="190"/>
      <c r="GV76" s="190"/>
      <c r="GW76" s="190"/>
      <c r="GX76" s="190"/>
      <c r="GY76" s="190"/>
      <c r="GZ76" s="190"/>
      <c r="HA76" s="190"/>
      <c r="HB76" s="190"/>
      <c r="HC76" s="190"/>
      <c r="HD76" s="190"/>
      <c r="HE76" s="190"/>
      <c r="HF76" s="190"/>
      <c r="HG76" s="190"/>
      <c r="HH76" s="190"/>
      <c r="HI76" s="190"/>
      <c r="HJ76" s="190"/>
      <c r="HK76" s="190"/>
      <c r="HL76" s="190"/>
      <c r="HM76" s="190"/>
      <c r="HN76" s="190"/>
      <c r="HO76" s="190"/>
      <c r="HP76" s="190"/>
      <c r="HQ76" s="190"/>
      <c r="HR76" s="190"/>
      <c r="HS76" s="190"/>
      <c r="HT76" s="190"/>
      <c r="HU76" s="190"/>
      <c r="HV76" s="190"/>
      <c r="HW76" s="190"/>
      <c r="HX76" s="190"/>
      <c r="HY76" s="190"/>
      <c r="HZ76" s="190"/>
      <c r="IA76" s="190"/>
      <c r="IB76" s="190"/>
      <c r="IC76" s="190"/>
      <c r="ID76" s="190"/>
      <c r="IE76" s="190"/>
      <c r="IF76" s="190"/>
      <c r="IG76" s="190"/>
      <c r="IH76" s="190"/>
      <c r="II76" s="190"/>
      <c r="IJ76" s="190"/>
      <c r="IK76" s="190"/>
      <c r="IL76" s="190"/>
      <c r="IM76" s="190"/>
      <c r="IN76" s="190"/>
      <c r="IO76" s="190"/>
      <c r="IP76" s="190"/>
      <c r="IQ76" s="190"/>
      <c r="IR76" s="190"/>
      <c r="IS76" s="190"/>
      <c r="IT76" s="190"/>
      <c r="IU76" s="190"/>
      <c r="IV76" s="190"/>
    </row>
    <row r="77" spans="1:256" ht="15.75">
      <c r="A77" s="209" t="s">
        <v>684</v>
      </c>
      <c r="B77" s="199">
        <v>2</v>
      </c>
      <c r="C77" s="199">
        <v>606</v>
      </c>
      <c r="D77" s="203">
        <v>5100</v>
      </c>
      <c r="E77" s="201">
        <f aca="true" t="shared" si="23" ref="E77:G162">H77+K77+N77+Q77+T77+W77+AC77</f>
        <v>8000</v>
      </c>
      <c r="F77" s="201">
        <f t="shared" si="23"/>
        <v>0</v>
      </c>
      <c r="G77" s="201">
        <f t="shared" si="23"/>
        <v>8000</v>
      </c>
      <c r="H77" s="201"/>
      <c r="I77" s="201"/>
      <c r="J77" s="201">
        <f t="shared" si="15"/>
        <v>0</v>
      </c>
      <c r="K77" s="201"/>
      <c r="L77" s="201"/>
      <c r="M77" s="201">
        <f t="shared" si="16"/>
        <v>0</v>
      </c>
      <c r="N77" s="201">
        <v>8000</v>
      </c>
      <c r="O77" s="201"/>
      <c r="P77" s="201">
        <f t="shared" si="17"/>
        <v>8000</v>
      </c>
      <c r="Q77" s="201"/>
      <c r="R77" s="201"/>
      <c r="S77" s="201">
        <f t="shared" si="18"/>
        <v>0</v>
      </c>
      <c r="T77" s="201"/>
      <c r="U77" s="201"/>
      <c r="V77" s="201">
        <f t="shared" si="19"/>
        <v>0</v>
      </c>
      <c r="W77" s="201"/>
      <c r="X77" s="201"/>
      <c r="Y77" s="201">
        <f t="shared" si="20"/>
        <v>0</v>
      </c>
      <c r="Z77" s="201"/>
      <c r="AA77" s="201"/>
      <c r="AB77" s="201">
        <f t="shared" si="21"/>
        <v>0</v>
      </c>
      <c r="AC77" s="201"/>
      <c r="AD77" s="201"/>
      <c r="AE77" s="201">
        <f t="shared" si="22"/>
        <v>0</v>
      </c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  <c r="FB77" s="190"/>
      <c r="FC77" s="190"/>
      <c r="FD77" s="190"/>
      <c r="FE77" s="190"/>
      <c r="FF77" s="190"/>
      <c r="FG77" s="190"/>
      <c r="FH77" s="190"/>
      <c r="FI77" s="190"/>
      <c r="FJ77" s="190"/>
      <c r="FK77" s="190"/>
      <c r="FL77" s="190"/>
      <c r="FM77" s="190"/>
      <c r="FN77" s="190"/>
      <c r="FO77" s="190"/>
      <c r="FP77" s="190"/>
      <c r="FQ77" s="190"/>
      <c r="FR77" s="190"/>
      <c r="FS77" s="190"/>
      <c r="FT77" s="190"/>
      <c r="FU77" s="190"/>
      <c r="FV77" s="190"/>
      <c r="FW77" s="190"/>
      <c r="FX77" s="190"/>
      <c r="FY77" s="190"/>
      <c r="FZ77" s="190"/>
      <c r="GA77" s="190"/>
      <c r="GB77" s="190"/>
      <c r="GC77" s="190"/>
      <c r="GD77" s="190"/>
      <c r="GE77" s="190"/>
      <c r="GF77" s="190"/>
      <c r="GG77" s="190"/>
      <c r="GH77" s="190"/>
      <c r="GI77" s="190"/>
      <c r="GJ77" s="190"/>
      <c r="GK77" s="190"/>
      <c r="GL77" s="190"/>
      <c r="GM77" s="190"/>
      <c r="GN77" s="190"/>
      <c r="GO77" s="190"/>
      <c r="GP77" s="190"/>
      <c r="GQ77" s="190"/>
      <c r="GR77" s="190"/>
      <c r="GS77" s="190"/>
      <c r="GT77" s="190"/>
      <c r="GU77" s="190"/>
      <c r="GV77" s="190"/>
      <c r="GW77" s="190"/>
      <c r="GX77" s="190"/>
      <c r="GY77" s="190"/>
      <c r="GZ77" s="190"/>
      <c r="HA77" s="190"/>
      <c r="HB77" s="190"/>
      <c r="HC77" s="190"/>
      <c r="HD77" s="190"/>
      <c r="HE77" s="190"/>
      <c r="HF77" s="190"/>
      <c r="HG77" s="190"/>
      <c r="HH77" s="190"/>
      <c r="HI77" s="190"/>
      <c r="HJ77" s="190"/>
      <c r="HK77" s="190"/>
      <c r="HL77" s="190"/>
      <c r="HM77" s="190"/>
      <c r="HN77" s="190"/>
      <c r="HO77" s="190"/>
      <c r="HP77" s="190"/>
      <c r="HQ77" s="190"/>
      <c r="HR77" s="190"/>
      <c r="HS77" s="190"/>
      <c r="HT77" s="190"/>
      <c r="HU77" s="190"/>
      <c r="HV77" s="190"/>
      <c r="HW77" s="190"/>
      <c r="HX77" s="190"/>
      <c r="HY77" s="190"/>
      <c r="HZ77" s="190"/>
      <c r="IA77" s="190"/>
      <c r="IB77" s="190"/>
      <c r="IC77" s="190"/>
      <c r="ID77" s="190"/>
      <c r="IE77" s="190"/>
      <c r="IF77" s="190"/>
      <c r="IG77" s="190"/>
      <c r="IH77" s="190"/>
      <c r="II77" s="190"/>
      <c r="IJ77" s="190"/>
      <c r="IK77" s="190"/>
      <c r="IL77" s="190"/>
      <c r="IM77" s="190"/>
      <c r="IN77" s="190"/>
      <c r="IO77" s="190"/>
      <c r="IP77" s="190"/>
      <c r="IQ77" s="190"/>
      <c r="IR77" s="190"/>
      <c r="IS77" s="190"/>
      <c r="IT77" s="190"/>
      <c r="IU77" s="190"/>
      <c r="IV77" s="190"/>
    </row>
    <row r="78" spans="1:256" ht="15.75">
      <c r="A78" s="209" t="s">
        <v>685</v>
      </c>
      <c r="B78" s="199">
        <v>2</v>
      </c>
      <c r="C78" s="199">
        <v>606</v>
      </c>
      <c r="D78" s="203">
        <v>5100</v>
      </c>
      <c r="E78" s="201">
        <f t="shared" si="23"/>
        <v>14000</v>
      </c>
      <c r="F78" s="201">
        <f t="shared" si="23"/>
        <v>0</v>
      </c>
      <c r="G78" s="201">
        <f t="shared" si="23"/>
        <v>14000</v>
      </c>
      <c r="H78" s="201"/>
      <c r="I78" s="201"/>
      <c r="J78" s="201">
        <f t="shared" si="15"/>
        <v>0</v>
      </c>
      <c r="K78" s="201"/>
      <c r="L78" s="201"/>
      <c r="M78" s="201">
        <f t="shared" si="16"/>
        <v>0</v>
      </c>
      <c r="N78" s="201">
        <f>11000+3000</f>
        <v>14000</v>
      </c>
      <c r="O78" s="201"/>
      <c r="P78" s="201">
        <f t="shared" si="17"/>
        <v>14000</v>
      </c>
      <c r="Q78" s="201"/>
      <c r="R78" s="201"/>
      <c r="S78" s="201">
        <f t="shared" si="18"/>
        <v>0</v>
      </c>
      <c r="T78" s="201"/>
      <c r="U78" s="201"/>
      <c r="V78" s="201">
        <f t="shared" si="19"/>
        <v>0</v>
      </c>
      <c r="W78" s="201"/>
      <c r="X78" s="201"/>
      <c r="Y78" s="201">
        <f t="shared" si="20"/>
        <v>0</v>
      </c>
      <c r="Z78" s="201"/>
      <c r="AA78" s="201"/>
      <c r="AB78" s="201">
        <f t="shared" si="21"/>
        <v>0</v>
      </c>
      <c r="AC78" s="201"/>
      <c r="AD78" s="201"/>
      <c r="AE78" s="201">
        <f t="shared" si="22"/>
        <v>0</v>
      </c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</row>
    <row r="79" spans="1:256" ht="15.75">
      <c r="A79" s="209" t="s">
        <v>686</v>
      </c>
      <c r="B79" s="199">
        <v>2</v>
      </c>
      <c r="C79" s="199">
        <v>606</v>
      </c>
      <c r="D79" s="203">
        <v>5100</v>
      </c>
      <c r="E79" s="201">
        <f t="shared" si="23"/>
        <v>5000</v>
      </c>
      <c r="F79" s="201">
        <f t="shared" si="23"/>
        <v>0</v>
      </c>
      <c r="G79" s="201">
        <f t="shared" si="23"/>
        <v>5000</v>
      </c>
      <c r="H79" s="201"/>
      <c r="I79" s="201"/>
      <c r="J79" s="201">
        <f t="shared" si="15"/>
        <v>0</v>
      </c>
      <c r="K79" s="201"/>
      <c r="L79" s="201"/>
      <c r="M79" s="201">
        <f t="shared" si="16"/>
        <v>0</v>
      </c>
      <c r="N79" s="201">
        <v>5000</v>
      </c>
      <c r="O79" s="201"/>
      <c r="P79" s="201">
        <f t="shared" si="17"/>
        <v>5000</v>
      </c>
      <c r="Q79" s="201"/>
      <c r="R79" s="201"/>
      <c r="S79" s="201">
        <f t="shared" si="18"/>
        <v>0</v>
      </c>
      <c r="T79" s="201"/>
      <c r="U79" s="201"/>
      <c r="V79" s="201">
        <f t="shared" si="19"/>
        <v>0</v>
      </c>
      <c r="W79" s="201"/>
      <c r="X79" s="201"/>
      <c r="Y79" s="201">
        <f t="shared" si="20"/>
        <v>0</v>
      </c>
      <c r="Z79" s="201"/>
      <c r="AA79" s="201"/>
      <c r="AB79" s="201">
        <f t="shared" si="21"/>
        <v>0</v>
      </c>
      <c r="AC79" s="201"/>
      <c r="AD79" s="201"/>
      <c r="AE79" s="201">
        <f t="shared" si="22"/>
        <v>0</v>
      </c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</row>
    <row r="80" spans="1:256" ht="15.75">
      <c r="A80" s="209" t="s">
        <v>687</v>
      </c>
      <c r="B80" s="199">
        <v>2</v>
      </c>
      <c r="C80" s="199">
        <v>606</v>
      </c>
      <c r="D80" s="203">
        <v>5100</v>
      </c>
      <c r="E80" s="201">
        <f t="shared" si="23"/>
        <v>11000</v>
      </c>
      <c r="F80" s="201">
        <f t="shared" si="23"/>
        <v>0</v>
      </c>
      <c r="G80" s="201">
        <f t="shared" si="23"/>
        <v>11000</v>
      </c>
      <c r="H80" s="201"/>
      <c r="I80" s="201"/>
      <c r="J80" s="201">
        <f t="shared" si="15"/>
        <v>0</v>
      </c>
      <c r="K80" s="201"/>
      <c r="L80" s="201"/>
      <c r="M80" s="201">
        <f t="shared" si="16"/>
        <v>0</v>
      </c>
      <c r="N80" s="201">
        <v>11000</v>
      </c>
      <c r="O80" s="201"/>
      <c r="P80" s="201">
        <f t="shared" si="17"/>
        <v>11000</v>
      </c>
      <c r="Q80" s="201"/>
      <c r="R80" s="201"/>
      <c r="S80" s="201">
        <f t="shared" si="18"/>
        <v>0</v>
      </c>
      <c r="T80" s="201"/>
      <c r="U80" s="201"/>
      <c r="V80" s="201">
        <f t="shared" si="19"/>
        <v>0</v>
      </c>
      <c r="W80" s="201"/>
      <c r="X80" s="201"/>
      <c r="Y80" s="201">
        <f t="shared" si="20"/>
        <v>0</v>
      </c>
      <c r="Z80" s="201"/>
      <c r="AA80" s="201"/>
      <c r="AB80" s="201">
        <f t="shared" si="21"/>
        <v>0</v>
      </c>
      <c r="AC80" s="201"/>
      <c r="AD80" s="201"/>
      <c r="AE80" s="201">
        <f t="shared" si="22"/>
        <v>0</v>
      </c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  <c r="FF80" s="190"/>
      <c r="FG80" s="190"/>
      <c r="FH80" s="190"/>
      <c r="FI80" s="190"/>
      <c r="FJ80" s="190"/>
      <c r="FK80" s="190"/>
      <c r="FL80" s="190"/>
      <c r="FM80" s="190"/>
      <c r="FN80" s="190"/>
      <c r="FO80" s="190"/>
      <c r="FP80" s="190"/>
      <c r="FQ80" s="190"/>
      <c r="FR80" s="190"/>
      <c r="FS80" s="190"/>
      <c r="FT80" s="190"/>
      <c r="FU80" s="190"/>
      <c r="FV80" s="190"/>
      <c r="FW80" s="190"/>
      <c r="FX80" s="190"/>
      <c r="FY80" s="190"/>
      <c r="FZ80" s="190"/>
      <c r="GA80" s="190"/>
      <c r="GB80" s="190"/>
      <c r="GC80" s="190"/>
      <c r="GD80" s="190"/>
      <c r="GE80" s="190"/>
      <c r="GF80" s="190"/>
      <c r="GG80" s="190"/>
      <c r="GH80" s="190"/>
      <c r="GI80" s="190"/>
      <c r="GJ80" s="190"/>
      <c r="GK80" s="190"/>
      <c r="GL80" s="190"/>
      <c r="GM80" s="190"/>
      <c r="GN80" s="190"/>
      <c r="GO80" s="190"/>
      <c r="GP80" s="190"/>
      <c r="GQ80" s="190"/>
      <c r="GR80" s="190"/>
      <c r="GS80" s="190"/>
      <c r="GT80" s="190"/>
      <c r="GU80" s="190"/>
      <c r="GV80" s="190"/>
      <c r="GW80" s="190"/>
      <c r="GX80" s="190"/>
      <c r="GY80" s="190"/>
      <c r="GZ80" s="190"/>
      <c r="HA80" s="190"/>
      <c r="HB80" s="190"/>
      <c r="HC80" s="190"/>
      <c r="HD80" s="190"/>
      <c r="HE80" s="190"/>
      <c r="HF80" s="190"/>
      <c r="HG80" s="190"/>
      <c r="HH80" s="190"/>
      <c r="HI80" s="190"/>
      <c r="HJ80" s="190"/>
      <c r="HK80" s="190"/>
      <c r="HL80" s="190"/>
      <c r="HM80" s="190"/>
      <c r="HN80" s="190"/>
      <c r="HO80" s="190"/>
      <c r="HP80" s="190"/>
      <c r="HQ80" s="190"/>
      <c r="HR80" s="190"/>
      <c r="HS80" s="190"/>
      <c r="HT80" s="190"/>
      <c r="HU80" s="190"/>
      <c r="HV80" s="190"/>
      <c r="HW80" s="190"/>
      <c r="HX80" s="190"/>
      <c r="HY80" s="190"/>
      <c r="HZ80" s="190"/>
      <c r="IA80" s="190"/>
      <c r="IB80" s="190"/>
      <c r="IC80" s="190"/>
      <c r="ID80" s="190"/>
      <c r="IE80" s="190"/>
      <c r="IF80" s="190"/>
      <c r="IG80" s="190"/>
      <c r="IH80" s="190"/>
      <c r="II80" s="190"/>
      <c r="IJ80" s="190"/>
      <c r="IK80" s="190"/>
      <c r="IL80" s="190"/>
      <c r="IM80" s="190"/>
      <c r="IN80" s="190"/>
      <c r="IO80" s="190"/>
      <c r="IP80" s="190"/>
      <c r="IQ80" s="190"/>
      <c r="IR80" s="190"/>
      <c r="IS80" s="190"/>
      <c r="IT80" s="190"/>
      <c r="IU80" s="190"/>
      <c r="IV80" s="190"/>
    </row>
    <row r="81" spans="1:256" ht="15.75">
      <c r="A81" s="209" t="s">
        <v>688</v>
      </c>
      <c r="B81" s="199">
        <v>2</v>
      </c>
      <c r="C81" s="199">
        <v>606</v>
      </c>
      <c r="D81" s="203">
        <v>5100</v>
      </c>
      <c r="E81" s="201">
        <f t="shared" si="23"/>
        <v>9000</v>
      </c>
      <c r="F81" s="201">
        <f t="shared" si="23"/>
        <v>0</v>
      </c>
      <c r="G81" s="201">
        <f t="shared" si="23"/>
        <v>9000</v>
      </c>
      <c r="H81" s="201"/>
      <c r="I81" s="201"/>
      <c r="J81" s="201">
        <f t="shared" si="15"/>
        <v>0</v>
      </c>
      <c r="K81" s="201"/>
      <c r="L81" s="201"/>
      <c r="M81" s="201">
        <f t="shared" si="16"/>
        <v>0</v>
      </c>
      <c r="N81" s="201">
        <v>9000</v>
      </c>
      <c r="O81" s="201"/>
      <c r="P81" s="201">
        <f t="shared" si="17"/>
        <v>9000</v>
      </c>
      <c r="Q81" s="201"/>
      <c r="R81" s="201"/>
      <c r="S81" s="201">
        <f t="shared" si="18"/>
        <v>0</v>
      </c>
      <c r="T81" s="201"/>
      <c r="U81" s="201"/>
      <c r="V81" s="201">
        <f t="shared" si="19"/>
        <v>0</v>
      </c>
      <c r="W81" s="201"/>
      <c r="X81" s="201"/>
      <c r="Y81" s="201">
        <f t="shared" si="20"/>
        <v>0</v>
      </c>
      <c r="Z81" s="201"/>
      <c r="AA81" s="201"/>
      <c r="AB81" s="201">
        <f t="shared" si="21"/>
        <v>0</v>
      </c>
      <c r="AC81" s="201"/>
      <c r="AD81" s="201"/>
      <c r="AE81" s="201">
        <f t="shared" si="22"/>
        <v>0</v>
      </c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I81" s="190"/>
      <c r="FJ81" s="190"/>
      <c r="FK81" s="190"/>
      <c r="FL81" s="190"/>
      <c r="FM81" s="190"/>
      <c r="FN81" s="190"/>
      <c r="FO81" s="190"/>
      <c r="FP81" s="190"/>
      <c r="FQ81" s="190"/>
      <c r="FR81" s="190"/>
      <c r="FS81" s="190"/>
      <c r="FT81" s="190"/>
      <c r="FU81" s="190"/>
      <c r="FV81" s="190"/>
      <c r="FW81" s="190"/>
      <c r="FX81" s="190"/>
      <c r="FY81" s="190"/>
      <c r="FZ81" s="190"/>
      <c r="GA81" s="190"/>
      <c r="GB81" s="190"/>
      <c r="GC81" s="190"/>
      <c r="GD81" s="190"/>
      <c r="GE81" s="190"/>
      <c r="GF81" s="190"/>
      <c r="GG81" s="190"/>
      <c r="GH81" s="190"/>
      <c r="GI81" s="190"/>
      <c r="GJ81" s="190"/>
      <c r="GK81" s="190"/>
      <c r="GL81" s="190"/>
      <c r="GM81" s="190"/>
      <c r="GN81" s="190"/>
      <c r="GO81" s="190"/>
      <c r="GP81" s="190"/>
      <c r="GQ81" s="190"/>
      <c r="GR81" s="190"/>
      <c r="GS81" s="190"/>
      <c r="GT81" s="190"/>
      <c r="GU81" s="190"/>
      <c r="GV81" s="190"/>
      <c r="GW81" s="190"/>
      <c r="GX81" s="190"/>
      <c r="GY81" s="190"/>
      <c r="GZ81" s="190"/>
      <c r="HA81" s="190"/>
      <c r="HB81" s="190"/>
      <c r="HC81" s="190"/>
      <c r="HD81" s="190"/>
      <c r="HE81" s="190"/>
      <c r="HF81" s="190"/>
      <c r="HG81" s="190"/>
      <c r="HH81" s="190"/>
      <c r="HI81" s="190"/>
      <c r="HJ81" s="190"/>
      <c r="HK81" s="190"/>
      <c r="HL81" s="190"/>
      <c r="HM81" s="190"/>
      <c r="HN81" s="190"/>
      <c r="HO81" s="190"/>
      <c r="HP81" s="190"/>
      <c r="HQ81" s="190"/>
      <c r="HR81" s="190"/>
      <c r="HS81" s="190"/>
      <c r="HT81" s="190"/>
      <c r="HU81" s="190"/>
      <c r="HV81" s="190"/>
      <c r="HW81" s="190"/>
      <c r="HX81" s="190"/>
      <c r="HY81" s="190"/>
      <c r="HZ81" s="190"/>
      <c r="IA81" s="190"/>
      <c r="IB81" s="190"/>
      <c r="IC81" s="190"/>
      <c r="ID81" s="190"/>
      <c r="IE81" s="190"/>
      <c r="IF81" s="190"/>
      <c r="IG81" s="190"/>
      <c r="IH81" s="190"/>
      <c r="II81" s="190"/>
      <c r="IJ81" s="190"/>
      <c r="IK81" s="190"/>
      <c r="IL81" s="190"/>
      <c r="IM81" s="190"/>
      <c r="IN81" s="190"/>
      <c r="IO81" s="190"/>
      <c r="IP81" s="190"/>
      <c r="IQ81" s="190"/>
      <c r="IR81" s="190"/>
      <c r="IS81" s="190"/>
      <c r="IT81" s="190"/>
      <c r="IU81" s="190"/>
      <c r="IV81" s="190"/>
    </row>
    <row r="82" spans="1:256" ht="31.5">
      <c r="A82" s="209" t="s">
        <v>689</v>
      </c>
      <c r="B82" s="199">
        <v>2</v>
      </c>
      <c r="C82" s="199">
        <v>606</v>
      </c>
      <c r="D82" s="203">
        <v>5100</v>
      </c>
      <c r="E82" s="201">
        <f t="shared" si="23"/>
        <v>12270</v>
      </c>
      <c r="F82" s="201">
        <f t="shared" si="23"/>
        <v>0</v>
      </c>
      <c r="G82" s="201">
        <f t="shared" si="23"/>
        <v>12270</v>
      </c>
      <c r="H82" s="201"/>
      <c r="I82" s="201"/>
      <c r="J82" s="201">
        <f t="shared" si="15"/>
        <v>0</v>
      </c>
      <c r="K82" s="201"/>
      <c r="L82" s="201"/>
      <c r="M82" s="201">
        <f t="shared" si="16"/>
        <v>0</v>
      </c>
      <c r="N82" s="201">
        <f>3270+9000</f>
        <v>12270</v>
      </c>
      <c r="O82" s="201"/>
      <c r="P82" s="201">
        <f t="shared" si="17"/>
        <v>12270</v>
      </c>
      <c r="Q82" s="201"/>
      <c r="R82" s="201"/>
      <c r="S82" s="201">
        <f t="shared" si="18"/>
        <v>0</v>
      </c>
      <c r="T82" s="201"/>
      <c r="U82" s="201"/>
      <c r="V82" s="201">
        <f t="shared" si="19"/>
        <v>0</v>
      </c>
      <c r="W82" s="201"/>
      <c r="X82" s="201"/>
      <c r="Y82" s="201">
        <f t="shared" si="20"/>
        <v>0</v>
      </c>
      <c r="Z82" s="201"/>
      <c r="AA82" s="201"/>
      <c r="AB82" s="201">
        <f t="shared" si="21"/>
        <v>0</v>
      </c>
      <c r="AC82" s="201"/>
      <c r="AD82" s="201"/>
      <c r="AE82" s="201">
        <f t="shared" si="22"/>
        <v>0</v>
      </c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0"/>
      <c r="FI82" s="190"/>
      <c r="FJ82" s="190"/>
      <c r="FK82" s="190"/>
      <c r="FL82" s="190"/>
      <c r="FM82" s="190"/>
      <c r="FN82" s="190"/>
      <c r="FO82" s="190"/>
      <c r="FP82" s="190"/>
      <c r="FQ82" s="190"/>
      <c r="FR82" s="190"/>
      <c r="FS82" s="190"/>
      <c r="FT82" s="190"/>
      <c r="FU82" s="190"/>
      <c r="FV82" s="190"/>
      <c r="FW82" s="190"/>
      <c r="FX82" s="190"/>
      <c r="FY82" s="190"/>
      <c r="FZ82" s="190"/>
      <c r="GA82" s="190"/>
      <c r="GB82" s="190"/>
      <c r="GC82" s="190"/>
      <c r="GD82" s="190"/>
      <c r="GE82" s="190"/>
      <c r="GF82" s="190"/>
      <c r="GG82" s="190"/>
      <c r="GH82" s="190"/>
      <c r="GI82" s="190"/>
      <c r="GJ82" s="190"/>
      <c r="GK82" s="190"/>
      <c r="GL82" s="190"/>
      <c r="GM82" s="190"/>
      <c r="GN82" s="190"/>
      <c r="GO82" s="190"/>
      <c r="GP82" s="190"/>
      <c r="GQ82" s="190"/>
      <c r="GR82" s="190"/>
      <c r="GS82" s="190"/>
      <c r="GT82" s="190"/>
      <c r="GU82" s="190"/>
      <c r="GV82" s="190"/>
      <c r="GW82" s="190"/>
      <c r="GX82" s="190"/>
      <c r="GY82" s="190"/>
      <c r="GZ82" s="190"/>
      <c r="HA82" s="190"/>
      <c r="HB82" s="190"/>
      <c r="HC82" s="190"/>
      <c r="HD82" s="190"/>
      <c r="HE82" s="190"/>
      <c r="HF82" s="190"/>
      <c r="HG82" s="190"/>
      <c r="HH82" s="190"/>
      <c r="HI82" s="190"/>
      <c r="HJ82" s="190"/>
      <c r="HK82" s="190"/>
      <c r="HL82" s="190"/>
      <c r="HM82" s="190"/>
      <c r="HN82" s="190"/>
      <c r="HO82" s="190"/>
      <c r="HP82" s="190"/>
      <c r="HQ82" s="190"/>
      <c r="HR82" s="190"/>
      <c r="HS82" s="190"/>
      <c r="HT82" s="190"/>
      <c r="HU82" s="190"/>
      <c r="HV82" s="190"/>
      <c r="HW82" s="190"/>
      <c r="HX82" s="190"/>
      <c r="HY82" s="190"/>
      <c r="HZ82" s="190"/>
      <c r="IA82" s="190"/>
      <c r="IB82" s="190"/>
      <c r="IC82" s="190"/>
      <c r="ID82" s="190"/>
      <c r="IE82" s="190"/>
      <c r="IF82" s="190"/>
      <c r="IG82" s="190"/>
      <c r="IH82" s="190"/>
      <c r="II82" s="190"/>
      <c r="IJ82" s="190"/>
      <c r="IK82" s="190"/>
      <c r="IL82" s="190"/>
      <c r="IM82" s="190"/>
      <c r="IN82" s="190"/>
      <c r="IO82" s="190"/>
      <c r="IP82" s="190"/>
      <c r="IQ82" s="190"/>
      <c r="IR82" s="190"/>
      <c r="IS82" s="190"/>
      <c r="IT82" s="190"/>
      <c r="IU82" s="190"/>
      <c r="IV82" s="190"/>
    </row>
    <row r="83" spans="1:256" ht="31.5">
      <c r="A83" s="209" t="s">
        <v>690</v>
      </c>
      <c r="B83" s="199">
        <v>2</v>
      </c>
      <c r="C83" s="199">
        <v>606</v>
      </c>
      <c r="D83" s="203">
        <v>5100</v>
      </c>
      <c r="E83" s="201">
        <f t="shared" si="23"/>
        <v>12034</v>
      </c>
      <c r="F83" s="201">
        <f t="shared" si="23"/>
        <v>0</v>
      </c>
      <c r="G83" s="201">
        <f t="shared" si="23"/>
        <v>12034</v>
      </c>
      <c r="H83" s="201"/>
      <c r="I83" s="201"/>
      <c r="J83" s="201">
        <f t="shared" si="15"/>
        <v>0</v>
      </c>
      <c r="K83" s="201"/>
      <c r="L83" s="201"/>
      <c r="M83" s="201">
        <f t="shared" si="16"/>
        <v>0</v>
      </c>
      <c r="N83" s="201">
        <f>3034+9000</f>
        <v>12034</v>
      </c>
      <c r="O83" s="201"/>
      <c r="P83" s="201">
        <f t="shared" si="17"/>
        <v>12034</v>
      </c>
      <c r="Q83" s="201"/>
      <c r="R83" s="201"/>
      <c r="S83" s="201">
        <f t="shared" si="18"/>
        <v>0</v>
      </c>
      <c r="T83" s="201"/>
      <c r="U83" s="201"/>
      <c r="V83" s="201">
        <f t="shared" si="19"/>
        <v>0</v>
      </c>
      <c r="W83" s="201"/>
      <c r="X83" s="201"/>
      <c r="Y83" s="201">
        <f t="shared" si="20"/>
        <v>0</v>
      </c>
      <c r="Z83" s="201"/>
      <c r="AA83" s="201"/>
      <c r="AB83" s="201">
        <f t="shared" si="21"/>
        <v>0</v>
      </c>
      <c r="AC83" s="201"/>
      <c r="AD83" s="201"/>
      <c r="AE83" s="201">
        <f t="shared" si="22"/>
        <v>0</v>
      </c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90"/>
      <c r="FS83" s="190"/>
      <c r="FT83" s="190"/>
      <c r="FU83" s="190"/>
      <c r="FV83" s="190"/>
      <c r="FW83" s="190"/>
      <c r="FX83" s="190"/>
      <c r="FY83" s="190"/>
      <c r="FZ83" s="190"/>
      <c r="GA83" s="190"/>
      <c r="GB83" s="190"/>
      <c r="GC83" s="190"/>
      <c r="GD83" s="190"/>
      <c r="GE83" s="190"/>
      <c r="GF83" s="190"/>
      <c r="GG83" s="190"/>
      <c r="GH83" s="190"/>
      <c r="GI83" s="190"/>
      <c r="GJ83" s="190"/>
      <c r="GK83" s="190"/>
      <c r="GL83" s="190"/>
      <c r="GM83" s="190"/>
      <c r="GN83" s="190"/>
      <c r="GO83" s="190"/>
      <c r="GP83" s="190"/>
      <c r="GQ83" s="190"/>
      <c r="GR83" s="190"/>
      <c r="GS83" s="190"/>
      <c r="GT83" s="190"/>
      <c r="GU83" s="190"/>
      <c r="GV83" s="190"/>
      <c r="GW83" s="190"/>
      <c r="GX83" s="190"/>
      <c r="GY83" s="190"/>
      <c r="GZ83" s="190"/>
      <c r="HA83" s="190"/>
      <c r="HB83" s="190"/>
      <c r="HC83" s="190"/>
      <c r="HD83" s="190"/>
      <c r="HE83" s="190"/>
      <c r="HF83" s="190"/>
      <c r="HG83" s="190"/>
      <c r="HH83" s="190"/>
      <c r="HI83" s="190"/>
      <c r="HJ83" s="190"/>
      <c r="HK83" s="190"/>
      <c r="HL83" s="190"/>
      <c r="HM83" s="190"/>
      <c r="HN83" s="190"/>
      <c r="HO83" s="190"/>
      <c r="HP83" s="190"/>
      <c r="HQ83" s="190"/>
      <c r="HR83" s="190"/>
      <c r="HS83" s="190"/>
      <c r="HT83" s="190"/>
      <c r="HU83" s="190"/>
      <c r="HV83" s="190"/>
      <c r="HW83" s="190"/>
      <c r="HX83" s="190"/>
      <c r="HY83" s="190"/>
      <c r="HZ83" s="190"/>
      <c r="IA83" s="190"/>
      <c r="IB83" s="190"/>
      <c r="IC83" s="190"/>
      <c r="ID83" s="190"/>
      <c r="IE83" s="190"/>
      <c r="IF83" s="190"/>
      <c r="IG83" s="190"/>
      <c r="IH83" s="190"/>
      <c r="II83" s="190"/>
      <c r="IJ83" s="190"/>
      <c r="IK83" s="190"/>
      <c r="IL83" s="190"/>
      <c r="IM83" s="190"/>
      <c r="IN83" s="190"/>
      <c r="IO83" s="190"/>
      <c r="IP83" s="190"/>
      <c r="IQ83" s="190"/>
      <c r="IR83" s="190"/>
      <c r="IS83" s="190"/>
      <c r="IT83" s="190"/>
      <c r="IU83" s="190"/>
      <c r="IV83" s="190"/>
    </row>
    <row r="84" spans="1:256" ht="15.75">
      <c r="A84" s="209" t="s">
        <v>691</v>
      </c>
      <c r="B84" s="199">
        <v>2</v>
      </c>
      <c r="C84" s="199">
        <v>606</v>
      </c>
      <c r="D84" s="203">
        <v>5100</v>
      </c>
      <c r="E84" s="201">
        <f t="shared" si="23"/>
        <v>9000</v>
      </c>
      <c r="F84" s="201">
        <f t="shared" si="23"/>
        <v>0</v>
      </c>
      <c r="G84" s="201">
        <f t="shared" si="23"/>
        <v>9000</v>
      </c>
      <c r="H84" s="201"/>
      <c r="I84" s="201"/>
      <c r="J84" s="201">
        <f t="shared" si="15"/>
        <v>0</v>
      </c>
      <c r="K84" s="201"/>
      <c r="L84" s="201"/>
      <c r="M84" s="201">
        <f t="shared" si="16"/>
        <v>0</v>
      </c>
      <c r="N84" s="201">
        <v>9000</v>
      </c>
      <c r="O84" s="201"/>
      <c r="P84" s="201">
        <f t="shared" si="17"/>
        <v>9000</v>
      </c>
      <c r="Q84" s="201"/>
      <c r="R84" s="201"/>
      <c r="S84" s="201">
        <f t="shared" si="18"/>
        <v>0</v>
      </c>
      <c r="T84" s="201"/>
      <c r="U84" s="201"/>
      <c r="V84" s="201">
        <f t="shared" si="19"/>
        <v>0</v>
      </c>
      <c r="W84" s="201"/>
      <c r="X84" s="201"/>
      <c r="Y84" s="201">
        <f t="shared" si="20"/>
        <v>0</v>
      </c>
      <c r="Z84" s="201"/>
      <c r="AA84" s="201"/>
      <c r="AB84" s="201">
        <f t="shared" si="21"/>
        <v>0</v>
      </c>
      <c r="AC84" s="201"/>
      <c r="AD84" s="201"/>
      <c r="AE84" s="201">
        <f t="shared" si="22"/>
        <v>0</v>
      </c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0"/>
      <c r="EM84" s="190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0"/>
      <c r="FB84" s="190"/>
      <c r="FC84" s="190"/>
      <c r="FD84" s="190"/>
      <c r="FE84" s="190"/>
      <c r="FF84" s="190"/>
      <c r="FG84" s="190"/>
      <c r="FH84" s="190"/>
      <c r="FI84" s="190"/>
      <c r="FJ84" s="190"/>
      <c r="FK84" s="190"/>
      <c r="FL84" s="190"/>
      <c r="FM84" s="190"/>
      <c r="FN84" s="190"/>
      <c r="FO84" s="190"/>
      <c r="FP84" s="190"/>
      <c r="FQ84" s="190"/>
      <c r="FR84" s="190"/>
      <c r="FS84" s="190"/>
      <c r="FT84" s="190"/>
      <c r="FU84" s="190"/>
      <c r="FV84" s="190"/>
      <c r="FW84" s="190"/>
      <c r="FX84" s="190"/>
      <c r="FY84" s="190"/>
      <c r="FZ84" s="190"/>
      <c r="GA84" s="190"/>
      <c r="GB84" s="190"/>
      <c r="GC84" s="190"/>
      <c r="GD84" s="190"/>
      <c r="GE84" s="190"/>
      <c r="GF84" s="190"/>
      <c r="GG84" s="190"/>
      <c r="GH84" s="190"/>
      <c r="GI84" s="190"/>
      <c r="GJ84" s="190"/>
      <c r="GK84" s="190"/>
      <c r="GL84" s="190"/>
      <c r="GM84" s="190"/>
      <c r="GN84" s="190"/>
      <c r="GO84" s="190"/>
      <c r="GP84" s="190"/>
      <c r="GQ84" s="190"/>
      <c r="GR84" s="190"/>
      <c r="GS84" s="190"/>
      <c r="GT84" s="190"/>
      <c r="GU84" s="190"/>
      <c r="GV84" s="190"/>
      <c r="GW84" s="190"/>
      <c r="GX84" s="190"/>
      <c r="GY84" s="190"/>
      <c r="GZ84" s="190"/>
      <c r="HA84" s="190"/>
      <c r="HB84" s="190"/>
      <c r="HC84" s="190"/>
      <c r="HD84" s="190"/>
      <c r="HE84" s="190"/>
      <c r="HF84" s="190"/>
      <c r="HG84" s="190"/>
      <c r="HH84" s="190"/>
      <c r="HI84" s="190"/>
      <c r="HJ84" s="190"/>
      <c r="HK84" s="190"/>
      <c r="HL84" s="190"/>
      <c r="HM84" s="190"/>
      <c r="HN84" s="190"/>
      <c r="HO84" s="190"/>
      <c r="HP84" s="190"/>
      <c r="HQ84" s="190"/>
      <c r="HR84" s="190"/>
      <c r="HS84" s="190"/>
      <c r="HT84" s="190"/>
      <c r="HU84" s="190"/>
      <c r="HV84" s="190"/>
      <c r="HW84" s="190"/>
      <c r="HX84" s="190"/>
      <c r="HY84" s="190"/>
      <c r="HZ84" s="190"/>
      <c r="IA84" s="190"/>
      <c r="IB84" s="190"/>
      <c r="IC84" s="190"/>
      <c r="ID84" s="190"/>
      <c r="IE84" s="190"/>
      <c r="IF84" s="190"/>
      <c r="IG84" s="190"/>
      <c r="IH84" s="190"/>
      <c r="II84" s="190"/>
      <c r="IJ84" s="190"/>
      <c r="IK84" s="190"/>
      <c r="IL84" s="190"/>
      <c r="IM84" s="190"/>
      <c r="IN84" s="190"/>
      <c r="IO84" s="190"/>
      <c r="IP84" s="190"/>
      <c r="IQ84" s="190"/>
      <c r="IR84" s="190"/>
      <c r="IS84" s="190"/>
      <c r="IT84" s="190"/>
      <c r="IU84" s="190"/>
      <c r="IV84" s="190"/>
    </row>
    <row r="85" spans="1:256" ht="15.75">
      <c r="A85" s="209" t="s">
        <v>692</v>
      </c>
      <c r="B85" s="199">
        <v>2</v>
      </c>
      <c r="C85" s="199">
        <v>606</v>
      </c>
      <c r="D85" s="203">
        <v>5100</v>
      </c>
      <c r="E85" s="201">
        <f t="shared" si="23"/>
        <v>10000</v>
      </c>
      <c r="F85" s="201">
        <f t="shared" si="23"/>
        <v>0</v>
      </c>
      <c r="G85" s="201">
        <f t="shared" si="23"/>
        <v>10000</v>
      </c>
      <c r="H85" s="201"/>
      <c r="I85" s="201"/>
      <c r="J85" s="201">
        <f t="shared" si="15"/>
        <v>0</v>
      </c>
      <c r="K85" s="201"/>
      <c r="L85" s="201"/>
      <c r="M85" s="201">
        <f t="shared" si="16"/>
        <v>0</v>
      </c>
      <c r="N85" s="201">
        <v>10000</v>
      </c>
      <c r="O85" s="201"/>
      <c r="P85" s="201">
        <f t="shared" si="17"/>
        <v>10000</v>
      </c>
      <c r="Q85" s="201"/>
      <c r="R85" s="201"/>
      <c r="S85" s="201">
        <f t="shared" si="18"/>
        <v>0</v>
      </c>
      <c r="T85" s="201"/>
      <c r="U85" s="201"/>
      <c r="V85" s="201">
        <f t="shared" si="19"/>
        <v>0</v>
      </c>
      <c r="W85" s="201"/>
      <c r="X85" s="201"/>
      <c r="Y85" s="201">
        <f t="shared" si="20"/>
        <v>0</v>
      </c>
      <c r="Z85" s="201"/>
      <c r="AA85" s="201"/>
      <c r="AB85" s="201">
        <f t="shared" si="21"/>
        <v>0</v>
      </c>
      <c r="AC85" s="201"/>
      <c r="AD85" s="201"/>
      <c r="AE85" s="201">
        <f t="shared" si="22"/>
        <v>0</v>
      </c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  <c r="EG85" s="190"/>
      <c r="EH85" s="190"/>
      <c r="EI85" s="190"/>
      <c r="EJ85" s="190"/>
      <c r="EK85" s="190"/>
      <c r="EL85" s="190"/>
      <c r="EM85" s="190"/>
      <c r="EN85" s="190"/>
      <c r="EO85" s="190"/>
      <c r="EP85" s="190"/>
      <c r="EQ85" s="190"/>
      <c r="ER85" s="190"/>
      <c r="ES85" s="190"/>
      <c r="ET85" s="190"/>
      <c r="EU85" s="190"/>
      <c r="EV85" s="190"/>
      <c r="EW85" s="190"/>
      <c r="EX85" s="190"/>
      <c r="EY85" s="190"/>
      <c r="EZ85" s="190"/>
      <c r="FA85" s="190"/>
      <c r="FB85" s="190"/>
      <c r="FC85" s="190"/>
      <c r="FD85" s="190"/>
      <c r="FE85" s="190"/>
      <c r="FF85" s="190"/>
      <c r="FG85" s="190"/>
      <c r="FH85" s="190"/>
      <c r="FI85" s="190"/>
      <c r="FJ85" s="190"/>
      <c r="FK85" s="190"/>
      <c r="FL85" s="190"/>
      <c r="FM85" s="190"/>
      <c r="FN85" s="190"/>
      <c r="FO85" s="190"/>
      <c r="FP85" s="190"/>
      <c r="FQ85" s="190"/>
      <c r="FR85" s="190"/>
      <c r="FS85" s="190"/>
      <c r="FT85" s="190"/>
      <c r="FU85" s="190"/>
      <c r="FV85" s="190"/>
      <c r="FW85" s="190"/>
      <c r="FX85" s="190"/>
      <c r="FY85" s="190"/>
      <c r="FZ85" s="190"/>
      <c r="GA85" s="190"/>
      <c r="GB85" s="190"/>
      <c r="GC85" s="190"/>
      <c r="GD85" s="190"/>
      <c r="GE85" s="190"/>
      <c r="GF85" s="190"/>
      <c r="GG85" s="190"/>
      <c r="GH85" s="190"/>
      <c r="GI85" s="190"/>
      <c r="GJ85" s="190"/>
      <c r="GK85" s="190"/>
      <c r="GL85" s="190"/>
      <c r="GM85" s="190"/>
      <c r="GN85" s="190"/>
      <c r="GO85" s="190"/>
      <c r="GP85" s="190"/>
      <c r="GQ85" s="190"/>
      <c r="GR85" s="190"/>
      <c r="GS85" s="190"/>
      <c r="GT85" s="190"/>
      <c r="GU85" s="190"/>
      <c r="GV85" s="190"/>
      <c r="GW85" s="190"/>
      <c r="GX85" s="190"/>
      <c r="GY85" s="190"/>
      <c r="GZ85" s="190"/>
      <c r="HA85" s="190"/>
      <c r="HB85" s="190"/>
      <c r="HC85" s="190"/>
      <c r="HD85" s="190"/>
      <c r="HE85" s="190"/>
      <c r="HF85" s="190"/>
      <c r="HG85" s="190"/>
      <c r="HH85" s="190"/>
      <c r="HI85" s="190"/>
      <c r="HJ85" s="190"/>
      <c r="HK85" s="190"/>
      <c r="HL85" s="190"/>
      <c r="HM85" s="190"/>
      <c r="HN85" s="190"/>
      <c r="HO85" s="190"/>
      <c r="HP85" s="190"/>
      <c r="HQ85" s="190"/>
      <c r="HR85" s="190"/>
      <c r="HS85" s="190"/>
      <c r="HT85" s="190"/>
      <c r="HU85" s="190"/>
      <c r="HV85" s="190"/>
      <c r="HW85" s="190"/>
      <c r="HX85" s="190"/>
      <c r="HY85" s="190"/>
      <c r="HZ85" s="190"/>
      <c r="IA85" s="190"/>
      <c r="IB85" s="190"/>
      <c r="IC85" s="190"/>
      <c r="ID85" s="190"/>
      <c r="IE85" s="190"/>
      <c r="IF85" s="190"/>
      <c r="IG85" s="190"/>
      <c r="IH85" s="190"/>
      <c r="II85" s="190"/>
      <c r="IJ85" s="190"/>
      <c r="IK85" s="190"/>
      <c r="IL85" s="190"/>
      <c r="IM85" s="190"/>
      <c r="IN85" s="190"/>
      <c r="IO85" s="190"/>
      <c r="IP85" s="190"/>
      <c r="IQ85" s="190"/>
      <c r="IR85" s="190"/>
      <c r="IS85" s="190"/>
      <c r="IT85" s="190"/>
      <c r="IU85" s="190"/>
      <c r="IV85" s="190"/>
    </row>
    <row r="86" spans="1:256" ht="15.75">
      <c r="A86" s="209" t="s">
        <v>693</v>
      </c>
      <c r="B86" s="199">
        <v>2</v>
      </c>
      <c r="C86" s="199">
        <v>606</v>
      </c>
      <c r="D86" s="203">
        <v>5100</v>
      </c>
      <c r="E86" s="201">
        <f t="shared" si="23"/>
        <v>5500</v>
      </c>
      <c r="F86" s="201">
        <f t="shared" si="23"/>
        <v>0</v>
      </c>
      <c r="G86" s="201">
        <f t="shared" si="23"/>
        <v>5500</v>
      </c>
      <c r="H86" s="201"/>
      <c r="I86" s="201"/>
      <c r="J86" s="201">
        <f t="shared" si="15"/>
        <v>0</v>
      </c>
      <c r="K86" s="201"/>
      <c r="L86" s="201"/>
      <c r="M86" s="201">
        <f t="shared" si="16"/>
        <v>0</v>
      </c>
      <c r="N86" s="201">
        <v>5500</v>
      </c>
      <c r="O86" s="201"/>
      <c r="P86" s="201">
        <f t="shared" si="17"/>
        <v>5500</v>
      </c>
      <c r="Q86" s="201"/>
      <c r="R86" s="201"/>
      <c r="S86" s="201">
        <f t="shared" si="18"/>
        <v>0</v>
      </c>
      <c r="T86" s="201"/>
      <c r="U86" s="201"/>
      <c r="V86" s="201">
        <f t="shared" si="19"/>
        <v>0</v>
      </c>
      <c r="W86" s="201"/>
      <c r="X86" s="201"/>
      <c r="Y86" s="201">
        <f t="shared" si="20"/>
        <v>0</v>
      </c>
      <c r="Z86" s="201"/>
      <c r="AA86" s="201"/>
      <c r="AB86" s="201">
        <f t="shared" si="21"/>
        <v>0</v>
      </c>
      <c r="AC86" s="201"/>
      <c r="AD86" s="201"/>
      <c r="AE86" s="201">
        <f t="shared" si="22"/>
        <v>0</v>
      </c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  <c r="GN86" s="190"/>
      <c r="GO86" s="190"/>
      <c r="GP86" s="190"/>
      <c r="GQ86" s="190"/>
      <c r="GR86" s="190"/>
      <c r="GS86" s="190"/>
      <c r="GT86" s="190"/>
      <c r="GU86" s="190"/>
      <c r="GV86" s="190"/>
      <c r="GW86" s="190"/>
      <c r="GX86" s="190"/>
      <c r="GY86" s="190"/>
      <c r="GZ86" s="190"/>
      <c r="HA86" s="190"/>
      <c r="HB86" s="190"/>
      <c r="HC86" s="190"/>
      <c r="HD86" s="190"/>
      <c r="HE86" s="190"/>
      <c r="HF86" s="190"/>
      <c r="HG86" s="190"/>
      <c r="HH86" s="190"/>
      <c r="HI86" s="190"/>
      <c r="HJ86" s="190"/>
      <c r="HK86" s="190"/>
      <c r="HL86" s="190"/>
      <c r="HM86" s="190"/>
      <c r="HN86" s="190"/>
      <c r="HO86" s="190"/>
      <c r="HP86" s="190"/>
      <c r="HQ86" s="190"/>
      <c r="HR86" s="190"/>
      <c r="HS86" s="190"/>
      <c r="HT86" s="190"/>
      <c r="HU86" s="190"/>
      <c r="HV86" s="190"/>
      <c r="HW86" s="190"/>
      <c r="HX86" s="190"/>
      <c r="HY86" s="190"/>
      <c r="HZ86" s="190"/>
      <c r="IA86" s="190"/>
      <c r="IB86" s="190"/>
      <c r="IC86" s="190"/>
      <c r="ID86" s="190"/>
      <c r="IE86" s="190"/>
      <c r="IF86" s="190"/>
      <c r="IG86" s="190"/>
      <c r="IH86" s="190"/>
      <c r="II86" s="190"/>
      <c r="IJ86" s="190"/>
      <c r="IK86" s="190"/>
      <c r="IL86" s="190"/>
      <c r="IM86" s="190"/>
      <c r="IN86" s="190"/>
      <c r="IO86" s="190"/>
      <c r="IP86" s="190"/>
      <c r="IQ86" s="190"/>
      <c r="IR86" s="190"/>
      <c r="IS86" s="190"/>
      <c r="IT86" s="190"/>
      <c r="IU86" s="190"/>
      <c r="IV86" s="190"/>
    </row>
    <row r="87" spans="1:256" ht="15.75">
      <c r="A87" s="209" t="s">
        <v>694</v>
      </c>
      <c r="B87" s="199">
        <v>2</v>
      </c>
      <c r="C87" s="199">
        <v>606</v>
      </c>
      <c r="D87" s="203">
        <v>5100</v>
      </c>
      <c r="E87" s="201">
        <f t="shared" si="23"/>
        <v>9000</v>
      </c>
      <c r="F87" s="201">
        <f t="shared" si="23"/>
        <v>0</v>
      </c>
      <c r="G87" s="201">
        <f t="shared" si="23"/>
        <v>9000</v>
      </c>
      <c r="H87" s="201"/>
      <c r="I87" s="201"/>
      <c r="J87" s="201">
        <f t="shared" si="15"/>
        <v>0</v>
      </c>
      <c r="K87" s="201"/>
      <c r="L87" s="201"/>
      <c r="M87" s="201">
        <f t="shared" si="16"/>
        <v>0</v>
      </c>
      <c r="N87" s="201">
        <v>9000</v>
      </c>
      <c r="O87" s="201"/>
      <c r="P87" s="201">
        <f t="shared" si="17"/>
        <v>9000</v>
      </c>
      <c r="Q87" s="201"/>
      <c r="R87" s="201"/>
      <c r="S87" s="201">
        <f t="shared" si="18"/>
        <v>0</v>
      </c>
      <c r="T87" s="201"/>
      <c r="U87" s="201"/>
      <c r="V87" s="201">
        <f t="shared" si="19"/>
        <v>0</v>
      </c>
      <c r="W87" s="201"/>
      <c r="X87" s="201"/>
      <c r="Y87" s="201">
        <f t="shared" si="20"/>
        <v>0</v>
      </c>
      <c r="Z87" s="201"/>
      <c r="AA87" s="201"/>
      <c r="AB87" s="201">
        <f t="shared" si="21"/>
        <v>0</v>
      </c>
      <c r="AC87" s="201"/>
      <c r="AD87" s="201"/>
      <c r="AE87" s="201">
        <f t="shared" si="22"/>
        <v>0</v>
      </c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  <c r="EG87" s="190"/>
      <c r="EH87" s="190"/>
      <c r="EI87" s="190"/>
      <c r="EJ87" s="190"/>
      <c r="EK87" s="190"/>
      <c r="EL87" s="190"/>
      <c r="EM87" s="190"/>
      <c r="EN87" s="190"/>
      <c r="EO87" s="190"/>
      <c r="EP87" s="190"/>
      <c r="EQ87" s="190"/>
      <c r="ER87" s="190"/>
      <c r="ES87" s="190"/>
      <c r="ET87" s="190"/>
      <c r="EU87" s="190"/>
      <c r="EV87" s="190"/>
      <c r="EW87" s="190"/>
      <c r="EX87" s="190"/>
      <c r="EY87" s="190"/>
      <c r="EZ87" s="190"/>
      <c r="FA87" s="190"/>
      <c r="FB87" s="190"/>
      <c r="FC87" s="190"/>
      <c r="FD87" s="190"/>
      <c r="FE87" s="190"/>
      <c r="FF87" s="190"/>
      <c r="FG87" s="190"/>
      <c r="FH87" s="190"/>
      <c r="FI87" s="190"/>
      <c r="FJ87" s="190"/>
      <c r="FK87" s="190"/>
      <c r="FL87" s="190"/>
      <c r="FM87" s="190"/>
      <c r="FN87" s="190"/>
      <c r="FO87" s="190"/>
      <c r="FP87" s="190"/>
      <c r="FQ87" s="190"/>
      <c r="FR87" s="190"/>
      <c r="FS87" s="190"/>
      <c r="FT87" s="190"/>
      <c r="FU87" s="190"/>
      <c r="FV87" s="190"/>
      <c r="FW87" s="190"/>
      <c r="FX87" s="190"/>
      <c r="FY87" s="190"/>
      <c r="FZ87" s="190"/>
      <c r="GA87" s="190"/>
      <c r="GB87" s="190"/>
      <c r="GC87" s="190"/>
      <c r="GD87" s="190"/>
      <c r="GE87" s="190"/>
      <c r="GF87" s="190"/>
      <c r="GG87" s="190"/>
      <c r="GH87" s="190"/>
      <c r="GI87" s="190"/>
      <c r="GJ87" s="190"/>
      <c r="GK87" s="190"/>
      <c r="GL87" s="190"/>
      <c r="GM87" s="190"/>
      <c r="GN87" s="190"/>
      <c r="GO87" s="190"/>
      <c r="GP87" s="190"/>
      <c r="GQ87" s="190"/>
      <c r="GR87" s="190"/>
      <c r="GS87" s="190"/>
      <c r="GT87" s="190"/>
      <c r="GU87" s="190"/>
      <c r="GV87" s="190"/>
      <c r="GW87" s="190"/>
      <c r="GX87" s="190"/>
      <c r="GY87" s="190"/>
      <c r="GZ87" s="190"/>
      <c r="HA87" s="190"/>
      <c r="HB87" s="190"/>
      <c r="HC87" s="190"/>
      <c r="HD87" s="190"/>
      <c r="HE87" s="190"/>
      <c r="HF87" s="190"/>
      <c r="HG87" s="190"/>
      <c r="HH87" s="190"/>
      <c r="HI87" s="190"/>
      <c r="HJ87" s="190"/>
      <c r="HK87" s="190"/>
      <c r="HL87" s="190"/>
      <c r="HM87" s="190"/>
      <c r="HN87" s="190"/>
      <c r="HO87" s="190"/>
      <c r="HP87" s="190"/>
      <c r="HQ87" s="190"/>
      <c r="HR87" s="190"/>
      <c r="HS87" s="190"/>
      <c r="HT87" s="190"/>
      <c r="HU87" s="190"/>
      <c r="HV87" s="190"/>
      <c r="HW87" s="190"/>
      <c r="HX87" s="190"/>
      <c r="HY87" s="190"/>
      <c r="HZ87" s="190"/>
      <c r="IA87" s="190"/>
      <c r="IB87" s="190"/>
      <c r="IC87" s="190"/>
      <c r="ID87" s="190"/>
      <c r="IE87" s="190"/>
      <c r="IF87" s="190"/>
      <c r="IG87" s="190"/>
      <c r="IH87" s="190"/>
      <c r="II87" s="190"/>
      <c r="IJ87" s="190"/>
      <c r="IK87" s="190"/>
      <c r="IL87" s="190"/>
      <c r="IM87" s="190"/>
      <c r="IN87" s="190"/>
      <c r="IO87" s="190"/>
      <c r="IP87" s="190"/>
      <c r="IQ87" s="190"/>
      <c r="IR87" s="190"/>
      <c r="IS87" s="190"/>
      <c r="IT87" s="190"/>
      <c r="IU87" s="190"/>
      <c r="IV87" s="190"/>
    </row>
    <row r="88" spans="1:256" ht="15.75">
      <c r="A88" s="209" t="s">
        <v>695</v>
      </c>
      <c r="B88" s="199">
        <v>2</v>
      </c>
      <c r="C88" s="199">
        <v>606</v>
      </c>
      <c r="D88" s="203">
        <v>5100</v>
      </c>
      <c r="E88" s="201">
        <f t="shared" si="23"/>
        <v>5500</v>
      </c>
      <c r="F88" s="201">
        <f t="shared" si="23"/>
        <v>0</v>
      </c>
      <c r="G88" s="201">
        <f t="shared" si="23"/>
        <v>5500</v>
      </c>
      <c r="H88" s="201"/>
      <c r="I88" s="201"/>
      <c r="J88" s="201">
        <f t="shared" si="15"/>
        <v>0</v>
      </c>
      <c r="K88" s="201"/>
      <c r="L88" s="201"/>
      <c r="M88" s="201">
        <f t="shared" si="16"/>
        <v>0</v>
      </c>
      <c r="N88" s="201">
        <v>5500</v>
      </c>
      <c r="O88" s="201"/>
      <c r="P88" s="201">
        <f t="shared" si="17"/>
        <v>5500</v>
      </c>
      <c r="Q88" s="201"/>
      <c r="R88" s="201"/>
      <c r="S88" s="201">
        <f t="shared" si="18"/>
        <v>0</v>
      </c>
      <c r="T88" s="201"/>
      <c r="U88" s="201"/>
      <c r="V88" s="201">
        <f t="shared" si="19"/>
        <v>0</v>
      </c>
      <c r="W88" s="201"/>
      <c r="X88" s="201"/>
      <c r="Y88" s="201">
        <f t="shared" si="20"/>
        <v>0</v>
      </c>
      <c r="Z88" s="201"/>
      <c r="AA88" s="201"/>
      <c r="AB88" s="201">
        <f t="shared" si="21"/>
        <v>0</v>
      </c>
      <c r="AC88" s="201"/>
      <c r="AD88" s="201"/>
      <c r="AE88" s="201">
        <f t="shared" si="22"/>
        <v>0</v>
      </c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  <c r="EG88" s="190"/>
      <c r="EH88" s="190"/>
      <c r="EI88" s="190"/>
      <c r="EJ88" s="190"/>
      <c r="EK88" s="190"/>
      <c r="EL88" s="190"/>
      <c r="EM88" s="190"/>
      <c r="EN88" s="190"/>
      <c r="EO88" s="190"/>
      <c r="EP88" s="190"/>
      <c r="EQ88" s="190"/>
      <c r="ER88" s="190"/>
      <c r="ES88" s="190"/>
      <c r="ET88" s="190"/>
      <c r="EU88" s="190"/>
      <c r="EV88" s="190"/>
      <c r="EW88" s="190"/>
      <c r="EX88" s="190"/>
      <c r="EY88" s="190"/>
      <c r="EZ88" s="190"/>
      <c r="FA88" s="190"/>
      <c r="FB88" s="190"/>
      <c r="FC88" s="190"/>
      <c r="FD88" s="190"/>
      <c r="FE88" s="190"/>
      <c r="FF88" s="190"/>
      <c r="FG88" s="190"/>
      <c r="FH88" s="190"/>
      <c r="FI88" s="190"/>
      <c r="FJ88" s="190"/>
      <c r="FK88" s="190"/>
      <c r="FL88" s="190"/>
      <c r="FM88" s="190"/>
      <c r="FN88" s="190"/>
      <c r="FO88" s="190"/>
      <c r="FP88" s="190"/>
      <c r="FQ88" s="190"/>
      <c r="FR88" s="190"/>
      <c r="FS88" s="190"/>
      <c r="FT88" s="190"/>
      <c r="FU88" s="190"/>
      <c r="FV88" s="190"/>
      <c r="FW88" s="190"/>
      <c r="FX88" s="190"/>
      <c r="FY88" s="190"/>
      <c r="FZ88" s="190"/>
      <c r="GA88" s="190"/>
      <c r="GB88" s="190"/>
      <c r="GC88" s="190"/>
      <c r="GD88" s="190"/>
      <c r="GE88" s="190"/>
      <c r="GF88" s="190"/>
      <c r="GG88" s="190"/>
      <c r="GH88" s="190"/>
      <c r="GI88" s="190"/>
      <c r="GJ88" s="190"/>
      <c r="GK88" s="190"/>
      <c r="GL88" s="190"/>
      <c r="GM88" s="190"/>
      <c r="GN88" s="190"/>
      <c r="GO88" s="190"/>
      <c r="GP88" s="190"/>
      <c r="GQ88" s="190"/>
      <c r="GR88" s="190"/>
      <c r="GS88" s="190"/>
      <c r="GT88" s="190"/>
      <c r="GU88" s="190"/>
      <c r="GV88" s="190"/>
      <c r="GW88" s="190"/>
      <c r="GX88" s="190"/>
      <c r="GY88" s="190"/>
      <c r="GZ88" s="190"/>
      <c r="HA88" s="190"/>
      <c r="HB88" s="190"/>
      <c r="HC88" s="190"/>
      <c r="HD88" s="190"/>
      <c r="HE88" s="190"/>
      <c r="HF88" s="190"/>
      <c r="HG88" s="190"/>
      <c r="HH88" s="190"/>
      <c r="HI88" s="190"/>
      <c r="HJ88" s="190"/>
      <c r="HK88" s="190"/>
      <c r="HL88" s="190"/>
      <c r="HM88" s="190"/>
      <c r="HN88" s="190"/>
      <c r="HO88" s="190"/>
      <c r="HP88" s="190"/>
      <c r="HQ88" s="190"/>
      <c r="HR88" s="190"/>
      <c r="HS88" s="190"/>
      <c r="HT88" s="190"/>
      <c r="HU88" s="190"/>
      <c r="HV88" s="190"/>
      <c r="HW88" s="190"/>
      <c r="HX88" s="190"/>
      <c r="HY88" s="190"/>
      <c r="HZ88" s="190"/>
      <c r="IA88" s="190"/>
      <c r="IB88" s="190"/>
      <c r="IC88" s="190"/>
      <c r="ID88" s="190"/>
      <c r="IE88" s="190"/>
      <c r="IF88" s="190"/>
      <c r="IG88" s="190"/>
      <c r="IH88" s="190"/>
      <c r="II88" s="190"/>
      <c r="IJ88" s="190"/>
      <c r="IK88" s="190"/>
      <c r="IL88" s="190"/>
      <c r="IM88" s="190"/>
      <c r="IN88" s="190"/>
      <c r="IO88" s="190"/>
      <c r="IP88" s="190"/>
      <c r="IQ88" s="190"/>
      <c r="IR88" s="190"/>
      <c r="IS88" s="190"/>
      <c r="IT88" s="190"/>
      <c r="IU88" s="190"/>
      <c r="IV88" s="190"/>
    </row>
    <row r="89" spans="1:256" ht="47.25">
      <c r="A89" s="209" t="s">
        <v>696</v>
      </c>
      <c r="B89" s="199">
        <v>2</v>
      </c>
      <c r="C89" s="199">
        <v>606</v>
      </c>
      <c r="D89" s="203">
        <v>5100</v>
      </c>
      <c r="E89" s="201">
        <f t="shared" si="23"/>
        <v>8727</v>
      </c>
      <c r="F89" s="201">
        <f t="shared" si="23"/>
        <v>2000</v>
      </c>
      <c r="G89" s="201">
        <f t="shared" si="23"/>
        <v>6727</v>
      </c>
      <c r="H89" s="201"/>
      <c r="I89" s="201"/>
      <c r="J89" s="201">
        <f t="shared" si="15"/>
        <v>0</v>
      </c>
      <c r="K89" s="201"/>
      <c r="L89" s="201"/>
      <c r="M89" s="201">
        <f t="shared" si="16"/>
        <v>0</v>
      </c>
      <c r="N89" s="201">
        <f>2000+1227+5500</f>
        <v>8727</v>
      </c>
      <c r="O89" s="201">
        <v>2000</v>
      </c>
      <c r="P89" s="201">
        <f t="shared" si="17"/>
        <v>6727</v>
      </c>
      <c r="Q89" s="201"/>
      <c r="R89" s="201"/>
      <c r="S89" s="201">
        <f t="shared" si="18"/>
        <v>0</v>
      </c>
      <c r="T89" s="201"/>
      <c r="U89" s="201"/>
      <c r="V89" s="201">
        <f t="shared" si="19"/>
        <v>0</v>
      </c>
      <c r="W89" s="201"/>
      <c r="X89" s="201"/>
      <c r="Y89" s="201">
        <f t="shared" si="20"/>
        <v>0</v>
      </c>
      <c r="Z89" s="201"/>
      <c r="AA89" s="201"/>
      <c r="AB89" s="201">
        <f t="shared" si="21"/>
        <v>0</v>
      </c>
      <c r="AC89" s="201"/>
      <c r="AD89" s="201"/>
      <c r="AE89" s="201">
        <f t="shared" si="22"/>
        <v>0</v>
      </c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190"/>
      <c r="EP89" s="190"/>
      <c r="EQ89" s="190"/>
      <c r="ER89" s="190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0"/>
      <c r="FO89" s="190"/>
      <c r="FP89" s="190"/>
      <c r="FQ89" s="190"/>
      <c r="FR89" s="190"/>
      <c r="FS89" s="190"/>
      <c r="FT89" s="190"/>
      <c r="FU89" s="190"/>
      <c r="FV89" s="190"/>
      <c r="FW89" s="190"/>
      <c r="FX89" s="190"/>
      <c r="FY89" s="190"/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  <c r="GN89" s="190"/>
      <c r="GO89" s="190"/>
      <c r="GP89" s="190"/>
      <c r="GQ89" s="190"/>
      <c r="GR89" s="190"/>
      <c r="GS89" s="190"/>
      <c r="GT89" s="190"/>
      <c r="GU89" s="190"/>
      <c r="GV89" s="190"/>
      <c r="GW89" s="190"/>
      <c r="GX89" s="190"/>
      <c r="GY89" s="190"/>
      <c r="GZ89" s="190"/>
      <c r="HA89" s="190"/>
      <c r="HB89" s="190"/>
      <c r="HC89" s="190"/>
      <c r="HD89" s="190"/>
      <c r="HE89" s="190"/>
      <c r="HF89" s="190"/>
      <c r="HG89" s="190"/>
      <c r="HH89" s="190"/>
      <c r="HI89" s="190"/>
      <c r="HJ89" s="190"/>
      <c r="HK89" s="190"/>
      <c r="HL89" s="190"/>
      <c r="HM89" s="190"/>
      <c r="HN89" s="190"/>
      <c r="HO89" s="190"/>
      <c r="HP89" s="190"/>
      <c r="HQ89" s="190"/>
      <c r="HR89" s="190"/>
      <c r="HS89" s="190"/>
      <c r="HT89" s="190"/>
      <c r="HU89" s="190"/>
      <c r="HV89" s="190"/>
      <c r="HW89" s="190"/>
      <c r="HX89" s="190"/>
      <c r="HY89" s="190"/>
      <c r="HZ89" s="190"/>
      <c r="IA89" s="190"/>
      <c r="IB89" s="190"/>
      <c r="IC89" s="190"/>
      <c r="ID89" s="190"/>
      <c r="IE89" s="190"/>
      <c r="IF89" s="190"/>
      <c r="IG89" s="190"/>
      <c r="IH89" s="190"/>
      <c r="II89" s="190"/>
      <c r="IJ89" s="190"/>
      <c r="IK89" s="190"/>
      <c r="IL89" s="190"/>
      <c r="IM89" s="190"/>
      <c r="IN89" s="190"/>
      <c r="IO89" s="190"/>
      <c r="IP89" s="190"/>
      <c r="IQ89" s="190"/>
      <c r="IR89" s="190"/>
      <c r="IS89" s="190"/>
      <c r="IT89" s="190"/>
      <c r="IU89" s="190"/>
      <c r="IV89" s="190"/>
    </row>
    <row r="90" spans="1:256" ht="15.75">
      <c r="A90" s="209" t="s">
        <v>697</v>
      </c>
      <c r="B90" s="199">
        <v>2</v>
      </c>
      <c r="C90" s="199">
        <v>606</v>
      </c>
      <c r="D90" s="203">
        <v>5100</v>
      </c>
      <c r="E90" s="201">
        <f t="shared" si="23"/>
        <v>5500</v>
      </c>
      <c r="F90" s="201">
        <f t="shared" si="23"/>
        <v>0</v>
      </c>
      <c r="G90" s="201">
        <f t="shared" si="23"/>
        <v>5500</v>
      </c>
      <c r="H90" s="201"/>
      <c r="I90" s="201"/>
      <c r="J90" s="201">
        <f t="shared" si="15"/>
        <v>0</v>
      </c>
      <c r="K90" s="201"/>
      <c r="L90" s="201"/>
      <c r="M90" s="201">
        <f t="shared" si="16"/>
        <v>0</v>
      </c>
      <c r="N90" s="201">
        <v>5500</v>
      </c>
      <c r="O90" s="201"/>
      <c r="P90" s="201">
        <f t="shared" si="17"/>
        <v>5500</v>
      </c>
      <c r="Q90" s="201"/>
      <c r="R90" s="201"/>
      <c r="S90" s="201">
        <f t="shared" si="18"/>
        <v>0</v>
      </c>
      <c r="T90" s="201"/>
      <c r="U90" s="201"/>
      <c r="V90" s="201">
        <f t="shared" si="19"/>
        <v>0</v>
      </c>
      <c r="W90" s="201"/>
      <c r="X90" s="201"/>
      <c r="Y90" s="201">
        <f t="shared" si="20"/>
        <v>0</v>
      </c>
      <c r="Z90" s="201"/>
      <c r="AA90" s="201"/>
      <c r="AB90" s="201">
        <f t="shared" si="21"/>
        <v>0</v>
      </c>
      <c r="AC90" s="201"/>
      <c r="AD90" s="201"/>
      <c r="AE90" s="201">
        <f t="shared" si="22"/>
        <v>0</v>
      </c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  <c r="ER90" s="190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190"/>
      <c r="GB90" s="190"/>
      <c r="GC90" s="190"/>
      <c r="GD90" s="190"/>
      <c r="GE90" s="190"/>
      <c r="GF90" s="190"/>
      <c r="GG90" s="190"/>
      <c r="GH90" s="190"/>
      <c r="GI90" s="190"/>
      <c r="GJ90" s="190"/>
      <c r="GK90" s="190"/>
      <c r="GL90" s="190"/>
      <c r="GM90" s="190"/>
      <c r="GN90" s="190"/>
      <c r="GO90" s="190"/>
      <c r="GP90" s="190"/>
      <c r="GQ90" s="190"/>
      <c r="GR90" s="190"/>
      <c r="GS90" s="190"/>
      <c r="GT90" s="190"/>
      <c r="GU90" s="190"/>
      <c r="GV90" s="190"/>
      <c r="GW90" s="190"/>
      <c r="GX90" s="190"/>
      <c r="GY90" s="190"/>
      <c r="GZ90" s="190"/>
      <c r="HA90" s="190"/>
      <c r="HB90" s="190"/>
      <c r="HC90" s="190"/>
      <c r="HD90" s="190"/>
      <c r="HE90" s="190"/>
      <c r="HF90" s="190"/>
      <c r="HG90" s="190"/>
      <c r="HH90" s="190"/>
      <c r="HI90" s="190"/>
      <c r="HJ90" s="190"/>
      <c r="HK90" s="190"/>
      <c r="HL90" s="190"/>
      <c r="HM90" s="190"/>
      <c r="HN90" s="190"/>
      <c r="HO90" s="190"/>
      <c r="HP90" s="190"/>
      <c r="HQ90" s="190"/>
      <c r="HR90" s="190"/>
      <c r="HS90" s="190"/>
      <c r="HT90" s="190"/>
      <c r="HU90" s="190"/>
      <c r="HV90" s="190"/>
      <c r="HW90" s="190"/>
      <c r="HX90" s="190"/>
      <c r="HY90" s="190"/>
      <c r="HZ90" s="190"/>
      <c r="IA90" s="190"/>
      <c r="IB90" s="190"/>
      <c r="IC90" s="190"/>
      <c r="ID90" s="190"/>
      <c r="IE90" s="190"/>
      <c r="IF90" s="190"/>
      <c r="IG90" s="190"/>
      <c r="IH90" s="190"/>
      <c r="II90" s="190"/>
      <c r="IJ90" s="190"/>
      <c r="IK90" s="190"/>
      <c r="IL90" s="190"/>
      <c r="IM90" s="190"/>
      <c r="IN90" s="190"/>
      <c r="IO90" s="190"/>
      <c r="IP90" s="190"/>
      <c r="IQ90" s="190"/>
      <c r="IR90" s="190"/>
      <c r="IS90" s="190"/>
      <c r="IT90" s="190"/>
      <c r="IU90" s="190"/>
      <c r="IV90" s="190"/>
    </row>
    <row r="91" spans="1:256" ht="15.75">
      <c r="A91" s="209" t="s">
        <v>698</v>
      </c>
      <c r="B91" s="199">
        <v>2</v>
      </c>
      <c r="C91" s="199">
        <v>606</v>
      </c>
      <c r="D91" s="203">
        <v>5100</v>
      </c>
      <c r="E91" s="201">
        <f t="shared" si="23"/>
        <v>4500</v>
      </c>
      <c r="F91" s="201">
        <f t="shared" si="23"/>
        <v>0</v>
      </c>
      <c r="G91" s="201">
        <f t="shared" si="23"/>
        <v>4500</v>
      </c>
      <c r="H91" s="201"/>
      <c r="I91" s="201"/>
      <c r="J91" s="201">
        <f t="shared" si="15"/>
        <v>0</v>
      </c>
      <c r="K91" s="201"/>
      <c r="L91" s="201"/>
      <c r="M91" s="201">
        <f t="shared" si="16"/>
        <v>0</v>
      </c>
      <c r="N91" s="201">
        <v>4500</v>
      </c>
      <c r="O91" s="201"/>
      <c r="P91" s="201">
        <f t="shared" si="17"/>
        <v>4500</v>
      </c>
      <c r="Q91" s="201"/>
      <c r="R91" s="201"/>
      <c r="S91" s="201">
        <f t="shared" si="18"/>
        <v>0</v>
      </c>
      <c r="T91" s="201"/>
      <c r="U91" s="201"/>
      <c r="V91" s="201">
        <f t="shared" si="19"/>
        <v>0</v>
      </c>
      <c r="W91" s="201"/>
      <c r="X91" s="201"/>
      <c r="Y91" s="201">
        <f t="shared" si="20"/>
        <v>0</v>
      </c>
      <c r="Z91" s="201"/>
      <c r="AA91" s="201"/>
      <c r="AB91" s="201">
        <f t="shared" si="21"/>
        <v>0</v>
      </c>
      <c r="AC91" s="201"/>
      <c r="AD91" s="201"/>
      <c r="AE91" s="201">
        <f t="shared" si="22"/>
        <v>0</v>
      </c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190"/>
      <c r="GB91" s="190"/>
      <c r="GC91" s="190"/>
      <c r="GD91" s="190"/>
      <c r="GE91" s="190"/>
      <c r="GF91" s="190"/>
      <c r="GG91" s="190"/>
      <c r="GH91" s="190"/>
      <c r="GI91" s="190"/>
      <c r="GJ91" s="190"/>
      <c r="GK91" s="190"/>
      <c r="GL91" s="190"/>
      <c r="GM91" s="190"/>
      <c r="GN91" s="190"/>
      <c r="GO91" s="190"/>
      <c r="GP91" s="190"/>
      <c r="GQ91" s="190"/>
      <c r="GR91" s="190"/>
      <c r="GS91" s="190"/>
      <c r="GT91" s="190"/>
      <c r="GU91" s="190"/>
      <c r="GV91" s="190"/>
      <c r="GW91" s="190"/>
      <c r="GX91" s="190"/>
      <c r="GY91" s="190"/>
      <c r="GZ91" s="190"/>
      <c r="HA91" s="190"/>
      <c r="HB91" s="190"/>
      <c r="HC91" s="190"/>
      <c r="HD91" s="190"/>
      <c r="HE91" s="190"/>
      <c r="HF91" s="190"/>
      <c r="HG91" s="190"/>
      <c r="HH91" s="190"/>
      <c r="HI91" s="190"/>
      <c r="HJ91" s="190"/>
      <c r="HK91" s="190"/>
      <c r="HL91" s="190"/>
      <c r="HM91" s="190"/>
      <c r="HN91" s="190"/>
      <c r="HO91" s="190"/>
      <c r="HP91" s="190"/>
      <c r="HQ91" s="190"/>
      <c r="HR91" s="190"/>
      <c r="HS91" s="190"/>
      <c r="HT91" s="190"/>
      <c r="HU91" s="190"/>
      <c r="HV91" s="190"/>
      <c r="HW91" s="190"/>
      <c r="HX91" s="190"/>
      <c r="HY91" s="190"/>
      <c r="HZ91" s="190"/>
      <c r="IA91" s="190"/>
      <c r="IB91" s="190"/>
      <c r="IC91" s="190"/>
      <c r="ID91" s="190"/>
      <c r="IE91" s="190"/>
      <c r="IF91" s="190"/>
      <c r="IG91" s="190"/>
      <c r="IH91" s="190"/>
      <c r="II91" s="190"/>
      <c r="IJ91" s="190"/>
      <c r="IK91" s="190"/>
      <c r="IL91" s="190"/>
      <c r="IM91" s="190"/>
      <c r="IN91" s="190"/>
      <c r="IO91" s="190"/>
      <c r="IP91" s="190"/>
      <c r="IQ91" s="190"/>
      <c r="IR91" s="190"/>
      <c r="IS91" s="190"/>
      <c r="IT91" s="190"/>
      <c r="IU91" s="190"/>
      <c r="IV91" s="190"/>
    </row>
    <row r="92" spans="1:256" ht="15.75">
      <c r="A92" s="209" t="s">
        <v>699</v>
      </c>
      <c r="B92" s="199">
        <v>2</v>
      </c>
      <c r="C92" s="199">
        <v>606</v>
      </c>
      <c r="D92" s="203">
        <v>5100</v>
      </c>
      <c r="E92" s="201">
        <f t="shared" si="23"/>
        <v>4500</v>
      </c>
      <c r="F92" s="201">
        <f t="shared" si="23"/>
        <v>0</v>
      </c>
      <c r="G92" s="201">
        <f t="shared" si="23"/>
        <v>4500</v>
      </c>
      <c r="H92" s="201"/>
      <c r="I92" s="201"/>
      <c r="J92" s="201">
        <f t="shared" si="15"/>
        <v>0</v>
      </c>
      <c r="K92" s="201"/>
      <c r="L92" s="201"/>
      <c r="M92" s="201">
        <f t="shared" si="16"/>
        <v>0</v>
      </c>
      <c r="N92" s="201">
        <v>4500</v>
      </c>
      <c r="O92" s="201"/>
      <c r="P92" s="201">
        <f t="shared" si="17"/>
        <v>4500</v>
      </c>
      <c r="Q92" s="201"/>
      <c r="R92" s="201"/>
      <c r="S92" s="201">
        <f t="shared" si="18"/>
        <v>0</v>
      </c>
      <c r="T92" s="201"/>
      <c r="U92" s="201"/>
      <c r="V92" s="201">
        <f t="shared" si="19"/>
        <v>0</v>
      </c>
      <c r="W92" s="201"/>
      <c r="X92" s="201"/>
      <c r="Y92" s="201">
        <f t="shared" si="20"/>
        <v>0</v>
      </c>
      <c r="Z92" s="201"/>
      <c r="AA92" s="201"/>
      <c r="AB92" s="201">
        <f t="shared" si="21"/>
        <v>0</v>
      </c>
      <c r="AC92" s="201"/>
      <c r="AD92" s="201"/>
      <c r="AE92" s="201">
        <f t="shared" si="22"/>
        <v>0</v>
      </c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190"/>
      <c r="GB92" s="190"/>
      <c r="GC92" s="190"/>
      <c r="GD92" s="190"/>
      <c r="GE92" s="190"/>
      <c r="GF92" s="190"/>
      <c r="GG92" s="190"/>
      <c r="GH92" s="190"/>
      <c r="GI92" s="190"/>
      <c r="GJ92" s="190"/>
      <c r="GK92" s="190"/>
      <c r="GL92" s="190"/>
      <c r="GM92" s="190"/>
      <c r="GN92" s="190"/>
      <c r="GO92" s="190"/>
      <c r="GP92" s="190"/>
      <c r="GQ92" s="190"/>
      <c r="GR92" s="190"/>
      <c r="GS92" s="190"/>
      <c r="GT92" s="190"/>
      <c r="GU92" s="190"/>
      <c r="GV92" s="190"/>
      <c r="GW92" s="190"/>
      <c r="GX92" s="190"/>
      <c r="GY92" s="190"/>
      <c r="GZ92" s="190"/>
      <c r="HA92" s="190"/>
      <c r="HB92" s="190"/>
      <c r="HC92" s="190"/>
      <c r="HD92" s="190"/>
      <c r="HE92" s="190"/>
      <c r="HF92" s="190"/>
      <c r="HG92" s="190"/>
      <c r="HH92" s="190"/>
      <c r="HI92" s="190"/>
      <c r="HJ92" s="190"/>
      <c r="HK92" s="190"/>
      <c r="HL92" s="190"/>
      <c r="HM92" s="190"/>
      <c r="HN92" s="190"/>
      <c r="HO92" s="190"/>
      <c r="HP92" s="190"/>
      <c r="HQ92" s="190"/>
      <c r="HR92" s="190"/>
      <c r="HS92" s="190"/>
      <c r="HT92" s="190"/>
      <c r="HU92" s="190"/>
      <c r="HV92" s="190"/>
      <c r="HW92" s="190"/>
      <c r="HX92" s="190"/>
      <c r="HY92" s="190"/>
      <c r="HZ92" s="190"/>
      <c r="IA92" s="190"/>
      <c r="IB92" s="190"/>
      <c r="IC92" s="190"/>
      <c r="ID92" s="190"/>
      <c r="IE92" s="190"/>
      <c r="IF92" s="190"/>
      <c r="IG92" s="190"/>
      <c r="IH92" s="190"/>
      <c r="II92" s="190"/>
      <c r="IJ92" s="190"/>
      <c r="IK92" s="190"/>
      <c r="IL92" s="190"/>
      <c r="IM92" s="190"/>
      <c r="IN92" s="190"/>
      <c r="IO92" s="190"/>
      <c r="IP92" s="190"/>
      <c r="IQ92" s="190"/>
      <c r="IR92" s="190"/>
      <c r="IS92" s="190"/>
      <c r="IT92" s="190"/>
      <c r="IU92" s="190"/>
      <c r="IV92" s="190"/>
    </row>
    <row r="93" spans="1:256" ht="15.75">
      <c r="A93" s="209" t="s">
        <v>700</v>
      </c>
      <c r="B93" s="199">
        <v>2</v>
      </c>
      <c r="C93" s="199">
        <v>606</v>
      </c>
      <c r="D93" s="203">
        <v>5100</v>
      </c>
      <c r="E93" s="201">
        <f t="shared" si="23"/>
        <v>14000</v>
      </c>
      <c r="F93" s="201">
        <f t="shared" si="23"/>
        <v>0</v>
      </c>
      <c r="G93" s="201">
        <f t="shared" si="23"/>
        <v>14000</v>
      </c>
      <c r="H93" s="201"/>
      <c r="I93" s="201"/>
      <c r="J93" s="201">
        <f t="shared" si="15"/>
        <v>0</v>
      </c>
      <c r="K93" s="201"/>
      <c r="L93" s="201"/>
      <c r="M93" s="201">
        <f t="shared" si="16"/>
        <v>0</v>
      </c>
      <c r="N93" s="201">
        <v>14000</v>
      </c>
      <c r="O93" s="201"/>
      <c r="P93" s="201">
        <f t="shared" si="17"/>
        <v>14000</v>
      </c>
      <c r="Q93" s="201"/>
      <c r="R93" s="201"/>
      <c r="S93" s="201">
        <f t="shared" si="18"/>
        <v>0</v>
      </c>
      <c r="T93" s="201"/>
      <c r="U93" s="201"/>
      <c r="V93" s="201">
        <f t="shared" si="19"/>
        <v>0</v>
      </c>
      <c r="W93" s="201"/>
      <c r="X93" s="201"/>
      <c r="Y93" s="201">
        <f t="shared" si="20"/>
        <v>0</v>
      </c>
      <c r="Z93" s="201"/>
      <c r="AA93" s="201"/>
      <c r="AB93" s="201">
        <f t="shared" si="21"/>
        <v>0</v>
      </c>
      <c r="AC93" s="201"/>
      <c r="AD93" s="201"/>
      <c r="AE93" s="201">
        <f t="shared" si="22"/>
        <v>0</v>
      </c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  <c r="DD93" s="190"/>
      <c r="DE93" s="190"/>
      <c r="DF93" s="190"/>
      <c r="DG93" s="190"/>
      <c r="DH93" s="190"/>
      <c r="DI93" s="190"/>
      <c r="DJ93" s="190"/>
      <c r="DK93" s="190"/>
      <c r="DL93" s="190"/>
      <c r="DM93" s="190"/>
      <c r="DN93" s="190"/>
      <c r="DO93" s="190"/>
      <c r="DP93" s="190"/>
      <c r="DQ93" s="190"/>
      <c r="DR93" s="190"/>
      <c r="DS93" s="190"/>
      <c r="DT93" s="190"/>
      <c r="DU93" s="190"/>
      <c r="DV93" s="190"/>
      <c r="DW93" s="190"/>
      <c r="DX93" s="190"/>
      <c r="DY93" s="190"/>
      <c r="DZ93" s="190"/>
      <c r="EA93" s="190"/>
      <c r="EB93" s="190"/>
      <c r="EC93" s="190"/>
      <c r="ED93" s="190"/>
      <c r="EE93" s="190"/>
      <c r="EF93" s="190"/>
      <c r="EG93" s="190"/>
      <c r="EH93" s="190"/>
      <c r="EI93" s="190"/>
      <c r="EJ93" s="190"/>
      <c r="EK93" s="190"/>
      <c r="EL93" s="190"/>
      <c r="EM93" s="190"/>
      <c r="EN93" s="190"/>
      <c r="EO93" s="190"/>
      <c r="EP93" s="190"/>
      <c r="EQ93" s="190"/>
      <c r="ER93" s="190"/>
      <c r="ES93" s="190"/>
      <c r="ET93" s="190"/>
      <c r="EU93" s="190"/>
      <c r="EV93" s="190"/>
      <c r="EW93" s="190"/>
      <c r="EX93" s="190"/>
      <c r="EY93" s="190"/>
      <c r="EZ93" s="190"/>
      <c r="FA93" s="190"/>
      <c r="FB93" s="190"/>
      <c r="FC93" s="190"/>
      <c r="FD93" s="190"/>
      <c r="FE93" s="190"/>
      <c r="FF93" s="190"/>
      <c r="FG93" s="190"/>
      <c r="FH93" s="190"/>
      <c r="FI93" s="190"/>
      <c r="FJ93" s="190"/>
      <c r="FK93" s="190"/>
      <c r="FL93" s="190"/>
      <c r="FM93" s="190"/>
      <c r="FN93" s="190"/>
      <c r="FO93" s="190"/>
      <c r="FP93" s="190"/>
      <c r="FQ93" s="190"/>
      <c r="FR93" s="190"/>
      <c r="FS93" s="190"/>
      <c r="FT93" s="190"/>
      <c r="FU93" s="190"/>
      <c r="FV93" s="190"/>
      <c r="FW93" s="190"/>
      <c r="FX93" s="190"/>
      <c r="FY93" s="190"/>
      <c r="FZ93" s="190"/>
      <c r="GA93" s="190"/>
      <c r="GB93" s="190"/>
      <c r="GC93" s="190"/>
      <c r="GD93" s="190"/>
      <c r="GE93" s="190"/>
      <c r="GF93" s="190"/>
      <c r="GG93" s="190"/>
      <c r="GH93" s="190"/>
      <c r="GI93" s="190"/>
      <c r="GJ93" s="190"/>
      <c r="GK93" s="190"/>
      <c r="GL93" s="190"/>
      <c r="GM93" s="190"/>
      <c r="GN93" s="190"/>
      <c r="GO93" s="190"/>
      <c r="GP93" s="190"/>
      <c r="GQ93" s="190"/>
      <c r="GR93" s="190"/>
      <c r="GS93" s="190"/>
      <c r="GT93" s="190"/>
      <c r="GU93" s="190"/>
      <c r="GV93" s="190"/>
      <c r="GW93" s="190"/>
      <c r="GX93" s="190"/>
      <c r="GY93" s="190"/>
      <c r="GZ93" s="190"/>
      <c r="HA93" s="190"/>
      <c r="HB93" s="190"/>
      <c r="HC93" s="190"/>
      <c r="HD93" s="190"/>
      <c r="HE93" s="190"/>
      <c r="HF93" s="190"/>
      <c r="HG93" s="190"/>
      <c r="HH93" s="190"/>
      <c r="HI93" s="190"/>
      <c r="HJ93" s="190"/>
      <c r="HK93" s="190"/>
      <c r="HL93" s="190"/>
      <c r="HM93" s="190"/>
      <c r="HN93" s="190"/>
      <c r="HO93" s="190"/>
      <c r="HP93" s="190"/>
      <c r="HQ93" s="190"/>
      <c r="HR93" s="190"/>
      <c r="HS93" s="190"/>
      <c r="HT93" s="190"/>
      <c r="HU93" s="190"/>
      <c r="HV93" s="190"/>
      <c r="HW93" s="190"/>
      <c r="HX93" s="190"/>
      <c r="HY93" s="190"/>
      <c r="HZ93" s="190"/>
      <c r="IA93" s="190"/>
      <c r="IB93" s="190"/>
      <c r="IC93" s="190"/>
      <c r="ID93" s="190"/>
      <c r="IE93" s="190"/>
      <c r="IF93" s="190"/>
      <c r="IG93" s="190"/>
      <c r="IH93" s="190"/>
      <c r="II93" s="190"/>
      <c r="IJ93" s="190"/>
      <c r="IK93" s="190"/>
      <c r="IL93" s="190"/>
      <c r="IM93" s="190"/>
      <c r="IN93" s="190"/>
      <c r="IO93" s="190"/>
      <c r="IP93" s="190"/>
      <c r="IQ93" s="190"/>
      <c r="IR93" s="190"/>
      <c r="IS93" s="190"/>
      <c r="IT93" s="190"/>
      <c r="IU93" s="190"/>
      <c r="IV93" s="190"/>
    </row>
    <row r="94" spans="1:256" ht="31.5">
      <c r="A94" s="209" t="s">
        <v>701</v>
      </c>
      <c r="B94" s="199">
        <v>2</v>
      </c>
      <c r="C94" s="199">
        <v>606</v>
      </c>
      <c r="D94" s="203">
        <v>5100</v>
      </c>
      <c r="E94" s="201">
        <f t="shared" si="23"/>
        <v>16600</v>
      </c>
      <c r="F94" s="201">
        <f t="shared" si="23"/>
        <v>0</v>
      </c>
      <c r="G94" s="201">
        <f t="shared" si="23"/>
        <v>16600</v>
      </c>
      <c r="H94" s="201"/>
      <c r="I94" s="201"/>
      <c r="J94" s="201">
        <f t="shared" si="15"/>
        <v>0</v>
      </c>
      <c r="K94" s="201">
        <v>3600</v>
      </c>
      <c r="L94" s="201"/>
      <c r="M94" s="201">
        <f t="shared" si="16"/>
        <v>3600</v>
      </c>
      <c r="N94" s="201">
        <v>13000</v>
      </c>
      <c r="O94" s="201"/>
      <c r="P94" s="201">
        <f t="shared" si="17"/>
        <v>13000</v>
      </c>
      <c r="Q94" s="201"/>
      <c r="R94" s="201"/>
      <c r="S94" s="201">
        <f t="shared" si="18"/>
        <v>0</v>
      </c>
      <c r="T94" s="201"/>
      <c r="U94" s="201"/>
      <c r="V94" s="201">
        <f t="shared" si="19"/>
        <v>0</v>
      </c>
      <c r="W94" s="201"/>
      <c r="X94" s="201"/>
      <c r="Y94" s="201">
        <f t="shared" si="20"/>
        <v>0</v>
      </c>
      <c r="Z94" s="201"/>
      <c r="AA94" s="201"/>
      <c r="AB94" s="201">
        <f t="shared" si="21"/>
        <v>0</v>
      </c>
      <c r="AC94" s="201"/>
      <c r="AD94" s="201"/>
      <c r="AE94" s="201">
        <f t="shared" si="22"/>
        <v>0</v>
      </c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  <c r="EG94" s="190"/>
      <c r="EH94" s="190"/>
      <c r="EI94" s="190"/>
      <c r="EJ94" s="190"/>
      <c r="EK94" s="190"/>
      <c r="EL94" s="190"/>
      <c r="EM94" s="190"/>
      <c r="EN94" s="190"/>
      <c r="EO94" s="190"/>
      <c r="EP94" s="190"/>
      <c r="EQ94" s="190"/>
      <c r="ER94" s="190"/>
      <c r="ES94" s="190"/>
      <c r="ET94" s="190"/>
      <c r="EU94" s="190"/>
      <c r="EV94" s="190"/>
      <c r="EW94" s="190"/>
      <c r="EX94" s="190"/>
      <c r="EY94" s="190"/>
      <c r="EZ94" s="190"/>
      <c r="FA94" s="190"/>
      <c r="FB94" s="190"/>
      <c r="FC94" s="190"/>
      <c r="FD94" s="190"/>
      <c r="FE94" s="190"/>
      <c r="FF94" s="190"/>
      <c r="FG94" s="190"/>
      <c r="FH94" s="190"/>
      <c r="FI94" s="190"/>
      <c r="FJ94" s="190"/>
      <c r="FK94" s="190"/>
      <c r="FL94" s="190"/>
      <c r="FM94" s="190"/>
      <c r="FN94" s="190"/>
      <c r="FO94" s="190"/>
      <c r="FP94" s="190"/>
      <c r="FQ94" s="190"/>
      <c r="FR94" s="190"/>
      <c r="FS94" s="190"/>
      <c r="FT94" s="190"/>
      <c r="FU94" s="190"/>
      <c r="FV94" s="190"/>
      <c r="FW94" s="190"/>
      <c r="FX94" s="190"/>
      <c r="FY94" s="190"/>
      <c r="FZ94" s="190"/>
      <c r="GA94" s="190"/>
      <c r="GB94" s="190"/>
      <c r="GC94" s="190"/>
      <c r="GD94" s="190"/>
      <c r="GE94" s="190"/>
      <c r="GF94" s="190"/>
      <c r="GG94" s="190"/>
      <c r="GH94" s="190"/>
      <c r="GI94" s="190"/>
      <c r="GJ94" s="190"/>
      <c r="GK94" s="190"/>
      <c r="GL94" s="190"/>
      <c r="GM94" s="190"/>
      <c r="GN94" s="190"/>
      <c r="GO94" s="190"/>
      <c r="GP94" s="190"/>
      <c r="GQ94" s="190"/>
      <c r="GR94" s="190"/>
      <c r="GS94" s="190"/>
      <c r="GT94" s="190"/>
      <c r="GU94" s="190"/>
      <c r="GV94" s="190"/>
      <c r="GW94" s="190"/>
      <c r="GX94" s="190"/>
      <c r="GY94" s="190"/>
      <c r="GZ94" s="190"/>
      <c r="HA94" s="190"/>
      <c r="HB94" s="190"/>
      <c r="HC94" s="190"/>
      <c r="HD94" s="190"/>
      <c r="HE94" s="190"/>
      <c r="HF94" s="190"/>
      <c r="HG94" s="190"/>
      <c r="HH94" s="190"/>
      <c r="HI94" s="190"/>
      <c r="HJ94" s="190"/>
      <c r="HK94" s="190"/>
      <c r="HL94" s="190"/>
      <c r="HM94" s="190"/>
      <c r="HN94" s="190"/>
      <c r="HO94" s="190"/>
      <c r="HP94" s="190"/>
      <c r="HQ94" s="190"/>
      <c r="HR94" s="190"/>
      <c r="HS94" s="190"/>
      <c r="HT94" s="190"/>
      <c r="HU94" s="190"/>
      <c r="HV94" s="190"/>
      <c r="HW94" s="190"/>
      <c r="HX94" s="190"/>
      <c r="HY94" s="190"/>
      <c r="HZ94" s="190"/>
      <c r="IA94" s="190"/>
      <c r="IB94" s="190"/>
      <c r="IC94" s="190"/>
      <c r="ID94" s="190"/>
      <c r="IE94" s="190"/>
      <c r="IF94" s="190"/>
      <c r="IG94" s="190"/>
      <c r="IH94" s="190"/>
      <c r="II94" s="190"/>
      <c r="IJ94" s="190"/>
      <c r="IK94" s="190"/>
      <c r="IL94" s="190"/>
      <c r="IM94" s="190"/>
      <c r="IN94" s="190"/>
      <c r="IO94" s="190"/>
      <c r="IP94" s="190"/>
      <c r="IQ94" s="190"/>
      <c r="IR94" s="190"/>
      <c r="IS94" s="190"/>
      <c r="IT94" s="190"/>
      <c r="IU94" s="190"/>
      <c r="IV94" s="190"/>
    </row>
    <row r="95" spans="1:256" ht="15.75">
      <c r="A95" s="209" t="s">
        <v>702</v>
      </c>
      <c r="B95" s="199">
        <v>2</v>
      </c>
      <c r="C95" s="199">
        <v>606</v>
      </c>
      <c r="D95" s="203">
        <v>5100</v>
      </c>
      <c r="E95" s="201">
        <f t="shared" si="23"/>
        <v>13000</v>
      </c>
      <c r="F95" s="201">
        <f t="shared" si="23"/>
        <v>0</v>
      </c>
      <c r="G95" s="201">
        <f t="shared" si="23"/>
        <v>13000</v>
      </c>
      <c r="H95" s="201"/>
      <c r="I95" s="201"/>
      <c r="J95" s="201">
        <f t="shared" si="15"/>
        <v>0</v>
      </c>
      <c r="K95" s="201"/>
      <c r="L95" s="201"/>
      <c r="M95" s="201">
        <f t="shared" si="16"/>
        <v>0</v>
      </c>
      <c r="N95" s="201">
        <v>13000</v>
      </c>
      <c r="O95" s="201"/>
      <c r="P95" s="201">
        <f t="shared" si="17"/>
        <v>13000</v>
      </c>
      <c r="Q95" s="201"/>
      <c r="R95" s="201"/>
      <c r="S95" s="201">
        <f t="shared" si="18"/>
        <v>0</v>
      </c>
      <c r="T95" s="201"/>
      <c r="U95" s="201"/>
      <c r="V95" s="201">
        <f t="shared" si="19"/>
        <v>0</v>
      </c>
      <c r="W95" s="201"/>
      <c r="X95" s="201"/>
      <c r="Y95" s="201">
        <f t="shared" si="20"/>
        <v>0</v>
      </c>
      <c r="Z95" s="201"/>
      <c r="AA95" s="201"/>
      <c r="AB95" s="201">
        <f t="shared" si="21"/>
        <v>0</v>
      </c>
      <c r="AC95" s="201"/>
      <c r="AD95" s="201"/>
      <c r="AE95" s="201">
        <f t="shared" si="22"/>
        <v>0</v>
      </c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190"/>
      <c r="CA95" s="190"/>
      <c r="CB95" s="190"/>
      <c r="CC95" s="190"/>
      <c r="CD95" s="190"/>
      <c r="CE95" s="190"/>
      <c r="CF95" s="190"/>
      <c r="CG95" s="190"/>
      <c r="CH95" s="190"/>
      <c r="CI95" s="190"/>
      <c r="CJ95" s="190"/>
      <c r="CK95" s="190"/>
      <c r="CL95" s="190"/>
      <c r="CM95" s="190"/>
      <c r="CN95" s="190"/>
      <c r="CO95" s="190"/>
      <c r="CP95" s="190"/>
      <c r="CQ95" s="190"/>
      <c r="CR95" s="190"/>
      <c r="CS95" s="190"/>
      <c r="CT95" s="190"/>
      <c r="CU95" s="190"/>
      <c r="CV95" s="190"/>
      <c r="CW95" s="190"/>
      <c r="CX95" s="190"/>
      <c r="CY95" s="190"/>
      <c r="CZ95" s="190"/>
      <c r="DA95" s="190"/>
      <c r="DB95" s="190"/>
      <c r="DC95" s="190"/>
      <c r="DD95" s="190"/>
      <c r="DE95" s="190"/>
      <c r="DF95" s="190"/>
      <c r="DG95" s="190"/>
      <c r="DH95" s="190"/>
      <c r="DI95" s="190"/>
      <c r="DJ95" s="190"/>
      <c r="DK95" s="190"/>
      <c r="DL95" s="190"/>
      <c r="DM95" s="190"/>
      <c r="DN95" s="190"/>
      <c r="DO95" s="190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0"/>
      <c r="EE95" s="190"/>
      <c r="EF95" s="190"/>
      <c r="EG95" s="190"/>
      <c r="EH95" s="190"/>
      <c r="EI95" s="190"/>
      <c r="EJ95" s="190"/>
      <c r="EK95" s="190"/>
      <c r="EL95" s="190"/>
      <c r="EM95" s="190"/>
      <c r="EN95" s="190"/>
      <c r="EO95" s="190"/>
      <c r="EP95" s="190"/>
      <c r="EQ95" s="190"/>
      <c r="ER95" s="190"/>
      <c r="ES95" s="190"/>
      <c r="ET95" s="190"/>
      <c r="EU95" s="190"/>
      <c r="EV95" s="190"/>
      <c r="EW95" s="190"/>
      <c r="EX95" s="190"/>
      <c r="EY95" s="190"/>
      <c r="EZ95" s="190"/>
      <c r="FA95" s="190"/>
      <c r="FB95" s="190"/>
      <c r="FC95" s="190"/>
      <c r="FD95" s="190"/>
      <c r="FE95" s="190"/>
      <c r="FF95" s="190"/>
      <c r="FG95" s="190"/>
      <c r="FH95" s="190"/>
      <c r="FI95" s="190"/>
      <c r="FJ95" s="190"/>
      <c r="FK95" s="190"/>
      <c r="FL95" s="190"/>
      <c r="FM95" s="190"/>
      <c r="FN95" s="190"/>
      <c r="FO95" s="190"/>
      <c r="FP95" s="190"/>
      <c r="FQ95" s="190"/>
      <c r="FR95" s="190"/>
      <c r="FS95" s="190"/>
      <c r="FT95" s="190"/>
      <c r="FU95" s="190"/>
      <c r="FV95" s="190"/>
      <c r="FW95" s="190"/>
      <c r="FX95" s="190"/>
      <c r="FY95" s="190"/>
      <c r="FZ95" s="190"/>
      <c r="GA95" s="190"/>
      <c r="GB95" s="190"/>
      <c r="GC95" s="190"/>
      <c r="GD95" s="190"/>
      <c r="GE95" s="190"/>
      <c r="GF95" s="190"/>
      <c r="GG95" s="190"/>
      <c r="GH95" s="190"/>
      <c r="GI95" s="190"/>
      <c r="GJ95" s="190"/>
      <c r="GK95" s="190"/>
      <c r="GL95" s="190"/>
      <c r="GM95" s="190"/>
      <c r="GN95" s="190"/>
      <c r="GO95" s="190"/>
      <c r="GP95" s="190"/>
      <c r="GQ95" s="190"/>
      <c r="GR95" s="190"/>
      <c r="GS95" s="190"/>
      <c r="GT95" s="190"/>
      <c r="GU95" s="190"/>
      <c r="GV95" s="190"/>
      <c r="GW95" s="190"/>
      <c r="GX95" s="190"/>
      <c r="GY95" s="190"/>
      <c r="GZ95" s="190"/>
      <c r="HA95" s="190"/>
      <c r="HB95" s="190"/>
      <c r="HC95" s="190"/>
      <c r="HD95" s="190"/>
      <c r="HE95" s="190"/>
      <c r="HF95" s="190"/>
      <c r="HG95" s="190"/>
      <c r="HH95" s="190"/>
      <c r="HI95" s="190"/>
      <c r="HJ95" s="190"/>
      <c r="HK95" s="190"/>
      <c r="HL95" s="190"/>
      <c r="HM95" s="190"/>
      <c r="HN95" s="190"/>
      <c r="HO95" s="190"/>
      <c r="HP95" s="190"/>
      <c r="HQ95" s="190"/>
      <c r="HR95" s="190"/>
      <c r="HS95" s="190"/>
      <c r="HT95" s="190"/>
      <c r="HU95" s="190"/>
      <c r="HV95" s="190"/>
      <c r="HW95" s="190"/>
      <c r="HX95" s="190"/>
      <c r="HY95" s="190"/>
      <c r="HZ95" s="190"/>
      <c r="IA95" s="190"/>
      <c r="IB95" s="190"/>
      <c r="IC95" s="190"/>
      <c r="ID95" s="190"/>
      <c r="IE95" s="190"/>
      <c r="IF95" s="190"/>
      <c r="IG95" s="190"/>
      <c r="IH95" s="190"/>
      <c r="II95" s="190"/>
      <c r="IJ95" s="190"/>
      <c r="IK95" s="190"/>
      <c r="IL95" s="190"/>
      <c r="IM95" s="190"/>
      <c r="IN95" s="190"/>
      <c r="IO95" s="190"/>
      <c r="IP95" s="190"/>
      <c r="IQ95" s="190"/>
      <c r="IR95" s="190"/>
      <c r="IS95" s="190"/>
      <c r="IT95" s="190"/>
      <c r="IU95" s="190"/>
      <c r="IV95" s="190"/>
    </row>
    <row r="96" spans="1:256" ht="31.5">
      <c r="A96" s="209" t="s">
        <v>703</v>
      </c>
      <c r="B96" s="199">
        <v>2</v>
      </c>
      <c r="C96" s="199">
        <v>606</v>
      </c>
      <c r="D96" s="203">
        <v>5100</v>
      </c>
      <c r="E96" s="201">
        <f t="shared" si="23"/>
        <v>14355</v>
      </c>
      <c r="F96" s="201">
        <f t="shared" si="23"/>
        <v>0</v>
      </c>
      <c r="G96" s="201">
        <f t="shared" si="23"/>
        <v>14355</v>
      </c>
      <c r="H96" s="201"/>
      <c r="I96" s="201"/>
      <c r="J96" s="201">
        <f t="shared" si="15"/>
        <v>0</v>
      </c>
      <c r="K96" s="201">
        <v>1355</v>
      </c>
      <c r="L96" s="201"/>
      <c r="M96" s="201">
        <f t="shared" si="16"/>
        <v>1355</v>
      </c>
      <c r="N96" s="201">
        <v>13000</v>
      </c>
      <c r="O96" s="201"/>
      <c r="P96" s="201">
        <f t="shared" si="17"/>
        <v>13000</v>
      </c>
      <c r="Q96" s="201"/>
      <c r="R96" s="201"/>
      <c r="S96" s="201">
        <f t="shared" si="18"/>
        <v>0</v>
      </c>
      <c r="T96" s="201"/>
      <c r="U96" s="201"/>
      <c r="V96" s="201">
        <f t="shared" si="19"/>
        <v>0</v>
      </c>
      <c r="W96" s="201"/>
      <c r="X96" s="201"/>
      <c r="Y96" s="201">
        <f t="shared" si="20"/>
        <v>0</v>
      </c>
      <c r="Z96" s="201"/>
      <c r="AA96" s="201"/>
      <c r="AB96" s="201">
        <f t="shared" si="21"/>
        <v>0</v>
      </c>
      <c r="AC96" s="201"/>
      <c r="AD96" s="201"/>
      <c r="AE96" s="201">
        <f t="shared" si="22"/>
        <v>0</v>
      </c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0"/>
      <c r="DI96" s="190"/>
      <c r="DJ96" s="190"/>
      <c r="DK96" s="190"/>
      <c r="DL96" s="190"/>
      <c r="DM96" s="190"/>
      <c r="DN96" s="190"/>
      <c r="DO96" s="190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0"/>
      <c r="EA96" s="190"/>
      <c r="EB96" s="190"/>
      <c r="EC96" s="190"/>
      <c r="ED96" s="190"/>
      <c r="EE96" s="190"/>
      <c r="EF96" s="190"/>
      <c r="EG96" s="190"/>
      <c r="EH96" s="190"/>
      <c r="EI96" s="190"/>
      <c r="EJ96" s="190"/>
      <c r="EK96" s="190"/>
      <c r="EL96" s="190"/>
      <c r="EM96" s="190"/>
      <c r="EN96" s="190"/>
      <c r="EO96" s="190"/>
      <c r="EP96" s="190"/>
      <c r="EQ96" s="190"/>
      <c r="ER96" s="190"/>
      <c r="ES96" s="190"/>
      <c r="ET96" s="190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0"/>
      <c r="FI96" s="190"/>
      <c r="FJ96" s="190"/>
      <c r="FK96" s="190"/>
      <c r="FL96" s="190"/>
      <c r="FM96" s="190"/>
      <c r="FN96" s="190"/>
      <c r="FO96" s="190"/>
      <c r="FP96" s="190"/>
      <c r="FQ96" s="190"/>
      <c r="FR96" s="190"/>
      <c r="FS96" s="190"/>
      <c r="FT96" s="190"/>
      <c r="FU96" s="190"/>
      <c r="FV96" s="190"/>
      <c r="FW96" s="190"/>
      <c r="FX96" s="190"/>
      <c r="FY96" s="190"/>
      <c r="FZ96" s="190"/>
      <c r="GA96" s="190"/>
      <c r="GB96" s="190"/>
      <c r="GC96" s="190"/>
      <c r="GD96" s="190"/>
      <c r="GE96" s="190"/>
      <c r="GF96" s="190"/>
      <c r="GG96" s="190"/>
      <c r="GH96" s="190"/>
      <c r="GI96" s="190"/>
      <c r="GJ96" s="190"/>
      <c r="GK96" s="190"/>
      <c r="GL96" s="190"/>
      <c r="GM96" s="190"/>
      <c r="GN96" s="190"/>
      <c r="GO96" s="190"/>
      <c r="GP96" s="190"/>
      <c r="GQ96" s="190"/>
      <c r="GR96" s="190"/>
      <c r="GS96" s="190"/>
      <c r="GT96" s="190"/>
      <c r="GU96" s="190"/>
      <c r="GV96" s="190"/>
      <c r="GW96" s="190"/>
      <c r="GX96" s="190"/>
      <c r="GY96" s="190"/>
      <c r="GZ96" s="190"/>
      <c r="HA96" s="190"/>
      <c r="HB96" s="190"/>
      <c r="HC96" s="190"/>
      <c r="HD96" s="190"/>
      <c r="HE96" s="190"/>
      <c r="HF96" s="190"/>
      <c r="HG96" s="190"/>
      <c r="HH96" s="190"/>
      <c r="HI96" s="190"/>
      <c r="HJ96" s="190"/>
      <c r="HK96" s="190"/>
      <c r="HL96" s="190"/>
      <c r="HM96" s="190"/>
      <c r="HN96" s="190"/>
      <c r="HO96" s="190"/>
      <c r="HP96" s="190"/>
      <c r="HQ96" s="190"/>
      <c r="HR96" s="190"/>
      <c r="HS96" s="190"/>
      <c r="HT96" s="190"/>
      <c r="HU96" s="190"/>
      <c r="HV96" s="190"/>
      <c r="HW96" s="190"/>
      <c r="HX96" s="190"/>
      <c r="HY96" s="190"/>
      <c r="HZ96" s="190"/>
      <c r="IA96" s="190"/>
      <c r="IB96" s="190"/>
      <c r="IC96" s="190"/>
      <c r="ID96" s="190"/>
      <c r="IE96" s="190"/>
      <c r="IF96" s="190"/>
      <c r="IG96" s="190"/>
      <c r="IH96" s="190"/>
      <c r="II96" s="190"/>
      <c r="IJ96" s="190"/>
      <c r="IK96" s="190"/>
      <c r="IL96" s="190"/>
      <c r="IM96" s="190"/>
      <c r="IN96" s="190"/>
      <c r="IO96" s="190"/>
      <c r="IP96" s="190"/>
      <c r="IQ96" s="190"/>
      <c r="IR96" s="190"/>
      <c r="IS96" s="190"/>
      <c r="IT96" s="190"/>
      <c r="IU96" s="190"/>
      <c r="IV96" s="190"/>
    </row>
    <row r="97" spans="1:256" ht="78.75">
      <c r="A97" s="208" t="s">
        <v>704</v>
      </c>
      <c r="B97" s="197"/>
      <c r="C97" s="197"/>
      <c r="D97" s="203"/>
      <c r="E97" s="189">
        <f t="shared" si="23"/>
        <v>405959</v>
      </c>
      <c r="F97" s="189">
        <f t="shared" si="23"/>
        <v>0</v>
      </c>
      <c r="G97" s="189">
        <f t="shared" si="23"/>
        <v>405959</v>
      </c>
      <c r="H97" s="189">
        <f>SUM(H98:H132)</f>
        <v>0</v>
      </c>
      <c r="I97" s="189">
        <f>SUM(I98:I132)</f>
        <v>0</v>
      </c>
      <c r="J97" s="189">
        <f t="shared" si="15"/>
        <v>0</v>
      </c>
      <c r="K97" s="189">
        <f>SUM(K98:K132)</f>
        <v>0</v>
      </c>
      <c r="L97" s="189">
        <f>SUM(L98:L132)</f>
        <v>0</v>
      </c>
      <c r="M97" s="189">
        <f t="shared" si="16"/>
        <v>0</v>
      </c>
      <c r="N97" s="189">
        <f>SUM(N98:N132)</f>
        <v>405959</v>
      </c>
      <c r="O97" s="189">
        <f>SUM(O98:O132)</f>
        <v>0</v>
      </c>
      <c r="P97" s="189">
        <f t="shared" si="17"/>
        <v>405959</v>
      </c>
      <c r="Q97" s="189">
        <f>SUM(Q98:Q132)</f>
        <v>0</v>
      </c>
      <c r="R97" s="189">
        <f>SUM(R98:R132)</f>
        <v>0</v>
      </c>
      <c r="S97" s="189">
        <f t="shared" si="18"/>
        <v>0</v>
      </c>
      <c r="T97" s="189">
        <f>SUM(T98:T132)</f>
        <v>0</v>
      </c>
      <c r="U97" s="189">
        <f>SUM(U98:U132)</f>
        <v>0</v>
      </c>
      <c r="V97" s="189">
        <f t="shared" si="19"/>
        <v>0</v>
      </c>
      <c r="W97" s="189">
        <f>SUM(W98:W132)</f>
        <v>0</v>
      </c>
      <c r="X97" s="189">
        <f>SUM(X98:X132)</f>
        <v>0</v>
      </c>
      <c r="Y97" s="189">
        <f t="shared" si="20"/>
        <v>0</v>
      </c>
      <c r="Z97" s="189">
        <f>SUM(Z98:Z132)</f>
        <v>0</v>
      </c>
      <c r="AA97" s="189">
        <f>SUM(AA98:AA132)</f>
        <v>0</v>
      </c>
      <c r="AB97" s="189">
        <f t="shared" si="21"/>
        <v>0</v>
      </c>
      <c r="AC97" s="189">
        <f>SUM(AC98:AC132)</f>
        <v>0</v>
      </c>
      <c r="AD97" s="189">
        <f>SUM(AD98:AD132)</f>
        <v>0</v>
      </c>
      <c r="AE97" s="189">
        <f t="shared" si="22"/>
        <v>0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7"/>
      <c r="GF97" s="187"/>
      <c r="GG97" s="187"/>
      <c r="GH97" s="187"/>
      <c r="GI97" s="187"/>
      <c r="GJ97" s="187"/>
      <c r="GK97" s="187"/>
      <c r="GL97" s="187"/>
      <c r="GM97" s="187"/>
      <c r="GN97" s="187"/>
      <c r="GO97" s="187"/>
      <c r="GP97" s="187"/>
      <c r="GQ97" s="187"/>
      <c r="GR97" s="187"/>
      <c r="GS97" s="187"/>
      <c r="GT97" s="187"/>
      <c r="GU97" s="187"/>
      <c r="GV97" s="187"/>
      <c r="GW97" s="187"/>
      <c r="GX97" s="187"/>
      <c r="GY97" s="187"/>
      <c r="GZ97" s="187"/>
      <c r="HA97" s="187"/>
      <c r="HB97" s="187"/>
      <c r="HC97" s="187"/>
      <c r="HD97" s="187"/>
      <c r="HE97" s="187"/>
      <c r="HF97" s="187"/>
      <c r="HG97" s="187"/>
      <c r="HH97" s="187"/>
      <c r="HI97" s="187"/>
      <c r="HJ97" s="187"/>
      <c r="HK97" s="187"/>
      <c r="HL97" s="187"/>
      <c r="HM97" s="187"/>
      <c r="HN97" s="187"/>
      <c r="HO97" s="187"/>
      <c r="HP97" s="187"/>
      <c r="HQ97" s="187"/>
      <c r="HR97" s="187"/>
      <c r="HS97" s="187"/>
      <c r="HT97" s="187"/>
      <c r="HU97" s="187"/>
      <c r="HV97" s="187"/>
      <c r="HW97" s="187"/>
      <c r="HX97" s="187"/>
      <c r="HY97" s="187"/>
      <c r="HZ97" s="187"/>
      <c r="IA97" s="187"/>
      <c r="IB97" s="187"/>
      <c r="IC97" s="187"/>
      <c r="ID97" s="187"/>
      <c r="IE97" s="187"/>
      <c r="IF97" s="187"/>
      <c r="IG97" s="187"/>
      <c r="IH97" s="187"/>
      <c r="II97" s="187"/>
      <c r="IJ97" s="187"/>
      <c r="IK97" s="187"/>
      <c r="IL97" s="187"/>
      <c r="IM97" s="187"/>
      <c r="IN97" s="187"/>
      <c r="IO97" s="187"/>
      <c r="IP97" s="187"/>
      <c r="IQ97" s="187"/>
      <c r="IR97" s="187"/>
      <c r="IS97" s="187"/>
      <c r="IT97" s="187"/>
      <c r="IU97" s="187"/>
      <c r="IV97" s="187"/>
    </row>
    <row r="98" spans="1:256" ht="15.75">
      <c r="A98" s="209" t="s">
        <v>705</v>
      </c>
      <c r="B98" s="199">
        <v>2</v>
      </c>
      <c r="C98" s="199">
        <v>606</v>
      </c>
      <c r="D98" s="203">
        <v>5100</v>
      </c>
      <c r="E98" s="201">
        <f t="shared" si="23"/>
        <v>15999</v>
      </c>
      <c r="F98" s="201">
        <f t="shared" si="23"/>
        <v>0</v>
      </c>
      <c r="G98" s="201">
        <f t="shared" si="23"/>
        <v>15999</v>
      </c>
      <c r="H98" s="201"/>
      <c r="I98" s="201"/>
      <c r="J98" s="201">
        <f t="shared" si="15"/>
        <v>0</v>
      </c>
      <c r="K98" s="201"/>
      <c r="L98" s="201"/>
      <c r="M98" s="201">
        <f t="shared" si="16"/>
        <v>0</v>
      </c>
      <c r="N98" s="201">
        <v>15999</v>
      </c>
      <c r="O98" s="201"/>
      <c r="P98" s="201">
        <f t="shared" si="17"/>
        <v>15999</v>
      </c>
      <c r="Q98" s="201"/>
      <c r="R98" s="201"/>
      <c r="S98" s="201">
        <f t="shared" si="18"/>
        <v>0</v>
      </c>
      <c r="T98" s="201"/>
      <c r="U98" s="201"/>
      <c r="V98" s="201">
        <f t="shared" si="19"/>
        <v>0</v>
      </c>
      <c r="W98" s="201"/>
      <c r="X98" s="201"/>
      <c r="Y98" s="201">
        <f t="shared" si="20"/>
        <v>0</v>
      </c>
      <c r="Z98" s="201"/>
      <c r="AA98" s="201"/>
      <c r="AB98" s="201">
        <f t="shared" si="21"/>
        <v>0</v>
      </c>
      <c r="AC98" s="201"/>
      <c r="AD98" s="201"/>
      <c r="AE98" s="201">
        <f t="shared" si="22"/>
        <v>0</v>
      </c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0"/>
      <c r="DI98" s="190"/>
      <c r="DJ98" s="190"/>
      <c r="DK98" s="190"/>
      <c r="DL98" s="190"/>
      <c r="DM98" s="190"/>
      <c r="DN98" s="190"/>
      <c r="DO98" s="190"/>
      <c r="DP98" s="190"/>
      <c r="DQ98" s="190"/>
      <c r="DR98" s="190"/>
      <c r="DS98" s="190"/>
      <c r="DT98" s="190"/>
      <c r="DU98" s="190"/>
      <c r="DV98" s="190"/>
      <c r="DW98" s="190"/>
      <c r="DX98" s="190"/>
      <c r="DY98" s="190"/>
      <c r="DZ98" s="190"/>
      <c r="EA98" s="190"/>
      <c r="EB98" s="190"/>
      <c r="EC98" s="190"/>
      <c r="ED98" s="190"/>
      <c r="EE98" s="190"/>
      <c r="EF98" s="190"/>
      <c r="EG98" s="190"/>
      <c r="EH98" s="190"/>
      <c r="EI98" s="190"/>
      <c r="EJ98" s="190"/>
      <c r="EK98" s="190"/>
      <c r="EL98" s="190"/>
      <c r="EM98" s="190"/>
      <c r="EN98" s="190"/>
      <c r="EO98" s="190"/>
      <c r="EP98" s="190"/>
      <c r="EQ98" s="190"/>
      <c r="ER98" s="190"/>
      <c r="ES98" s="190"/>
      <c r="ET98" s="190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0"/>
      <c r="FI98" s="190"/>
      <c r="FJ98" s="190"/>
      <c r="FK98" s="190"/>
      <c r="FL98" s="190"/>
      <c r="FM98" s="190"/>
      <c r="FN98" s="190"/>
      <c r="FO98" s="190"/>
      <c r="FP98" s="190"/>
      <c r="FQ98" s="190"/>
      <c r="FR98" s="190"/>
      <c r="FS98" s="190"/>
      <c r="FT98" s="190"/>
      <c r="FU98" s="190"/>
      <c r="FV98" s="190"/>
      <c r="FW98" s="190"/>
      <c r="FX98" s="190"/>
      <c r="FY98" s="190"/>
      <c r="FZ98" s="190"/>
      <c r="GA98" s="190"/>
      <c r="GB98" s="190"/>
      <c r="GC98" s="190"/>
      <c r="GD98" s="190"/>
      <c r="GE98" s="190"/>
      <c r="GF98" s="190"/>
      <c r="GG98" s="190"/>
      <c r="GH98" s="190"/>
      <c r="GI98" s="190"/>
      <c r="GJ98" s="190"/>
      <c r="GK98" s="190"/>
      <c r="GL98" s="190"/>
      <c r="GM98" s="190"/>
      <c r="GN98" s="190"/>
      <c r="GO98" s="190"/>
      <c r="GP98" s="190"/>
      <c r="GQ98" s="190"/>
      <c r="GR98" s="190"/>
      <c r="GS98" s="190"/>
      <c r="GT98" s="190"/>
      <c r="GU98" s="190"/>
      <c r="GV98" s="190"/>
      <c r="GW98" s="190"/>
      <c r="GX98" s="190"/>
      <c r="GY98" s="190"/>
      <c r="GZ98" s="190"/>
      <c r="HA98" s="190"/>
      <c r="HB98" s="190"/>
      <c r="HC98" s="190"/>
      <c r="HD98" s="190"/>
      <c r="HE98" s="190"/>
      <c r="HF98" s="190"/>
      <c r="HG98" s="190"/>
      <c r="HH98" s="190"/>
      <c r="HI98" s="190"/>
      <c r="HJ98" s="190"/>
      <c r="HK98" s="190"/>
      <c r="HL98" s="190"/>
      <c r="HM98" s="190"/>
      <c r="HN98" s="190"/>
      <c r="HO98" s="190"/>
      <c r="HP98" s="190"/>
      <c r="HQ98" s="190"/>
      <c r="HR98" s="190"/>
      <c r="HS98" s="190"/>
      <c r="HT98" s="190"/>
      <c r="HU98" s="190"/>
      <c r="HV98" s="190"/>
      <c r="HW98" s="190"/>
      <c r="HX98" s="190"/>
      <c r="HY98" s="190"/>
      <c r="HZ98" s="190"/>
      <c r="IA98" s="190"/>
      <c r="IB98" s="190"/>
      <c r="IC98" s="190"/>
      <c r="ID98" s="190"/>
      <c r="IE98" s="190"/>
      <c r="IF98" s="190"/>
      <c r="IG98" s="190"/>
      <c r="IH98" s="190"/>
      <c r="II98" s="190"/>
      <c r="IJ98" s="190"/>
      <c r="IK98" s="190"/>
      <c r="IL98" s="190"/>
      <c r="IM98" s="190"/>
      <c r="IN98" s="190"/>
      <c r="IO98" s="190"/>
      <c r="IP98" s="190"/>
      <c r="IQ98" s="190"/>
      <c r="IR98" s="190"/>
      <c r="IS98" s="190"/>
      <c r="IT98" s="190"/>
      <c r="IU98" s="190"/>
      <c r="IV98" s="190"/>
    </row>
    <row r="99" spans="1:256" ht="15.75">
      <c r="A99" s="209" t="s">
        <v>669</v>
      </c>
      <c r="B99" s="199">
        <v>2</v>
      </c>
      <c r="C99" s="199">
        <v>606</v>
      </c>
      <c r="D99" s="203">
        <v>5100</v>
      </c>
      <c r="E99" s="201">
        <f t="shared" si="23"/>
        <v>15999</v>
      </c>
      <c r="F99" s="201">
        <f t="shared" si="23"/>
        <v>0</v>
      </c>
      <c r="G99" s="201">
        <f t="shared" si="23"/>
        <v>15999</v>
      </c>
      <c r="H99" s="201"/>
      <c r="I99" s="201"/>
      <c r="J99" s="201">
        <f t="shared" si="15"/>
        <v>0</v>
      </c>
      <c r="K99" s="201"/>
      <c r="L99" s="201"/>
      <c r="M99" s="201">
        <f t="shared" si="16"/>
        <v>0</v>
      </c>
      <c r="N99" s="201">
        <v>15999</v>
      </c>
      <c r="O99" s="201"/>
      <c r="P99" s="201">
        <f t="shared" si="17"/>
        <v>15999</v>
      </c>
      <c r="Q99" s="201"/>
      <c r="R99" s="201"/>
      <c r="S99" s="201">
        <f t="shared" si="18"/>
        <v>0</v>
      </c>
      <c r="T99" s="201"/>
      <c r="U99" s="201"/>
      <c r="V99" s="201">
        <f t="shared" si="19"/>
        <v>0</v>
      </c>
      <c r="W99" s="201"/>
      <c r="X99" s="201"/>
      <c r="Y99" s="201">
        <f t="shared" si="20"/>
        <v>0</v>
      </c>
      <c r="Z99" s="201"/>
      <c r="AA99" s="201"/>
      <c r="AB99" s="201">
        <f t="shared" si="21"/>
        <v>0</v>
      </c>
      <c r="AC99" s="201"/>
      <c r="AD99" s="201"/>
      <c r="AE99" s="201">
        <f t="shared" si="22"/>
        <v>0</v>
      </c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0"/>
      <c r="EX99" s="190"/>
      <c r="EY99" s="190"/>
      <c r="EZ99" s="190"/>
      <c r="FA99" s="190"/>
      <c r="FB99" s="190"/>
      <c r="FC99" s="190"/>
      <c r="FD99" s="190"/>
      <c r="FE99" s="190"/>
      <c r="FF99" s="190"/>
      <c r="FG99" s="190"/>
      <c r="FH99" s="190"/>
      <c r="FI99" s="190"/>
      <c r="FJ99" s="190"/>
      <c r="FK99" s="190"/>
      <c r="FL99" s="190"/>
      <c r="FM99" s="190"/>
      <c r="FN99" s="190"/>
      <c r="FO99" s="190"/>
      <c r="FP99" s="190"/>
      <c r="FQ99" s="190"/>
      <c r="FR99" s="190"/>
      <c r="FS99" s="190"/>
      <c r="FT99" s="190"/>
      <c r="FU99" s="190"/>
      <c r="FV99" s="190"/>
      <c r="FW99" s="190"/>
      <c r="FX99" s="190"/>
      <c r="FY99" s="190"/>
      <c r="FZ99" s="190"/>
      <c r="GA99" s="190"/>
      <c r="GB99" s="190"/>
      <c r="GC99" s="190"/>
      <c r="GD99" s="190"/>
      <c r="GE99" s="190"/>
      <c r="GF99" s="190"/>
      <c r="GG99" s="190"/>
      <c r="GH99" s="190"/>
      <c r="GI99" s="190"/>
      <c r="GJ99" s="190"/>
      <c r="GK99" s="190"/>
      <c r="GL99" s="190"/>
      <c r="GM99" s="190"/>
      <c r="GN99" s="190"/>
      <c r="GO99" s="190"/>
      <c r="GP99" s="190"/>
      <c r="GQ99" s="190"/>
      <c r="GR99" s="190"/>
      <c r="GS99" s="190"/>
      <c r="GT99" s="190"/>
      <c r="GU99" s="190"/>
      <c r="GV99" s="190"/>
      <c r="GW99" s="190"/>
      <c r="GX99" s="190"/>
      <c r="GY99" s="190"/>
      <c r="GZ99" s="190"/>
      <c r="HA99" s="190"/>
      <c r="HB99" s="190"/>
      <c r="HC99" s="190"/>
      <c r="HD99" s="190"/>
      <c r="HE99" s="190"/>
      <c r="HF99" s="190"/>
      <c r="HG99" s="190"/>
      <c r="HH99" s="190"/>
      <c r="HI99" s="190"/>
      <c r="HJ99" s="190"/>
      <c r="HK99" s="190"/>
      <c r="HL99" s="190"/>
      <c r="HM99" s="190"/>
      <c r="HN99" s="190"/>
      <c r="HO99" s="190"/>
      <c r="HP99" s="190"/>
      <c r="HQ99" s="190"/>
      <c r="HR99" s="190"/>
      <c r="HS99" s="190"/>
      <c r="HT99" s="190"/>
      <c r="HU99" s="190"/>
      <c r="HV99" s="190"/>
      <c r="HW99" s="190"/>
      <c r="HX99" s="190"/>
      <c r="HY99" s="190"/>
      <c r="HZ99" s="190"/>
      <c r="IA99" s="190"/>
      <c r="IB99" s="190"/>
      <c r="IC99" s="190"/>
      <c r="ID99" s="190"/>
      <c r="IE99" s="190"/>
      <c r="IF99" s="190"/>
      <c r="IG99" s="190"/>
      <c r="IH99" s="190"/>
      <c r="II99" s="190"/>
      <c r="IJ99" s="190"/>
      <c r="IK99" s="190"/>
      <c r="IL99" s="190"/>
      <c r="IM99" s="190"/>
      <c r="IN99" s="190"/>
      <c r="IO99" s="190"/>
      <c r="IP99" s="190"/>
      <c r="IQ99" s="190"/>
      <c r="IR99" s="190"/>
      <c r="IS99" s="190"/>
      <c r="IT99" s="190"/>
      <c r="IU99" s="190"/>
      <c r="IV99" s="190"/>
    </row>
    <row r="100" spans="1:256" ht="15.75">
      <c r="A100" s="209" t="s">
        <v>671</v>
      </c>
      <c r="B100" s="199">
        <v>2</v>
      </c>
      <c r="C100" s="199">
        <v>606</v>
      </c>
      <c r="D100" s="203">
        <v>5100</v>
      </c>
      <c r="E100" s="201">
        <f t="shared" si="23"/>
        <v>11000</v>
      </c>
      <c r="F100" s="201">
        <f t="shared" si="23"/>
        <v>0</v>
      </c>
      <c r="G100" s="201">
        <f t="shared" si="23"/>
        <v>11000</v>
      </c>
      <c r="H100" s="201"/>
      <c r="I100" s="201"/>
      <c r="J100" s="201">
        <f t="shared" si="15"/>
        <v>0</v>
      </c>
      <c r="K100" s="201"/>
      <c r="L100" s="201"/>
      <c r="M100" s="201">
        <f t="shared" si="16"/>
        <v>0</v>
      </c>
      <c r="N100" s="201">
        <v>11000</v>
      </c>
      <c r="O100" s="201"/>
      <c r="P100" s="201">
        <f t="shared" si="17"/>
        <v>11000</v>
      </c>
      <c r="Q100" s="201"/>
      <c r="R100" s="201"/>
      <c r="S100" s="201">
        <f t="shared" si="18"/>
        <v>0</v>
      </c>
      <c r="T100" s="201"/>
      <c r="U100" s="201"/>
      <c r="V100" s="201">
        <f t="shared" si="19"/>
        <v>0</v>
      </c>
      <c r="W100" s="201"/>
      <c r="X100" s="201"/>
      <c r="Y100" s="201">
        <f t="shared" si="20"/>
        <v>0</v>
      </c>
      <c r="Z100" s="201"/>
      <c r="AA100" s="201"/>
      <c r="AB100" s="201">
        <f t="shared" si="21"/>
        <v>0</v>
      </c>
      <c r="AC100" s="201"/>
      <c r="AD100" s="201"/>
      <c r="AE100" s="201">
        <f t="shared" si="22"/>
        <v>0</v>
      </c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190"/>
      <c r="GK100" s="190"/>
      <c r="GL100" s="190"/>
      <c r="GM100" s="190"/>
      <c r="GN100" s="190"/>
      <c r="GO100" s="190"/>
      <c r="GP100" s="190"/>
      <c r="GQ100" s="190"/>
      <c r="GR100" s="190"/>
      <c r="GS100" s="190"/>
      <c r="GT100" s="190"/>
      <c r="GU100" s="190"/>
      <c r="GV100" s="190"/>
      <c r="GW100" s="190"/>
      <c r="GX100" s="190"/>
      <c r="GY100" s="190"/>
      <c r="GZ100" s="190"/>
      <c r="HA100" s="190"/>
      <c r="HB100" s="190"/>
      <c r="HC100" s="190"/>
      <c r="HD100" s="190"/>
      <c r="HE100" s="190"/>
      <c r="HF100" s="190"/>
      <c r="HG100" s="190"/>
      <c r="HH100" s="190"/>
      <c r="HI100" s="190"/>
      <c r="HJ100" s="190"/>
      <c r="HK100" s="190"/>
      <c r="HL100" s="190"/>
      <c r="HM100" s="190"/>
      <c r="HN100" s="190"/>
      <c r="HO100" s="190"/>
      <c r="HP100" s="190"/>
      <c r="HQ100" s="190"/>
      <c r="HR100" s="190"/>
      <c r="HS100" s="190"/>
      <c r="HT100" s="190"/>
      <c r="HU100" s="190"/>
      <c r="HV100" s="190"/>
      <c r="HW100" s="190"/>
      <c r="HX100" s="190"/>
      <c r="HY100" s="190"/>
      <c r="HZ100" s="190"/>
      <c r="IA100" s="190"/>
      <c r="IB100" s="190"/>
      <c r="IC100" s="190"/>
      <c r="ID100" s="190"/>
      <c r="IE100" s="190"/>
      <c r="IF100" s="190"/>
      <c r="IG100" s="190"/>
      <c r="IH100" s="190"/>
      <c r="II100" s="190"/>
      <c r="IJ100" s="190"/>
      <c r="IK100" s="190"/>
      <c r="IL100" s="190"/>
      <c r="IM100" s="190"/>
      <c r="IN100" s="190"/>
      <c r="IO100" s="190"/>
      <c r="IP100" s="190"/>
      <c r="IQ100" s="190"/>
      <c r="IR100" s="190"/>
      <c r="IS100" s="190"/>
      <c r="IT100" s="190"/>
      <c r="IU100" s="190"/>
      <c r="IV100" s="190"/>
    </row>
    <row r="101" spans="1:256" ht="15.75">
      <c r="A101" s="209" t="s">
        <v>672</v>
      </c>
      <c r="B101" s="199">
        <v>2</v>
      </c>
      <c r="C101" s="199">
        <v>606</v>
      </c>
      <c r="D101" s="203">
        <v>5100</v>
      </c>
      <c r="E101" s="201">
        <f t="shared" si="23"/>
        <v>10998</v>
      </c>
      <c r="F101" s="201">
        <f t="shared" si="23"/>
        <v>0</v>
      </c>
      <c r="G101" s="201">
        <f t="shared" si="23"/>
        <v>10998</v>
      </c>
      <c r="H101" s="201"/>
      <c r="I101" s="201"/>
      <c r="J101" s="201">
        <f t="shared" si="15"/>
        <v>0</v>
      </c>
      <c r="K101" s="201"/>
      <c r="L101" s="201"/>
      <c r="M101" s="201">
        <f t="shared" si="16"/>
        <v>0</v>
      </c>
      <c r="N101" s="201">
        <v>10998</v>
      </c>
      <c r="O101" s="201"/>
      <c r="P101" s="201">
        <f t="shared" si="17"/>
        <v>10998</v>
      </c>
      <c r="Q101" s="201"/>
      <c r="R101" s="201"/>
      <c r="S101" s="201">
        <f t="shared" si="18"/>
        <v>0</v>
      </c>
      <c r="T101" s="201"/>
      <c r="U101" s="201"/>
      <c r="V101" s="201">
        <f t="shared" si="19"/>
        <v>0</v>
      </c>
      <c r="W101" s="201"/>
      <c r="X101" s="201"/>
      <c r="Y101" s="201">
        <f t="shared" si="20"/>
        <v>0</v>
      </c>
      <c r="Z101" s="201"/>
      <c r="AA101" s="201"/>
      <c r="AB101" s="201">
        <f t="shared" si="21"/>
        <v>0</v>
      </c>
      <c r="AC101" s="201"/>
      <c r="AD101" s="201"/>
      <c r="AE101" s="201">
        <f t="shared" si="22"/>
        <v>0</v>
      </c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0"/>
      <c r="GD101" s="190"/>
      <c r="GE101" s="190"/>
      <c r="GF101" s="190"/>
      <c r="GG101" s="190"/>
      <c r="GH101" s="190"/>
      <c r="GI101" s="190"/>
      <c r="GJ101" s="190"/>
      <c r="GK101" s="190"/>
      <c r="GL101" s="190"/>
      <c r="GM101" s="190"/>
      <c r="GN101" s="190"/>
      <c r="GO101" s="190"/>
      <c r="GP101" s="190"/>
      <c r="GQ101" s="190"/>
      <c r="GR101" s="190"/>
      <c r="GS101" s="190"/>
      <c r="GT101" s="190"/>
      <c r="GU101" s="190"/>
      <c r="GV101" s="190"/>
      <c r="GW101" s="190"/>
      <c r="GX101" s="190"/>
      <c r="GY101" s="190"/>
      <c r="GZ101" s="190"/>
      <c r="HA101" s="190"/>
      <c r="HB101" s="190"/>
      <c r="HC101" s="190"/>
      <c r="HD101" s="190"/>
      <c r="HE101" s="190"/>
      <c r="HF101" s="190"/>
      <c r="HG101" s="190"/>
      <c r="HH101" s="190"/>
      <c r="HI101" s="190"/>
      <c r="HJ101" s="190"/>
      <c r="HK101" s="190"/>
      <c r="HL101" s="190"/>
      <c r="HM101" s="190"/>
      <c r="HN101" s="190"/>
      <c r="HO101" s="190"/>
      <c r="HP101" s="190"/>
      <c r="HQ101" s="190"/>
      <c r="HR101" s="190"/>
      <c r="HS101" s="190"/>
      <c r="HT101" s="190"/>
      <c r="HU101" s="190"/>
      <c r="HV101" s="190"/>
      <c r="HW101" s="190"/>
      <c r="HX101" s="190"/>
      <c r="HY101" s="190"/>
      <c r="HZ101" s="190"/>
      <c r="IA101" s="190"/>
      <c r="IB101" s="190"/>
      <c r="IC101" s="190"/>
      <c r="ID101" s="190"/>
      <c r="IE101" s="190"/>
      <c r="IF101" s="190"/>
      <c r="IG101" s="190"/>
      <c r="IH101" s="190"/>
      <c r="II101" s="190"/>
      <c r="IJ101" s="190"/>
      <c r="IK101" s="190"/>
      <c r="IL101" s="190"/>
      <c r="IM101" s="190"/>
      <c r="IN101" s="190"/>
      <c r="IO101" s="190"/>
      <c r="IP101" s="190"/>
      <c r="IQ101" s="190"/>
      <c r="IR101" s="190"/>
      <c r="IS101" s="190"/>
      <c r="IT101" s="190"/>
      <c r="IU101" s="190"/>
      <c r="IV101" s="190"/>
    </row>
    <row r="102" spans="1:256" ht="15.75">
      <c r="A102" s="209" t="s">
        <v>673</v>
      </c>
      <c r="B102" s="199">
        <v>2</v>
      </c>
      <c r="C102" s="199">
        <v>606</v>
      </c>
      <c r="D102" s="203">
        <v>5100</v>
      </c>
      <c r="E102" s="201">
        <f t="shared" si="23"/>
        <v>0</v>
      </c>
      <c r="F102" s="201">
        <f t="shared" si="23"/>
        <v>0</v>
      </c>
      <c r="G102" s="201">
        <f t="shared" si="23"/>
        <v>0</v>
      </c>
      <c r="H102" s="201"/>
      <c r="I102" s="201"/>
      <c r="J102" s="201">
        <f t="shared" si="15"/>
        <v>0</v>
      </c>
      <c r="K102" s="201"/>
      <c r="L102" s="201"/>
      <c r="M102" s="201">
        <f t="shared" si="16"/>
        <v>0</v>
      </c>
      <c r="N102" s="201"/>
      <c r="O102" s="201"/>
      <c r="P102" s="201">
        <f t="shared" si="17"/>
        <v>0</v>
      </c>
      <c r="Q102" s="201"/>
      <c r="R102" s="201"/>
      <c r="S102" s="201">
        <f t="shared" si="18"/>
        <v>0</v>
      </c>
      <c r="T102" s="201"/>
      <c r="U102" s="201"/>
      <c r="V102" s="201">
        <f t="shared" si="19"/>
        <v>0</v>
      </c>
      <c r="W102" s="201"/>
      <c r="X102" s="201"/>
      <c r="Y102" s="201">
        <f t="shared" si="20"/>
        <v>0</v>
      </c>
      <c r="Z102" s="201"/>
      <c r="AA102" s="201"/>
      <c r="AB102" s="201">
        <f t="shared" si="21"/>
        <v>0</v>
      </c>
      <c r="AC102" s="201"/>
      <c r="AD102" s="201"/>
      <c r="AE102" s="201">
        <f t="shared" si="22"/>
        <v>0</v>
      </c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190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190"/>
      <c r="DR102" s="190"/>
      <c r="DS102" s="190"/>
      <c r="DT102" s="190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90"/>
      <c r="EK102" s="190"/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  <c r="FH102" s="190"/>
      <c r="FI102" s="190"/>
      <c r="FJ102" s="190"/>
      <c r="FK102" s="190"/>
      <c r="FL102" s="190"/>
      <c r="FM102" s="190"/>
      <c r="FN102" s="190"/>
      <c r="FO102" s="190"/>
      <c r="FP102" s="190"/>
      <c r="FQ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190"/>
      <c r="GB102" s="190"/>
      <c r="GC102" s="190"/>
      <c r="GD102" s="190"/>
      <c r="GE102" s="190"/>
      <c r="GF102" s="190"/>
      <c r="GG102" s="190"/>
      <c r="GH102" s="190"/>
      <c r="GI102" s="190"/>
      <c r="GJ102" s="190"/>
      <c r="GK102" s="190"/>
      <c r="GL102" s="190"/>
      <c r="GM102" s="190"/>
      <c r="GN102" s="190"/>
      <c r="GO102" s="190"/>
      <c r="GP102" s="190"/>
      <c r="GQ102" s="190"/>
      <c r="GR102" s="190"/>
      <c r="GS102" s="190"/>
      <c r="GT102" s="190"/>
      <c r="GU102" s="190"/>
      <c r="GV102" s="190"/>
      <c r="GW102" s="190"/>
      <c r="GX102" s="190"/>
      <c r="GY102" s="190"/>
      <c r="GZ102" s="190"/>
      <c r="HA102" s="190"/>
      <c r="HB102" s="190"/>
      <c r="HC102" s="190"/>
      <c r="HD102" s="190"/>
      <c r="HE102" s="190"/>
      <c r="HF102" s="190"/>
      <c r="HG102" s="190"/>
      <c r="HH102" s="190"/>
      <c r="HI102" s="190"/>
      <c r="HJ102" s="190"/>
      <c r="HK102" s="190"/>
      <c r="HL102" s="190"/>
      <c r="HM102" s="190"/>
      <c r="HN102" s="190"/>
      <c r="HO102" s="190"/>
      <c r="HP102" s="190"/>
      <c r="HQ102" s="190"/>
      <c r="HR102" s="190"/>
      <c r="HS102" s="190"/>
      <c r="HT102" s="190"/>
      <c r="HU102" s="190"/>
      <c r="HV102" s="190"/>
      <c r="HW102" s="190"/>
      <c r="HX102" s="190"/>
      <c r="HY102" s="190"/>
      <c r="HZ102" s="190"/>
      <c r="IA102" s="190"/>
      <c r="IB102" s="190"/>
      <c r="IC102" s="190"/>
      <c r="ID102" s="190"/>
      <c r="IE102" s="190"/>
      <c r="IF102" s="190"/>
      <c r="IG102" s="190"/>
      <c r="IH102" s="190"/>
      <c r="II102" s="190"/>
      <c r="IJ102" s="190"/>
      <c r="IK102" s="190"/>
      <c r="IL102" s="190"/>
      <c r="IM102" s="190"/>
      <c r="IN102" s="190"/>
      <c r="IO102" s="190"/>
      <c r="IP102" s="190"/>
      <c r="IQ102" s="190"/>
      <c r="IR102" s="190"/>
      <c r="IS102" s="190"/>
      <c r="IT102" s="190"/>
      <c r="IU102" s="190"/>
      <c r="IV102" s="190"/>
    </row>
    <row r="103" spans="1:256" ht="15.75">
      <c r="A103" s="209" t="s">
        <v>674</v>
      </c>
      <c r="B103" s="199">
        <v>2</v>
      </c>
      <c r="C103" s="199">
        <v>606</v>
      </c>
      <c r="D103" s="203">
        <v>5100</v>
      </c>
      <c r="E103" s="201">
        <f t="shared" si="23"/>
        <v>14999</v>
      </c>
      <c r="F103" s="201">
        <f t="shared" si="23"/>
        <v>0</v>
      </c>
      <c r="G103" s="201">
        <f t="shared" si="23"/>
        <v>14999</v>
      </c>
      <c r="H103" s="201"/>
      <c r="I103" s="201"/>
      <c r="J103" s="201">
        <f t="shared" si="15"/>
        <v>0</v>
      </c>
      <c r="K103" s="201"/>
      <c r="L103" s="201"/>
      <c r="M103" s="201">
        <f t="shared" si="16"/>
        <v>0</v>
      </c>
      <c r="N103" s="201">
        <v>14999</v>
      </c>
      <c r="O103" s="201"/>
      <c r="P103" s="201">
        <f t="shared" si="17"/>
        <v>14999</v>
      </c>
      <c r="Q103" s="201"/>
      <c r="R103" s="201"/>
      <c r="S103" s="201">
        <f t="shared" si="18"/>
        <v>0</v>
      </c>
      <c r="T103" s="201"/>
      <c r="U103" s="201"/>
      <c r="V103" s="201">
        <f t="shared" si="19"/>
        <v>0</v>
      </c>
      <c r="W103" s="201"/>
      <c r="X103" s="201"/>
      <c r="Y103" s="201">
        <f t="shared" si="20"/>
        <v>0</v>
      </c>
      <c r="Z103" s="201"/>
      <c r="AA103" s="201"/>
      <c r="AB103" s="201">
        <f t="shared" si="21"/>
        <v>0</v>
      </c>
      <c r="AC103" s="201"/>
      <c r="AD103" s="201"/>
      <c r="AE103" s="201">
        <f t="shared" si="22"/>
        <v>0</v>
      </c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  <c r="DT103" s="190"/>
      <c r="DU103" s="190"/>
      <c r="DV103" s="190"/>
      <c r="DW103" s="190"/>
      <c r="DX103" s="190"/>
      <c r="DY103" s="190"/>
      <c r="DZ103" s="190"/>
      <c r="EA103" s="190"/>
      <c r="EB103" s="190"/>
      <c r="EC103" s="190"/>
      <c r="ED103" s="190"/>
      <c r="EE103" s="190"/>
      <c r="EF103" s="190"/>
      <c r="EG103" s="190"/>
      <c r="EH103" s="190"/>
      <c r="EI103" s="190"/>
      <c r="EJ103" s="190"/>
      <c r="EK103" s="190"/>
      <c r="EL103" s="190"/>
      <c r="EM103" s="190"/>
      <c r="EN103" s="190"/>
      <c r="EO103" s="190"/>
      <c r="EP103" s="190"/>
      <c r="EQ103" s="190"/>
      <c r="ER103" s="190"/>
      <c r="ES103" s="190"/>
      <c r="ET103" s="190"/>
      <c r="EU103" s="190"/>
      <c r="EV103" s="190"/>
      <c r="EW103" s="190"/>
      <c r="EX103" s="190"/>
      <c r="EY103" s="190"/>
      <c r="EZ103" s="190"/>
      <c r="FA103" s="190"/>
      <c r="FB103" s="190"/>
      <c r="FC103" s="190"/>
      <c r="FD103" s="190"/>
      <c r="FE103" s="190"/>
      <c r="FF103" s="190"/>
      <c r="FG103" s="190"/>
      <c r="FH103" s="190"/>
      <c r="FI103" s="190"/>
      <c r="FJ103" s="190"/>
      <c r="FK103" s="190"/>
      <c r="FL103" s="190"/>
      <c r="FM103" s="190"/>
      <c r="FN103" s="190"/>
      <c r="FO103" s="190"/>
      <c r="FP103" s="190"/>
      <c r="FQ103" s="190"/>
      <c r="FR103" s="190"/>
      <c r="FS103" s="190"/>
      <c r="FT103" s="190"/>
      <c r="FU103" s="190"/>
      <c r="FV103" s="190"/>
      <c r="FW103" s="190"/>
      <c r="FX103" s="190"/>
      <c r="FY103" s="190"/>
      <c r="FZ103" s="190"/>
      <c r="GA103" s="190"/>
      <c r="GB103" s="190"/>
      <c r="GC103" s="190"/>
      <c r="GD103" s="190"/>
      <c r="GE103" s="190"/>
      <c r="GF103" s="190"/>
      <c r="GG103" s="190"/>
      <c r="GH103" s="190"/>
      <c r="GI103" s="190"/>
      <c r="GJ103" s="190"/>
      <c r="GK103" s="190"/>
      <c r="GL103" s="190"/>
      <c r="GM103" s="190"/>
      <c r="GN103" s="190"/>
      <c r="GO103" s="190"/>
      <c r="GP103" s="190"/>
      <c r="GQ103" s="190"/>
      <c r="GR103" s="190"/>
      <c r="GS103" s="190"/>
      <c r="GT103" s="190"/>
      <c r="GU103" s="190"/>
      <c r="GV103" s="190"/>
      <c r="GW103" s="190"/>
      <c r="GX103" s="190"/>
      <c r="GY103" s="190"/>
      <c r="GZ103" s="190"/>
      <c r="HA103" s="190"/>
      <c r="HB103" s="190"/>
      <c r="HC103" s="190"/>
      <c r="HD103" s="190"/>
      <c r="HE103" s="190"/>
      <c r="HF103" s="190"/>
      <c r="HG103" s="190"/>
      <c r="HH103" s="190"/>
      <c r="HI103" s="190"/>
      <c r="HJ103" s="190"/>
      <c r="HK103" s="190"/>
      <c r="HL103" s="190"/>
      <c r="HM103" s="190"/>
      <c r="HN103" s="190"/>
      <c r="HO103" s="190"/>
      <c r="HP103" s="190"/>
      <c r="HQ103" s="190"/>
      <c r="HR103" s="190"/>
      <c r="HS103" s="190"/>
      <c r="HT103" s="190"/>
      <c r="HU103" s="190"/>
      <c r="HV103" s="190"/>
      <c r="HW103" s="190"/>
      <c r="HX103" s="190"/>
      <c r="HY103" s="190"/>
      <c r="HZ103" s="190"/>
      <c r="IA103" s="190"/>
      <c r="IB103" s="190"/>
      <c r="IC103" s="190"/>
      <c r="ID103" s="190"/>
      <c r="IE103" s="190"/>
      <c r="IF103" s="190"/>
      <c r="IG103" s="190"/>
      <c r="IH103" s="190"/>
      <c r="II103" s="190"/>
      <c r="IJ103" s="190"/>
      <c r="IK103" s="190"/>
      <c r="IL103" s="190"/>
      <c r="IM103" s="190"/>
      <c r="IN103" s="190"/>
      <c r="IO103" s="190"/>
      <c r="IP103" s="190"/>
      <c r="IQ103" s="190"/>
      <c r="IR103" s="190"/>
      <c r="IS103" s="190"/>
      <c r="IT103" s="190"/>
      <c r="IU103" s="190"/>
      <c r="IV103" s="190"/>
    </row>
    <row r="104" spans="1:256" ht="15.75">
      <c r="A104" s="209" t="s">
        <v>706</v>
      </c>
      <c r="B104" s="199">
        <v>2</v>
      </c>
      <c r="C104" s="199">
        <v>606</v>
      </c>
      <c r="D104" s="203">
        <v>5100</v>
      </c>
      <c r="E104" s="201">
        <f t="shared" si="23"/>
        <v>13998</v>
      </c>
      <c r="F104" s="201">
        <f t="shared" si="23"/>
        <v>0</v>
      </c>
      <c r="G104" s="201">
        <f t="shared" si="23"/>
        <v>13998</v>
      </c>
      <c r="H104" s="201"/>
      <c r="I104" s="201"/>
      <c r="J104" s="201">
        <f t="shared" si="15"/>
        <v>0</v>
      </c>
      <c r="K104" s="201"/>
      <c r="L104" s="201"/>
      <c r="M104" s="201">
        <f t="shared" si="16"/>
        <v>0</v>
      </c>
      <c r="N104" s="201">
        <v>13998</v>
      </c>
      <c r="O104" s="201"/>
      <c r="P104" s="201">
        <f t="shared" si="17"/>
        <v>13998</v>
      </c>
      <c r="Q104" s="201"/>
      <c r="R104" s="201"/>
      <c r="S104" s="201">
        <f t="shared" si="18"/>
        <v>0</v>
      </c>
      <c r="T104" s="201"/>
      <c r="U104" s="201"/>
      <c r="V104" s="201">
        <f t="shared" si="19"/>
        <v>0</v>
      </c>
      <c r="W104" s="201"/>
      <c r="X104" s="201"/>
      <c r="Y104" s="201">
        <f t="shared" si="20"/>
        <v>0</v>
      </c>
      <c r="Z104" s="201"/>
      <c r="AA104" s="201"/>
      <c r="AB104" s="201">
        <f t="shared" si="21"/>
        <v>0</v>
      </c>
      <c r="AC104" s="201"/>
      <c r="AD104" s="201"/>
      <c r="AE104" s="201">
        <f t="shared" si="22"/>
        <v>0</v>
      </c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  <c r="EG104" s="190"/>
      <c r="EH104" s="190"/>
      <c r="EI104" s="190"/>
      <c r="EJ104" s="190"/>
      <c r="EK104" s="190"/>
      <c r="EL104" s="190"/>
      <c r="EM104" s="190"/>
      <c r="EN104" s="190"/>
      <c r="EO104" s="190"/>
      <c r="EP104" s="190"/>
      <c r="EQ104" s="190"/>
      <c r="ER104" s="190"/>
      <c r="ES104" s="190"/>
      <c r="ET104" s="190"/>
      <c r="EU104" s="190"/>
      <c r="EV104" s="190"/>
      <c r="EW104" s="190"/>
      <c r="EX104" s="190"/>
      <c r="EY104" s="190"/>
      <c r="EZ104" s="190"/>
      <c r="FA104" s="190"/>
      <c r="FB104" s="190"/>
      <c r="FC104" s="190"/>
      <c r="FD104" s="190"/>
      <c r="FE104" s="190"/>
      <c r="FF104" s="190"/>
      <c r="FG104" s="190"/>
      <c r="FH104" s="190"/>
      <c r="FI104" s="190"/>
      <c r="FJ104" s="190"/>
      <c r="FK104" s="190"/>
      <c r="FL104" s="190"/>
      <c r="FM104" s="190"/>
      <c r="FN104" s="190"/>
      <c r="FO104" s="190"/>
      <c r="FP104" s="190"/>
      <c r="FQ104" s="190"/>
      <c r="FR104" s="190"/>
      <c r="FS104" s="190"/>
      <c r="FT104" s="190"/>
      <c r="FU104" s="190"/>
      <c r="FV104" s="190"/>
      <c r="FW104" s="190"/>
      <c r="FX104" s="190"/>
      <c r="FY104" s="190"/>
      <c r="FZ104" s="190"/>
      <c r="GA104" s="190"/>
      <c r="GB104" s="190"/>
      <c r="GC104" s="190"/>
      <c r="GD104" s="190"/>
      <c r="GE104" s="190"/>
      <c r="GF104" s="190"/>
      <c r="GG104" s="190"/>
      <c r="GH104" s="190"/>
      <c r="GI104" s="190"/>
      <c r="GJ104" s="190"/>
      <c r="GK104" s="190"/>
      <c r="GL104" s="190"/>
      <c r="GM104" s="190"/>
      <c r="GN104" s="190"/>
      <c r="GO104" s="190"/>
      <c r="GP104" s="190"/>
      <c r="GQ104" s="190"/>
      <c r="GR104" s="190"/>
      <c r="GS104" s="190"/>
      <c r="GT104" s="190"/>
      <c r="GU104" s="190"/>
      <c r="GV104" s="190"/>
      <c r="GW104" s="190"/>
      <c r="GX104" s="190"/>
      <c r="GY104" s="190"/>
      <c r="GZ104" s="190"/>
      <c r="HA104" s="190"/>
      <c r="HB104" s="190"/>
      <c r="HC104" s="190"/>
      <c r="HD104" s="190"/>
      <c r="HE104" s="190"/>
      <c r="HF104" s="190"/>
      <c r="HG104" s="190"/>
      <c r="HH104" s="190"/>
      <c r="HI104" s="190"/>
      <c r="HJ104" s="190"/>
      <c r="HK104" s="190"/>
      <c r="HL104" s="190"/>
      <c r="HM104" s="190"/>
      <c r="HN104" s="190"/>
      <c r="HO104" s="190"/>
      <c r="HP104" s="190"/>
      <c r="HQ104" s="190"/>
      <c r="HR104" s="190"/>
      <c r="HS104" s="190"/>
      <c r="HT104" s="190"/>
      <c r="HU104" s="190"/>
      <c r="HV104" s="190"/>
      <c r="HW104" s="190"/>
      <c r="HX104" s="190"/>
      <c r="HY104" s="190"/>
      <c r="HZ104" s="190"/>
      <c r="IA104" s="190"/>
      <c r="IB104" s="190"/>
      <c r="IC104" s="190"/>
      <c r="ID104" s="190"/>
      <c r="IE104" s="190"/>
      <c r="IF104" s="190"/>
      <c r="IG104" s="190"/>
      <c r="IH104" s="190"/>
      <c r="II104" s="190"/>
      <c r="IJ104" s="190"/>
      <c r="IK104" s="190"/>
      <c r="IL104" s="190"/>
      <c r="IM104" s="190"/>
      <c r="IN104" s="190"/>
      <c r="IO104" s="190"/>
      <c r="IP104" s="190"/>
      <c r="IQ104" s="190"/>
      <c r="IR104" s="190"/>
      <c r="IS104" s="190"/>
      <c r="IT104" s="190"/>
      <c r="IU104" s="190"/>
      <c r="IV104" s="190"/>
    </row>
    <row r="105" spans="1:256" ht="15.75">
      <c r="A105" s="209" t="s">
        <v>676</v>
      </c>
      <c r="B105" s="199">
        <v>2</v>
      </c>
      <c r="C105" s="199">
        <v>606</v>
      </c>
      <c r="D105" s="203">
        <v>5100</v>
      </c>
      <c r="E105" s="201">
        <f t="shared" si="23"/>
        <v>10998</v>
      </c>
      <c r="F105" s="201">
        <f t="shared" si="23"/>
        <v>0</v>
      </c>
      <c r="G105" s="201">
        <f t="shared" si="23"/>
        <v>10998</v>
      </c>
      <c r="H105" s="201"/>
      <c r="I105" s="201"/>
      <c r="J105" s="201">
        <f t="shared" si="15"/>
        <v>0</v>
      </c>
      <c r="K105" s="201"/>
      <c r="L105" s="201"/>
      <c r="M105" s="201">
        <f t="shared" si="16"/>
        <v>0</v>
      </c>
      <c r="N105" s="201">
        <v>10998</v>
      </c>
      <c r="O105" s="201"/>
      <c r="P105" s="201">
        <f t="shared" si="17"/>
        <v>10998</v>
      </c>
      <c r="Q105" s="201"/>
      <c r="R105" s="201"/>
      <c r="S105" s="201">
        <f t="shared" si="18"/>
        <v>0</v>
      </c>
      <c r="T105" s="201"/>
      <c r="U105" s="201"/>
      <c r="V105" s="201">
        <f t="shared" si="19"/>
        <v>0</v>
      </c>
      <c r="W105" s="201"/>
      <c r="X105" s="201"/>
      <c r="Y105" s="201">
        <f t="shared" si="20"/>
        <v>0</v>
      </c>
      <c r="Z105" s="201"/>
      <c r="AA105" s="201"/>
      <c r="AB105" s="201">
        <f t="shared" si="21"/>
        <v>0</v>
      </c>
      <c r="AC105" s="201"/>
      <c r="AD105" s="201"/>
      <c r="AE105" s="201">
        <f t="shared" si="22"/>
        <v>0</v>
      </c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0"/>
      <c r="FE105" s="190"/>
      <c r="FF105" s="190"/>
      <c r="FG105" s="190"/>
      <c r="FH105" s="190"/>
      <c r="FI105" s="190"/>
      <c r="FJ105" s="190"/>
      <c r="FK105" s="190"/>
      <c r="FL105" s="190"/>
      <c r="FM105" s="190"/>
      <c r="FN105" s="190"/>
      <c r="FO105" s="190"/>
      <c r="FP105" s="190"/>
      <c r="FQ105" s="190"/>
      <c r="FR105" s="190"/>
      <c r="FS105" s="190"/>
      <c r="FT105" s="190"/>
      <c r="FU105" s="190"/>
      <c r="FV105" s="190"/>
      <c r="FW105" s="190"/>
      <c r="FX105" s="190"/>
      <c r="FY105" s="190"/>
      <c r="FZ105" s="190"/>
      <c r="GA105" s="190"/>
      <c r="GB105" s="190"/>
      <c r="GC105" s="190"/>
      <c r="GD105" s="190"/>
      <c r="GE105" s="190"/>
      <c r="GF105" s="190"/>
      <c r="GG105" s="190"/>
      <c r="GH105" s="190"/>
      <c r="GI105" s="190"/>
      <c r="GJ105" s="190"/>
      <c r="GK105" s="190"/>
      <c r="GL105" s="190"/>
      <c r="GM105" s="190"/>
      <c r="GN105" s="190"/>
      <c r="GO105" s="190"/>
      <c r="GP105" s="190"/>
      <c r="GQ105" s="190"/>
      <c r="GR105" s="190"/>
      <c r="GS105" s="190"/>
      <c r="GT105" s="190"/>
      <c r="GU105" s="190"/>
      <c r="GV105" s="190"/>
      <c r="GW105" s="190"/>
      <c r="GX105" s="190"/>
      <c r="GY105" s="190"/>
      <c r="GZ105" s="190"/>
      <c r="HA105" s="190"/>
      <c r="HB105" s="190"/>
      <c r="HC105" s="190"/>
      <c r="HD105" s="190"/>
      <c r="HE105" s="190"/>
      <c r="HF105" s="190"/>
      <c r="HG105" s="190"/>
      <c r="HH105" s="190"/>
      <c r="HI105" s="190"/>
      <c r="HJ105" s="190"/>
      <c r="HK105" s="190"/>
      <c r="HL105" s="190"/>
      <c r="HM105" s="190"/>
      <c r="HN105" s="190"/>
      <c r="HO105" s="190"/>
      <c r="HP105" s="190"/>
      <c r="HQ105" s="190"/>
      <c r="HR105" s="190"/>
      <c r="HS105" s="190"/>
      <c r="HT105" s="190"/>
      <c r="HU105" s="190"/>
      <c r="HV105" s="190"/>
      <c r="HW105" s="190"/>
      <c r="HX105" s="190"/>
      <c r="HY105" s="190"/>
      <c r="HZ105" s="190"/>
      <c r="IA105" s="190"/>
      <c r="IB105" s="190"/>
      <c r="IC105" s="190"/>
      <c r="ID105" s="190"/>
      <c r="IE105" s="190"/>
      <c r="IF105" s="190"/>
      <c r="IG105" s="190"/>
      <c r="IH105" s="190"/>
      <c r="II105" s="190"/>
      <c r="IJ105" s="190"/>
      <c r="IK105" s="190"/>
      <c r="IL105" s="190"/>
      <c r="IM105" s="190"/>
      <c r="IN105" s="190"/>
      <c r="IO105" s="190"/>
      <c r="IP105" s="190"/>
      <c r="IQ105" s="190"/>
      <c r="IR105" s="190"/>
      <c r="IS105" s="190"/>
      <c r="IT105" s="190"/>
      <c r="IU105" s="190"/>
      <c r="IV105" s="190"/>
    </row>
    <row r="106" spans="1:256" ht="15.75">
      <c r="A106" s="209" t="s">
        <v>707</v>
      </c>
      <c r="B106" s="199">
        <v>2</v>
      </c>
      <c r="C106" s="199">
        <v>606</v>
      </c>
      <c r="D106" s="203">
        <v>5100</v>
      </c>
      <c r="E106" s="201">
        <f t="shared" si="23"/>
        <v>13998</v>
      </c>
      <c r="F106" s="201">
        <f t="shared" si="23"/>
        <v>0</v>
      </c>
      <c r="G106" s="201">
        <f t="shared" si="23"/>
        <v>13998</v>
      </c>
      <c r="H106" s="201"/>
      <c r="I106" s="201"/>
      <c r="J106" s="201">
        <f t="shared" si="15"/>
        <v>0</v>
      </c>
      <c r="K106" s="201"/>
      <c r="L106" s="201"/>
      <c r="M106" s="201">
        <f t="shared" si="16"/>
        <v>0</v>
      </c>
      <c r="N106" s="201">
        <v>13998</v>
      </c>
      <c r="O106" s="201"/>
      <c r="P106" s="201">
        <f t="shared" si="17"/>
        <v>13998</v>
      </c>
      <c r="Q106" s="201"/>
      <c r="R106" s="201"/>
      <c r="S106" s="201">
        <f t="shared" si="18"/>
        <v>0</v>
      </c>
      <c r="T106" s="201"/>
      <c r="U106" s="201"/>
      <c r="V106" s="201">
        <f t="shared" si="19"/>
        <v>0</v>
      </c>
      <c r="W106" s="201"/>
      <c r="X106" s="201"/>
      <c r="Y106" s="201">
        <f t="shared" si="20"/>
        <v>0</v>
      </c>
      <c r="Z106" s="201"/>
      <c r="AA106" s="201"/>
      <c r="AB106" s="201">
        <f t="shared" si="21"/>
        <v>0</v>
      </c>
      <c r="AC106" s="201"/>
      <c r="AD106" s="201"/>
      <c r="AE106" s="201">
        <f t="shared" si="22"/>
        <v>0</v>
      </c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  <c r="EG106" s="190"/>
      <c r="EH106" s="190"/>
      <c r="EI106" s="190"/>
      <c r="EJ106" s="190"/>
      <c r="EK106" s="190"/>
      <c r="EL106" s="190"/>
      <c r="EM106" s="190"/>
      <c r="EN106" s="190"/>
      <c r="EO106" s="190"/>
      <c r="EP106" s="190"/>
      <c r="EQ106" s="190"/>
      <c r="ER106" s="190"/>
      <c r="ES106" s="190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  <c r="FH106" s="190"/>
      <c r="FI106" s="190"/>
      <c r="FJ106" s="190"/>
      <c r="FK106" s="190"/>
      <c r="FL106" s="190"/>
      <c r="FM106" s="190"/>
      <c r="FN106" s="190"/>
      <c r="FO106" s="190"/>
      <c r="FP106" s="190"/>
      <c r="FQ106" s="190"/>
      <c r="FR106" s="190"/>
      <c r="FS106" s="190"/>
      <c r="FT106" s="190"/>
      <c r="FU106" s="190"/>
      <c r="FV106" s="190"/>
      <c r="FW106" s="190"/>
      <c r="FX106" s="190"/>
      <c r="FY106" s="190"/>
      <c r="FZ106" s="190"/>
      <c r="GA106" s="190"/>
      <c r="GB106" s="190"/>
      <c r="GC106" s="190"/>
      <c r="GD106" s="190"/>
      <c r="GE106" s="190"/>
      <c r="GF106" s="190"/>
      <c r="GG106" s="190"/>
      <c r="GH106" s="190"/>
      <c r="GI106" s="190"/>
      <c r="GJ106" s="190"/>
      <c r="GK106" s="190"/>
      <c r="GL106" s="190"/>
      <c r="GM106" s="190"/>
      <c r="GN106" s="190"/>
      <c r="GO106" s="190"/>
      <c r="GP106" s="190"/>
      <c r="GQ106" s="190"/>
      <c r="GR106" s="190"/>
      <c r="GS106" s="190"/>
      <c r="GT106" s="190"/>
      <c r="GU106" s="190"/>
      <c r="GV106" s="190"/>
      <c r="GW106" s="190"/>
      <c r="GX106" s="190"/>
      <c r="GY106" s="190"/>
      <c r="GZ106" s="190"/>
      <c r="HA106" s="190"/>
      <c r="HB106" s="190"/>
      <c r="HC106" s="190"/>
      <c r="HD106" s="190"/>
      <c r="HE106" s="190"/>
      <c r="HF106" s="190"/>
      <c r="HG106" s="190"/>
      <c r="HH106" s="190"/>
      <c r="HI106" s="190"/>
      <c r="HJ106" s="190"/>
      <c r="HK106" s="190"/>
      <c r="HL106" s="190"/>
      <c r="HM106" s="190"/>
      <c r="HN106" s="190"/>
      <c r="HO106" s="190"/>
      <c r="HP106" s="190"/>
      <c r="HQ106" s="190"/>
      <c r="HR106" s="190"/>
      <c r="HS106" s="190"/>
      <c r="HT106" s="190"/>
      <c r="HU106" s="190"/>
      <c r="HV106" s="190"/>
      <c r="HW106" s="190"/>
      <c r="HX106" s="190"/>
      <c r="HY106" s="190"/>
      <c r="HZ106" s="190"/>
      <c r="IA106" s="190"/>
      <c r="IB106" s="190"/>
      <c r="IC106" s="190"/>
      <c r="ID106" s="190"/>
      <c r="IE106" s="190"/>
      <c r="IF106" s="190"/>
      <c r="IG106" s="190"/>
      <c r="IH106" s="190"/>
      <c r="II106" s="190"/>
      <c r="IJ106" s="190"/>
      <c r="IK106" s="190"/>
      <c r="IL106" s="190"/>
      <c r="IM106" s="190"/>
      <c r="IN106" s="190"/>
      <c r="IO106" s="190"/>
      <c r="IP106" s="190"/>
      <c r="IQ106" s="190"/>
      <c r="IR106" s="190"/>
      <c r="IS106" s="190"/>
      <c r="IT106" s="190"/>
      <c r="IU106" s="190"/>
      <c r="IV106" s="190"/>
    </row>
    <row r="107" spans="1:256" ht="15.75">
      <c r="A107" s="209" t="s">
        <v>678</v>
      </c>
      <c r="B107" s="199">
        <v>2</v>
      </c>
      <c r="C107" s="199">
        <v>606</v>
      </c>
      <c r="D107" s="203">
        <v>5100</v>
      </c>
      <c r="E107" s="201">
        <f t="shared" si="23"/>
        <v>15999</v>
      </c>
      <c r="F107" s="201">
        <f t="shared" si="23"/>
        <v>0</v>
      </c>
      <c r="G107" s="201">
        <f t="shared" si="23"/>
        <v>15999</v>
      </c>
      <c r="H107" s="201"/>
      <c r="I107" s="201"/>
      <c r="J107" s="201">
        <f t="shared" si="15"/>
        <v>0</v>
      </c>
      <c r="K107" s="201"/>
      <c r="L107" s="201"/>
      <c r="M107" s="201">
        <f t="shared" si="16"/>
        <v>0</v>
      </c>
      <c r="N107" s="201">
        <v>15999</v>
      </c>
      <c r="O107" s="201"/>
      <c r="P107" s="201">
        <f t="shared" si="17"/>
        <v>15999</v>
      </c>
      <c r="Q107" s="201"/>
      <c r="R107" s="201"/>
      <c r="S107" s="201">
        <f t="shared" si="18"/>
        <v>0</v>
      </c>
      <c r="T107" s="201"/>
      <c r="U107" s="201"/>
      <c r="V107" s="201">
        <f t="shared" si="19"/>
        <v>0</v>
      </c>
      <c r="W107" s="201"/>
      <c r="X107" s="201"/>
      <c r="Y107" s="201">
        <f t="shared" si="20"/>
        <v>0</v>
      </c>
      <c r="Z107" s="201"/>
      <c r="AA107" s="201"/>
      <c r="AB107" s="201">
        <f t="shared" si="21"/>
        <v>0</v>
      </c>
      <c r="AC107" s="201"/>
      <c r="AD107" s="201"/>
      <c r="AE107" s="201">
        <f t="shared" si="22"/>
        <v>0</v>
      </c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190"/>
      <c r="CA107" s="190"/>
      <c r="CB107" s="190"/>
      <c r="CC107" s="190"/>
      <c r="CD107" s="190"/>
      <c r="CE107" s="190"/>
      <c r="CF107" s="190"/>
      <c r="CG107" s="190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190"/>
      <c r="DR107" s="190"/>
      <c r="DS107" s="190"/>
      <c r="DT107" s="190"/>
      <c r="DU107" s="190"/>
      <c r="DV107" s="190"/>
      <c r="DW107" s="190"/>
      <c r="DX107" s="190"/>
      <c r="DY107" s="190"/>
      <c r="DZ107" s="190"/>
      <c r="EA107" s="190"/>
      <c r="EB107" s="190"/>
      <c r="EC107" s="190"/>
      <c r="ED107" s="190"/>
      <c r="EE107" s="190"/>
      <c r="EF107" s="190"/>
      <c r="EG107" s="190"/>
      <c r="EH107" s="190"/>
      <c r="EI107" s="190"/>
      <c r="EJ107" s="190"/>
      <c r="EK107" s="190"/>
      <c r="EL107" s="190"/>
      <c r="EM107" s="190"/>
      <c r="EN107" s="190"/>
      <c r="EO107" s="190"/>
      <c r="EP107" s="190"/>
      <c r="EQ107" s="190"/>
      <c r="ER107" s="190"/>
      <c r="ES107" s="190"/>
      <c r="ET107" s="190"/>
      <c r="EU107" s="190"/>
      <c r="EV107" s="190"/>
      <c r="EW107" s="190"/>
      <c r="EX107" s="190"/>
      <c r="EY107" s="190"/>
      <c r="EZ107" s="190"/>
      <c r="FA107" s="190"/>
      <c r="FB107" s="190"/>
      <c r="FC107" s="190"/>
      <c r="FD107" s="190"/>
      <c r="FE107" s="190"/>
      <c r="FF107" s="190"/>
      <c r="FG107" s="190"/>
      <c r="FH107" s="190"/>
      <c r="FI107" s="190"/>
      <c r="FJ107" s="190"/>
      <c r="FK107" s="190"/>
      <c r="FL107" s="190"/>
      <c r="FM107" s="190"/>
      <c r="FN107" s="190"/>
      <c r="FO107" s="190"/>
      <c r="FP107" s="190"/>
      <c r="FQ107" s="190"/>
      <c r="FR107" s="190"/>
      <c r="FS107" s="190"/>
      <c r="FT107" s="190"/>
      <c r="FU107" s="190"/>
      <c r="FV107" s="190"/>
      <c r="FW107" s="190"/>
      <c r="FX107" s="190"/>
      <c r="FY107" s="190"/>
      <c r="FZ107" s="190"/>
      <c r="GA107" s="190"/>
      <c r="GB107" s="190"/>
      <c r="GC107" s="190"/>
      <c r="GD107" s="190"/>
      <c r="GE107" s="190"/>
      <c r="GF107" s="190"/>
      <c r="GG107" s="190"/>
      <c r="GH107" s="190"/>
      <c r="GI107" s="190"/>
      <c r="GJ107" s="190"/>
      <c r="GK107" s="190"/>
      <c r="GL107" s="190"/>
      <c r="GM107" s="190"/>
      <c r="GN107" s="190"/>
      <c r="GO107" s="190"/>
      <c r="GP107" s="190"/>
      <c r="GQ107" s="190"/>
      <c r="GR107" s="190"/>
      <c r="GS107" s="190"/>
      <c r="GT107" s="190"/>
      <c r="GU107" s="190"/>
      <c r="GV107" s="190"/>
      <c r="GW107" s="190"/>
      <c r="GX107" s="190"/>
      <c r="GY107" s="190"/>
      <c r="GZ107" s="190"/>
      <c r="HA107" s="190"/>
      <c r="HB107" s="190"/>
      <c r="HC107" s="190"/>
      <c r="HD107" s="190"/>
      <c r="HE107" s="190"/>
      <c r="HF107" s="190"/>
      <c r="HG107" s="190"/>
      <c r="HH107" s="190"/>
      <c r="HI107" s="190"/>
      <c r="HJ107" s="190"/>
      <c r="HK107" s="190"/>
      <c r="HL107" s="190"/>
      <c r="HM107" s="190"/>
      <c r="HN107" s="190"/>
      <c r="HO107" s="190"/>
      <c r="HP107" s="190"/>
      <c r="HQ107" s="190"/>
      <c r="HR107" s="190"/>
      <c r="HS107" s="190"/>
      <c r="HT107" s="190"/>
      <c r="HU107" s="190"/>
      <c r="HV107" s="190"/>
      <c r="HW107" s="190"/>
      <c r="HX107" s="190"/>
      <c r="HY107" s="190"/>
      <c r="HZ107" s="190"/>
      <c r="IA107" s="190"/>
      <c r="IB107" s="190"/>
      <c r="IC107" s="190"/>
      <c r="ID107" s="190"/>
      <c r="IE107" s="190"/>
      <c r="IF107" s="190"/>
      <c r="IG107" s="190"/>
      <c r="IH107" s="190"/>
      <c r="II107" s="190"/>
      <c r="IJ107" s="190"/>
      <c r="IK107" s="190"/>
      <c r="IL107" s="190"/>
      <c r="IM107" s="190"/>
      <c r="IN107" s="190"/>
      <c r="IO107" s="190"/>
      <c r="IP107" s="190"/>
      <c r="IQ107" s="190"/>
      <c r="IR107" s="190"/>
      <c r="IS107" s="190"/>
      <c r="IT107" s="190"/>
      <c r="IU107" s="190"/>
      <c r="IV107" s="190"/>
    </row>
    <row r="108" spans="1:256" ht="15.75">
      <c r="A108" s="209" t="s">
        <v>708</v>
      </c>
      <c r="B108" s="199">
        <v>2</v>
      </c>
      <c r="C108" s="199">
        <v>606</v>
      </c>
      <c r="D108" s="203">
        <v>5100</v>
      </c>
      <c r="E108" s="201">
        <f t="shared" si="23"/>
        <v>13998</v>
      </c>
      <c r="F108" s="201">
        <f t="shared" si="23"/>
        <v>0</v>
      </c>
      <c r="G108" s="201">
        <f t="shared" si="23"/>
        <v>13998</v>
      </c>
      <c r="H108" s="201"/>
      <c r="I108" s="201"/>
      <c r="J108" s="201">
        <f t="shared" si="15"/>
        <v>0</v>
      </c>
      <c r="K108" s="201"/>
      <c r="L108" s="201"/>
      <c r="M108" s="201">
        <f t="shared" si="16"/>
        <v>0</v>
      </c>
      <c r="N108" s="201">
        <v>13998</v>
      </c>
      <c r="O108" s="201"/>
      <c r="P108" s="201">
        <f t="shared" si="17"/>
        <v>13998</v>
      </c>
      <c r="Q108" s="201"/>
      <c r="R108" s="201"/>
      <c r="S108" s="201">
        <f t="shared" si="18"/>
        <v>0</v>
      </c>
      <c r="T108" s="201"/>
      <c r="U108" s="201"/>
      <c r="V108" s="201">
        <f t="shared" si="19"/>
        <v>0</v>
      </c>
      <c r="W108" s="201"/>
      <c r="X108" s="201"/>
      <c r="Y108" s="201">
        <f t="shared" si="20"/>
        <v>0</v>
      </c>
      <c r="Z108" s="201"/>
      <c r="AA108" s="201"/>
      <c r="AB108" s="201">
        <f t="shared" si="21"/>
        <v>0</v>
      </c>
      <c r="AC108" s="201"/>
      <c r="AD108" s="201"/>
      <c r="AE108" s="201">
        <f t="shared" si="22"/>
        <v>0</v>
      </c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190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90"/>
      <c r="EC108" s="190"/>
      <c r="ED108" s="190"/>
      <c r="EE108" s="190"/>
      <c r="EF108" s="190"/>
      <c r="EG108" s="190"/>
      <c r="EH108" s="190"/>
      <c r="EI108" s="190"/>
      <c r="EJ108" s="190"/>
      <c r="EK108" s="190"/>
      <c r="EL108" s="190"/>
      <c r="EM108" s="190"/>
      <c r="EN108" s="190"/>
      <c r="EO108" s="190"/>
      <c r="EP108" s="190"/>
      <c r="EQ108" s="190"/>
      <c r="ER108" s="190"/>
      <c r="ES108" s="190"/>
      <c r="ET108" s="190"/>
      <c r="EU108" s="190"/>
      <c r="EV108" s="190"/>
      <c r="EW108" s="190"/>
      <c r="EX108" s="190"/>
      <c r="EY108" s="190"/>
      <c r="EZ108" s="190"/>
      <c r="FA108" s="190"/>
      <c r="FB108" s="190"/>
      <c r="FC108" s="190"/>
      <c r="FD108" s="190"/>
      <c r="FE108" s="190"/>
      <c r="FF108" s="190"/>
      <c r="FG108" s="190"/>
      <c r="FH108" s="190"/>
      <c r="FI108" s="190"/>
      <c r="FJ108" s="190"/>
      <c r="FK108" s="190"/>
      <c r="FL108" s="190"/>
      <c r="FM108" s="190"/>
      <c r="FN108" s="190"/>
      <c r="FO108" s="190"/>
      <c r="FP108" s="190"/>
      <c r="FQ108" s="190"/>
      <c r="FR108" s="190"/>
      <c r="FS108" s="190"/>
      <c r="FT108" s="190"/>
      <c r="FU108" s="190"/>
      <c r="FV108" s="190"/>
      <c r="FW108" s="190"/>
      <c r="FX108" s="190"/>
      <c r="FY108" s="190"/>
      <c r="FZ108" s="190"/>
      <c r="GA108" s="190"/>
      <c r="GB108" s="190"/>
      <c r="GC108" s="190"/>
      <c r="GD108" s="190"/>
      <c r="GE108" s="190"/>
      <c r="GF108" s="190"/>
      <c r="GG108" s="190"/>
      <c r="GH108" s="190"/>
      <c r="GI108" s="190"/>
      <c r="GJ108" s="190"/>
      <c r="GK108" s="190"/>
      <c r="GL108" s="190"/>
      <c r="GM108" s="190"/>
      <c r="GN108" s="190"/>
      <c r="GO108" s="190"/>
      <c r="GP108" s="190"/>
      <c r="GQ108" s="190"/>
      <c r="GR108" s="190"/>
      <c r="GS108" s="190"/>
      <c r="GT108" s="190"/>
      <c r="GU108" s="190"/>
      <c r="GV108" s="190"/>
      <c r="GW108" s="190"/>
      <c r="GX108" s="190"/>
      <c r="GY108" s="190"/>
      <c r="GZ108" s="190"/>
      <c r="HA108" s="190"/>
      <c r="HB108" s="190"/>
      <c r="HC108" s="190"/>
      <c r="HD108" s="190"/>
      <c r="HE108" s="190"/>
      <c r="HF108" s="190"/>
      <c r="HG108" s="190"/>
      <c r="HH108" s="190"/>
      <c r="HI108" s="190"/>
      <c r="HJ108" s="190"/>
      <c r="HK108" s="190"/>
      <c r="HL108" s="190"/>
      <c r="HM108" s="190"/>
      <c r="HN108" s="190"/>
      <c r="HO108" s="190"/>
      <c r="HP108" s="190"/>
      <c r="HQ108" s="190"/>
      <c r="HR108" s="190"/>
      <c r="HS108" s="190"/>
      <c r="HT108" s="190"/>
      <c r="HU108" s="190"/>
      <c r="HV108" s="190"/>
      <c r="HW108" s="190"/>
      <c r="HX108" s="190"/>
      <c r="HY108" s="190"/>
      <c r="HZ108" s="190"/>
      <c r="IA108" s="190"/>
      <c r="IB108" s="190"/>
      <c r="IC108" s="190"/>
      <c r="ID108" s="190"/>
      <c r="IE108" s="190"/>
      <c r="IF108" s="190"/>
      <c r="IG108" s="190"/>
      <c r="IH108" s="190"/>
      <c r="II108" s="190"/>
      <c r="IJ108" s="190"/>
      <c r="IK108" s="190"/>
      <c r="IL108" s="190"/>
      <c r="IM108" s="190"/>
      <c r="IN108" s="190"/>
      <c r="IO108" s="190"/>
      <c r="IP108" s="190"/>
      <c r="IQ108" s="190"/>
      <c r="IR108" s="190"/>
      <c r="IS108" s="190"/>
      <c r="IT108" s="190"/>
      <c r="IU108" s="190"/>
      <c r="IV108" s="190"/>
    </row>
    <row r="109" spans="1:256" ht="15.75">
      <c r="A109" s="209" t="s">
        <v>709</v>
      </c>
      <c r="B109" s="199">
        <v>2</v>
      </c>
      <c r="C109" s="199">
        <v>606</v>
      </c>
      <c r="D109" s="203">
        <v>5100</v>
      </c>
      <c r="E109" s="201">
        <f t="shared" si="23"/>
        <v>13998</v>
      </c>
      <c r="F109" s="201">
        <f t="shared" si="23"/>
        <v>0</v>
      </c>
      <c r="G109" s="201">
        <f t="shared" si="23"/>
        <v>13998</v>
      </c>
      <c r="H109" s="201"/>
      <c r="I109" s="201"/>
      <c r="J109" s="201">
        <f t="shared" si="15"/>
        <v>0</v>
      </c>
      <c r="K109" s="201"/>
      <c r="L109" s="201"/>
      <c r="M109" s="201">
        <f t="shared" si="16"/>
        <v>0</v>
      </c>
      <c r="N109" s="201">
        <v>13998</v>
      </c>
      <c r="O109" s="201"/>
      <c r="P109" s="201">
        <f t="shared" si="17"/>
        <v>13998</v>
      </c>
      <c r="Q109" s="201"/>
      <c r="R109" s="201"/>
      <c r="S109" s="201">
        <f t="shared" si="18"/>
        <v>0</v>
      </c>
      <c r="T109" s="201"/>
      <c r="U109" s="201"/>
      <c r="V109" s="201">
        <f t="shared" si="19"/>
        <v>0</v>
      </c>
      <c r="W109" s="201"/>
      <c r="X109" s="201"/>
      <c r="Y109" s="201">
        <f t="shared" si="20"/>
        <v>0</v>
      </c>
      <c r="Z109" s="201"/>
      <c r="AA109" s="201"/>
      <c r="AB109" s="201">
        <f t="shared" si="21"/>
        <v>0</v>
      </c>
      <c r="AC109" s="201"/>
      <c r="AD109" s="201"/>
      <c r="AE109" s="201">
        <f t="shared" si="22"/>
        <v>0</v>
      </c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  <c r="EG109" s="190"/>
      <c r="EH109" s="190"/>
      <c r="EI109" s="190"/>
      <c r="EJ109" s="190"/>
      <c r="EK109" s="190"/>
      <c r="EL109" s="190"/>
      <c r="EM109" s="190"/>
      <c r="EN109" s="190"/>
      <c r="EO109" s="190"/>
      <c r="EP109" s="190"/>
      <c r="EQ109" s="190"/>
      <c r="ER109" s="190"/>
      <c r="ES109" s="190"/>
      <c r="ET109" s="190"/>
      <c r="EU109" s="190"/>
      <c r="EV109" s="190"/>
      <c r="EW109" s="190"/>
      <c r="EX109" s="190"/>
      <c r="EY109" s="190"/>
      <c r="EZ109" s="190"/>
      <c r="FA109" s="190"/>
      <c r="FB109" s="190"/>
      <c r="FC109" s="190"/>
      <c r="FD109" s="190"/>
      <c r="FE109" s="190"/>
      <c r="FF109" s="190"/>
      <c r="FG109" s="190"/>
      <c r="FH109" s="190"/>
      <c r="FI109" s="190"/>
      <c r="FJ109" s="190"/>
      <c r="FK109" s="190"/>
      <c r="FL109" s="190"/>
      <c r="FM109" s="190"/>
      <c r="FN109" s="190"/>
      <c r="FO109" s="190"/>
      <c r="FP109" s="190"/>
      <c r="FQ109" s="190"/>
      <c r="FR109" s="190"/>
      <c r="FS109" s="190"/>
      <c r="FT109" s="190"/>
      <c r="FU109" s="190"/>
      <c r="FV109" s="190"/>
      <c r="FW109" s="190"/>
      <c r="FX109" s="190"/>
      <c r="FY109" s="190"/>
      <c r="FZ109" s="190"/>
      <c r="GA109" s="190"/>
      <c r="GB109" s="190"/>
      <c r="GC109" s="190"/>
      <c r="GD109" s="190"/>
      <c r="GE109" s="190"/>
      <c r="GF109" s="190"/>
      <c r="GG109" s="190"/>
      <c r="GH109" s="190"/>
      <c r="GI109" s="190"/>
      <c r="GJ109" s="190"/>
      <c r="GK109" s="190"/>
      <c r="GL109" s="190"/>
      <c r="GM109" s="190"/>
      <c r="GN109" s="190"/>
      <c r="GO109" s="190"/>
      <c r="GP109" s="190"/>
      <c r="GQ109" s="190"/>
      <c r="GR109" s="190"/>
      <c r="GS109" s="190"/>
      <c r="GT109" s="190"/>
      <c r="GU109" s="190"/>
      <c r="GV109" s="190"/>
      <c r="GW109" s="190"/>
      <c r="GX109" s="190"/>
      <c r="GY109" s="190"/>
      <c r="GZ109" s="190"/>
      <c r="HA109" s="190"/>
      <c r="HB109" s="190"/>
      <c r="HC109" s="190"/>
      <c r="HD109" s="190"/>
      <c r="HE109" s="190"/>
      <c r="HF109" s="190"/>
      <c r="HG109" s="190"/>
      <c r="HH109" s="190"/>
      <c r="HI109" s="190"/>
      <c r="HJ109" s="190"/>
      <c r="HK109" s="190"/>
      <c r="HL109" s="190"/>
      <c r="HM109" s="190"/>
      <c r="HN109" s="190"/>
      <c r="HO109" s="190"/>
      <c r="HP109" s="190"/>
      <c r="HQ109" s="190"/>
      <c r="HR109" s="190"/>
      <c r="HS109" s="190"/>
      <c r="HT109" s="190"/>
      <c r="HU109" s="190"/>
      <c r="HV109" s="190"/>
      <c r="HW109" s="190"/>
      <c r="HX109" s="190"/>
      <c r="HY109" s="190"/>
      <c r="HZ109" s="190"/>
      <c r="IA109" s="190"/>
      <c r="IB109" s="190"/>
      <c r="IC109" s="190"/>
      <c r="ID109" s="190"/>
      <c r="IE109" s="190"/>
      <c r="IF109" s="190"/>
      <c r="IG109" s="190"/>
      <c r="IH109" s="190"/>
      <c r="II109" s="190"/>
      <c r="IJ109" s="190"/>
      <c r="IK109" s="190"/>
      <c r="IL109" s="190"/>
      <c r="IM109" s="190"/>
      <c r="IN109" s="190"/>
      <c r="IO109" s="190"/>
      <c r="IP109" s="190"/>
      <c r="IQ109" s="190"/>
      <c r="IR109" s="190"/>
      <c r="IS109" s="190"/>
      <c r="IT109" s="190"/>
      <c r="IU109" s="190"/>
      <c r="IV109" s="190"/>
    </row>
    <row r="110" spans="1:256" ht="15.75">
      <c r="A110" s="209" t="s">
        <v>681</v>
      </c>
      <c r="B110" s="199">
        <v>2</v>
      </c>
      <c r="C110" s="199">
        <v>606</v>
      </c>
      <c r="D110" s="203">
        <v>5100</v>
      </c>
      <c r="E110" s="201">
        <f t="shared" si="23"/>
        <v>0</v>
      </c>
      <c r="F110" s="201">
        <f t="shared" si="23"/>
        <v>0</v>
      </c>
      <c r="G110" s="201">
        <f t="shared" si="23"/>
        <v>0</v>
      </c>
      <c r="H110" s="201"/>
      <c r="I110" s="201"/>
      <c r="J110" s="201">
        <f t="shared" si="15"/>
        <v>0</v>
      </c>
      <c r="K110" s="201"/>
      <c r="L110" s="201"/>
      <c r="M110" s="201">
        <f t="shared" si="16"/>
        <v>0</v>
      </c>
      <c r="N110" s="201"/>
      <c r="O110" s="201"/>
      <c r="P110" s="201">
        <f t="shared" si="17"/>
        <v>0</v>
      </c>
      <c r="Q110" s="201"/>
      <c r="R110" s="201"/>
      <c r="S110" s="201">
        <f t="shared" si="18"/>
        <v>0</v>
      </c>
      <c r="T110" s="201"/>
      <c r="U110" s="201"/>
      <c r="V110" s="201">
        <f t="shared" si="19"/>
        <v>0</v>
      </c>
      <c r="W110" s="201"/>
      <c r="X110" s="201"/>
      <c r="Y110" s="201">
        <f t="shared" si="20"/>
        <v>0</v>
      </c>
      <c r="Z110" s="201"/>
      <c r="AA110" s="201"/>
      <c r="AB110" s="201">
        <f t="shared" si="21"/>
        <v>0</v>
      </c>
      <c r="AC110" s="201"/>
      <c r="AD110" s="201"/>
      <c r="AE110" s="201">
        <f t="shared" si="22"/>
        <v>0</v>
      </c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  <c r="EG110" s="190"/>
      <c r="EH110" s="190"/>
      <c r="EI110" s="190"/>
      <c r="EJ110" s="190"/>
      <c r="EK110" s="190"/>
      <c r="EL110" s="190"/>
      <c r="EM110" s="190"/>
      <c r="EN110" s="190"/>
      <c r="EO110" s="190"/>
      <c r="EP110" s="190"/>
      <c r="EQ110" s="190"/>
      <c r="ER110" s="190"/>
      <c r="ES110" s="190"/>
      <c r="ET110" s="190"/>
      <c r="EU110" s="190"/>
      <c r="EV110" s="190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90"/>
      <c r="FI110" s="190"/>
      <c r="FJ110" s="190"/>
      <c r="FK110" s="190"/>
      <c r="FL110" s="190"/>
      <c r="FM110" s="190"/>
      <c r="FN110" s="190"/>
      <c r="FO110" s="190"/>
      <c r="FP110" s="190"/>
      <c r="FQ110" s="190"/>
      <c r="FR110" s="190"/>
      <c r="FS110" s="190"/>
      <c r="FT110" s="190"/>
      <c r="FU110" s="190"/>
      <c r="FV110" s="190"/>
      <c r="FW110" s="190"/>
      <c r="FX110" s="190"/>
      <c r="FY110" s="190"/>
      <c r="FZ110" s="190"/>
      <c r="GA110" s="190"/>
      <c r="GB110" s="190"/>
      <c r="GC110" s="190"/>
      <c r="GD110" s="190"/>
      <c r="GE110" s="190"/>
      <c r="GF110" s="190"/>
      <c r="GG110" s="190"/>
      <c r="GH110" s="190"/>
      <c r="GI110" s="190"/>
      <c r="GJ110" s="190"/>
      <c r="GK110" s="190"/>
      <c r="GL110" s="190"/>
      <c r="GM110" s="190"/>
      <c r="GN110" s="190"/>
      <c r="GO110" s="190"/>
      <c r="GP110" s="190"/>
      <c r="GQ110" s="190"/>
      <c r="GR110" s="190"/>
      <c r="GS110" s="190"/>
      <c r="GT110" s="190"/>
      <c r="GU110" s="190"/>
      <c r="GV110" s="190"/>
      <c r="GW110" s="190"/>
      <c r="GX110" s="190"/>
      <c r="GY110" s="190"/>
      <c r="GZ110" s="190"/>
      <c r="HA110" s="190"/>
      <c r="HB110" s="190"/>
      <c r="HC110" s="190"/>
      <c r="HD110" s="190"/>
      <c r="HE110" s="190"/>
      <c r="HF110" s="190"/>
      <c r="HG110" s="190"/>
      <c r="HH110" s="190"/>
      <c r="HI110" s="190"/>
      <c r="HJ110" s="190"/>
      <c r="HK110" s="190"/>
      <c r="HL110" s="190"/>
      <c r="HM110" s="190"/>
      <c r="HN110" s="190"/>
      <c r="HO110" s="190"/>
      <c r="HP110" s="190"/>
      <c r="HQ110" s="190"/>
      <c r="HR110" s="190"/>
      <c r="HS110" s="190"/>
      <c r="HT110" s="190"/>
      <c r="HU110" s="190"/>
      <c r="HV110" s="190"/>
      <c r="HW110" s="190"/>
      <c r="HX110" s="190"/>
      <c r="HY110" s="190"/>
      <c r="HZ110" s="190"/>
      <c r="IA110" s="190"/>
      <c r="IB110" s="190"/>
      <c r="IC110" s="190"/>
      <c r="ID110" s="190"/>
      <c r="IE110" s="190"/>
      <c r="IF110" s="190"/>
      <c r="IG110" s="190"/>
      <c r="IH110" s="190"/>
      <c r="II110" s="190"/>
      <c r="IJ110" s="190"/>
      <c r="IK110" s="190"/>
      <c r="IL110" s="190"/>
      <c r="IM110" s="190"/>
      <c r="IN110" s="190"/>
      <c r="IO110" s="190"/>
      <c r="IP110" s="190"/>
      <c r="IQ110" s="190"/>
      <c r="IR110" s="190"/>
      <c r="IS110" s="190"/>
      <c r="IT110" s="190"/>
      <c r="IU110" s="190"/>
      <c r="IV110" s="190"/>
    </row>
    <row r="111" spans="1:256" ht="15.75">
      <c r="A111" s="209" t="s">
        <v>682</v>
      </c>
      <c r="B111" s="199">
        <v>2</v>
      </c>
      <c r="C111" s="199">
        <v>606</v>
      </c>
      <c r="D111" s="203">
        <v>5100</v>
      </c>
      <c r="E111" s="201">
        <f t="shared" si="23"/>
        <v>13998</v>
      </c>
      <c r="F111" s="201">
        <f t="shared" si="23"/>
        <v>0</v>
      </c>
      <c r="G111" s="201">
        <f t="shared" si="23"/>
        <v>13998</v>
      </c>
      <c r="H111" s="201"/>
      <c r="I111" s="201"/>
      <c r="J111" s="201">
        <f t="shared" si="15"/>
        <v>0</v>
      </c>
      <c r="K111" s="201"/>
      <c r="L111" s="201"/>
      <c r="M111" s="201">
        <f t="shared" si="16"/>
        <v>0</v>
      </c>
      <c r="N111" s="201">
        <v>13998</v>
      </c>
      <c r="O111" s="201"/>
      <c r="P111" s="201">
        <f t="shared" si="17"/>
        <v>13998</v>
      </c>
      <c r="Q111" s="201"/>
      <c r="R111" s="201"/>
      <c r="S111" s="201">
        <f t="shared" si="18"/>
        <v>0</v>
      </c>
      <c r="T111" s="201"/>
      <c r="U111" s="201"/>
      <c r="V111" s="201">
        <f t="shared" si="19"/>
        <v>0</v>
      </c>
      <c r="W111" s="201"/>
      <c r="X111" s="201"/>
      <c r="Y111" s="201">
        <f t="shared" si="20"/>
        <v>0</v>
      </c>
      <c r="Z111" s="201"/>
      <c r="AA111" s="201"/>
      <c r="AB111" s="201">
        <f t="shared" si="21"/>
        <v>0</v>
      </c>
      <c r="AC111" s="201"/>
      <c r="AD111" s="201"/>
      <c r="AE111" s="201">
        <f t="shared" si="22"/>
        <v>0</v>
      </c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190"/>
      <c r="CA111" s="190"/>
      <c r="CB111" s="190"/>
      <c r="CC111" s="190"/>
      <c r="CD111" s="190"/>
      <c r="CE111" s="190"/>
      <c r="CF111" s="190"/>
      <c r="CG111" s="190"/>
      <c r="CH111" s="190"/>
      <c r="CI111" s="190"/>
      <c r="CJ111" s="190"/>
      <c r="CK111" s="190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  <c r="CZ111" s="190"/>
      <c r="DA111" s="190"/>
      <c r="DB111" s="190"/>
      <c r="DC111" s="190"/>
      <c r="DD111" s="190"/>
      <c r="DE111" s="190"/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90"/>
      <c r="DS111" s="190"/>
      <c r="DT111" s="190"/>
      <c r="DU111" s="190"/>
      <c r="DV111" s="190"/>
      <c r="DW111" s="190"/>
      <c r="DX111" s="190"/>
      <c r="DY111" s="190"/>
      <c r="DZ111" s="190"/>
      <c r="EA111" s="190"/>
      <c r="EB111" s="190"/>
      <c r="EC111" s="190"/>
      <c r="ED111" s="190"/>
      <c r="EE111" s="190"/>
      <c r="EF111" s="190"/>
      <c r="EG111" s="190"/>
      <c r="EH111" s="190"/>
      <c r="EI111" s="190"/>
      <c r="EJ111" s="190"/>
      <c r="EK111" s="190"/>
      <c r="EL111" s="190"/>
      <c r="EM111" s="190"/>
      <c r="EN111" s="190"/>
      <c r="EO111" s="190"/>
      <c r="EP111" s="190"/>
      <c r="EQ111" s="190"/>
      <c r="ER111" s="190"/>
      <c r="ES111" s="190"/>
      <c r="ET111" s="190"/>
      <c r="EU111" s="190"/>
      <c r="EV111" s="190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90"/>
      <c r="FI111" s="190"/>
      <c r="FJ111" s="190"/>
      <c r="FK111" s="190"/>
      <c r="FL111" s="190"/>
      <c r="FM111" s="190"/>
      <c r="FN111" s="190"/>
      <c r="FO111" s="190"/>
      <c r="FP111" s="190"/>
      <c r="FQ111" s="190"/>
      <c r="FR111" s="190"/>
      <c r="FS111" s="190"/>
      <c r="FT111" s="190"/>
      <c r="FU111" s="190"/>
      <c r="FV111" s="190"/>
      <c r="FW111" s="190"/>
      <c r="FX111" s="190"/>
      <c r="FY111" s="190"/>
      <c r="FZ111" s="190"/>
      <c r="GA111" s="190"/>
      <c r="GB111" s="190"/>
      <c r="GC111" s="190"/>
      <c r="GD111" s="190"/>
      <c r="GE111" s="190"/>
      <c r="GF111" s="190"/>
      <c r="GG111" s="190"/>
      <c r="GH111" s="190"/>
      <c r="GI111" s="190"/>
      <c r="GJ111" s="190"/>
      <c r="GK111" s="190"/>
      <c r="GL111" s="190"/>
      <c r="GM111" s="190"/>
      <c r="GN111" s="190"/>
      <c r="GO111" s="190"/>
      <c r="GP111" s="190"/>
      <c r="GQ111" s="190"/>
      <c r="GR111" s="190"/>
      <c r="GS111" s="190"/>
      <c r="GT111" s="190"/>
      <c r="GU111" s="190"/>
      <c r="GV111" s="190"/>
      <c r="GW111" s="190"/>
      <c r="GX111" s="190"/>
      <c r="GY111" s="190"/>
      <c r="GZ111" s="190"/>
      <c r="HA111" s="190"/>
      <c r="HB111" s="190"/>
      <c r="HC111" s="190"/>
      <c r="HD111" s="190"/>
      <c r="HE111" s="190"/>
      <c r="HF111" s="190"/>
      <c r="HG111" s="190"/>
      <c r="HH111" s="190"/>
      <c r="HI111" s="190"/>
      <c r="HJ111" s="190"/>
      <c r="HK111" s="190"/>
      <c r="HL111" s="190"/>
      <c r="HM111" s="190"/>
      <c r="HN111" s="190"/>
      <c r="HO111" s="190"/>
      <c r="HP111" s="190"/>
      <c r="HQ111" s="190"/>
      <c r="HR111" s="190"/>
      <c r="HS111" s="190"/>
      <c r="HT111" s="190"/>
      <c r="HU111" s="190"/>
      <c r="HV111" s="190"/>
      <c r="HW111" s="190"/>
      <c r="HX111" s="190"/>
      <c r="HY111" s="190"/>
      <c r="HZ111" s="190"/>
      <c r="IA111" s="190"/>
      <c r="IB111" s="190"/>
      <c r="IC111" s="190"/>
      <c r="ID111" s="190"/>
      <c r="IE111" s="190"/>
      <c r="IF111" s="190"/>
      <c r="IG111" s="190"/>
      <c r="IH111" s="190"/>
      <c r="II111" s="190"/>
      <c r="IJ111" s="190"/>
      <c r="IK111" s="190"/>
      <c r="IL111" s="190"/>
      <c r="IM111" s="190"/>
      <c r="IN111" s="190"/>
      <c r="IO111" s="190"/>
      <c r="IP111" s="190"/>
      <c r="IQ111" s="190"/>
      <c r="IR111" s="190"/>
      <c r="IS111" s="190"/>
      <c r="IT111" s="190"/>
      <c r="IU111" s="190"/>
      <c r="IV111" s="190"/>
    </row>
    <row r="112" spans="1:256" ht="15.75">
      <c r="A112" s="209" t="s">
        <v>710</v>
      </c>
      <c r="B112" s="199">
        <v>2</v>
      </c>
      <c r="C112" s="199">
        <v>606</v>
      </c>
      <c r="D112" s="203">
        <v>5100</v>
      </c>
      <c r="E112" s="201">
        <f t="shared" si="23"/>
        <v>0</v>
      </c>
      <c r="F112" s="201">
        <f t="shared" si="23"/>
        <v>0</v>
      </c>
      <c r="G112" s="201">
        <f t="shared" si="23"/>
        <v>0</v>
      </c>
      <c r="H112" s="201"/>
      <c r="I112" s="201"/>
      <c r="J112" s="201">
        <f t="shared" si="15"/>
        <v>0</v>
      </c>
      <c r="K112" s="201"/>
      <c r="L112" s="201"/>
      <c r="M112" s="201">
        <f t="shared" si="16"/>
        <v>0</v>
      </c>
      <c r="N112" s="201"/>
      <c r="O112" s="201"/>
      <c r="P112" s="201">
        <f t="shared" si="17"/>
        <v>0</v>
      </c>
      <c r="Q112" s="201"/>
      <c r="R112" s="201"/>
      <c r="S112" s="201">
        <f t="shared" si="18"/>
        <v>0</v>
      </c>
      <c r="T112" s="201"/>
      <c r="U112" s="201"/>
      <c r="V112" s="201">
        <f t="shared" si="19"/>
        <v>0</v>
      </c>
      <c r="W112" s="201"/>
      <c r="X112" s="201"/>
      <c r="Y112" s="201">
        <f t="shared" si="20"/>
        <v>0</v>
      </c>
      <c r="Z112" s="201"/>
      <c r="AA112" s="201"/>
      <c r="AB112" s="201">
        <f t="shared" si="21"/>
        <v>0</v>
      </c>
      <c r="AC112" s="201"/>
      <c r="AD112" s="201"/>
      <c r="AE112" s="201">
        <f t="shared" si="22"/>
        <v>0</v>
      </c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90"/>
      <c r="CC112" s="190"/>
      <c r="CD112" s="190"/>
      <c r="CE112" s="190"/>
      <c r="CF112" s="190"/>
      <c r="CG112" s="190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  <c r="CZ112" s="190"/>
      <c r="DA112" s="190"/>
      <c r="DB112" s="190"/>
      <c r="DC112" s="190"/>
      <c r="DD112" s="190"/>
      <c r="DE112" s="190"/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90"/>
      <c r="DS112" s="190"/>
      <c r="DT112" s="190"/>
      <c r="DU112" s="190"/>
      <c r="DV112" s="190"/>
      <c r="DW112" s="190"/>
      <c r="DX112" s="190"/>
      <c r="DY112" s="190"/>
      <c r="DZ112" s="190"/>
      <c r="EA112" s="190"/>
      <c r="EB112" s="190"/>
      <c r="EC112" s="190"/>
      <c r="ED112" s="190"/>
      <c r="EE112" s="190"/>
      <c r="EF112" s="190"/>
      <c r="EG112" s="190"/>
      <c r="EH112" s="190"/>
      <c r="EI112" s="190"/>
      <c r="EJ112" s="190"/>
      <c r="EK112" s="190"/>
      <c r="EL112" s="190"/>
      <c r="EM112" s="190"/>
      <c r="EN112" s="190"/>
      <c r="EO112" s="190"/>
      <c r="EP112" s="190"/>
      <c r="EQ112" s="190"/>
      <c r="ER112" s="190"/>
      <c r="ES112" s="190"/>
      <c r="ET112" s="190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0"/>
      <c r="FF112" s="190"/>
      <c r="FG112" s="190"/>
      <c r="FH112" s="190"/>
      <c r="FI112" s="190"/>
      <c r="FJ112" s="190"/>
      <c r="FK112" s="190"/>
      <c r="FL112" s="190"/>
      <c r="FM112" s="190"/>
      <c r="FN112" s="190"/>
      <c r="FO112" s="190"/>
      <c r="FP112" s="190"/>
      <c r="FQ112" s="190"/>
      <c r="FR112" s="190"/>
      <c r="FS112" s="190"/>
      <c r="FT112" s="190"/>
      <c r="FU112" s="190"/>
      <c r="FV112" s="190"/>
      <c r="FW112" s="190"/>
      <c r="FX112" s="190"/>
      <c r="FY112" s="190"/>
      <c r="FZ112" s="190"/>
      <c r="GA112" s="190"/>
      <c r="GB112" s="190"/>
      <c r="GC112" s="190"/>
      <c r="GD112" s="190"/>
      <c r="GE112" s="190"/>
      <c r="GF112" s="190"/>
      <c r="GG112" s="190"/>
      <c r="GH112" s="190"/>
      <c r="GI112" s="190"/>
      <c r="GJ112" s="190"/>
      <c r="GK112" s="190"/>
      <c r="GL112" s="190"/>
      <c r="GM112" s="190"/>
      <c r="GN112" s="190"/>
      <c r="GO112" s="190"/>
      <c r="GP112" s="190"/>
      <c r="GQ112" s="190"/>
      <c r="GR112" s="190"/>
      <c r="GS112" s="190"/>
      <c r="GT112" s="190"/>
      <c r="GU112" s="190"/>
      <c r="GV112" s="190"/>
      <c r="GW112" s="190"/>
      <c r="GX112" s="190"/>
      <c r="GY112" s="190"/>
      <c r="GZ112" s="190"/>
      <c r="HA112" s="190"/>
      <c r="HB112" s="190"/>
      <c r="HC112" s="190"/>
      <c r="HD112" s="190"/>
      <c r="HE112" s="190"/>
      <c r="HF112" s="190"/>
      <c r="HG112" s="190"/>
      <c r="HH112" s="190"/>
      <c r="HI112" s="190"/>
      <c r="HJ112" s="190"/>
      <c r="HK112" s="190"/>
      <c r="HL112" s="190"/>
      <c r="HM112" s="190"/>
      <c r="HN112" s="190"/>
      <c r="HO112" s="190"/>
      <c r="HP112" s="190"/>
      <c r="HQ112" s="190"/>
      <c r="HR112" s="190"/>
      <c r="HS112" s="190"/>
      <c r="HT112" s="190"/>
      <c r="HU112" s="190"/>
      <c r="HV112" s="190"/>
      <c r="HW112" s="190"/>
      <c r="HX112" s="190"/>
      <c r="HY112" s="190"/>
      <c r="HZ112" s="190"/>
      <c r="IA112" s="190"/>
      <c r="IB112" s="190"/>
      <c r="IC112" s="190"/>
      <c r="ID112" s="190"/>
      <c r="IE112" s="190"/>
      <c r="IF112" s="190"/>
      <c r="IG112" s="190"/>
      <c r="IH112" s="190"/>
      <c r="II112" s="190"/>
      <c r="IJ112" s="190"/>
      <c r="IK112" s="190"/>
      <c r="IL112" s="190"/>
      <c r="IM112" s="190"/>
      <c r="IN112" s="190"/>
      <c r="IO112" s="190"/>
      <c r="IP112" s="190"/>
      <c r="IQ112" s="190"/>
      <c r="IR112" s="190"/>
      <c r="IS112" s="190"/>
      <c r="IT112" s="190"/>
      <c r="IU112" s="190"/>
      <c r="IV112" s="190"/>
    </row>
    <row r="113" spans="1:256" ht="15.75">
      <c r="A113" s="209" t="s">
        <v>684</v>
      </c>
      <c r="B113" s="199">
        <v>2</v>
      </c>
      <c r="C113" s="199">
        <v>606</v>
      </c>
      <c r="D113" s="203">
        <v>5100</v>
      </c>
      <c r="E113" s="201">
        <f t="shared" si="23"/>
        <v>13998</v>
      </c>
      <c r="F113" s="201">
        <f t="shared" si="23"/>
        <v>0</v>
      </c>
      <c r="G113" s="201">
        <f t="shared" si="23"/>
        <v>13998</v>
      </c>
      <c r="H113" s="201"/>
      <c r="I113" s="201"/>
      <c r="J113" s="201">
        <f t="shared" si="15"/>
        <v>0</v>
      </c>
      <c r="K113" s="201"/>
      <c r="L113" s="201"/>
      <c r="M113" s="201">
        <f t="shared" si="16"/>
        <v>0</v>
      </c>
      <c r="N113" s="201">
        <v>13998</v>
      </c>
      <c r="O113" s="201"/>
      <c r="P113" s="201">
        <f t="shared" si="17"/>
        <v>13998</v>
      </c>
      <c r="Q113" s="201"/>
      <c r="R113" s="201"/>
      <c r="S113" s="201">
        <f t="shared" si="18"/>
        <v>0</v>
      </c>
      <c r="T113" s="201"/>
      <c r="U113" s="201"/>
      <c r="V113" s="201">
        <f t="shared" si="19"/>
        <v>0</v>
      </c>
      <c r="W113" s="201"/>
      <c r="X113" s="201"/>
      <c r="Y113" s="201">
        <f t="shared" si="20"/>
        <v>0</v>
      </c>
      <c r="Z113" s="201"/>
      <c r="AA113" s="201"/>
      <c r="AB113" s="201">
        <f t="shared" si="21"/>
        <v>0</v>
      </c>
      <c r="AC113" s="201"/>
      <c r="AD113" s="201"/>
      <c r="AE113" s="201">
        <f t="shared" si="22"/>
        <v>0</v>
      </c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  <c r="EG113" s="190"/>
      <c r="EH113" s="190"/>
      <c r="EI113" s="190"/>
      <c r="EJ113" s="190"/>
      <c r="EK113" s="190"/>
      <c r="EL113" s="190"/>
      <c r="EM113" s="190"/>
      <c r="EN113" s="190"/>
      <c r="EO113" s="190"/>
      <c r="EP113" s="190"/>
      <c r="EQ113" s="190"/>
      <c r="ER113" s="190"/>
      <c r="ES113" s="190"/>
      <c r="ET113" s="190"/>
      <c r="EU113" s="190"/>
      <c r="EV113" s="190"/>
      <c r="EW113" s="190"/>
      <c r="EX113" s="190"/>
      <c r="EY113" s="190"/>
      <c r="EZ113" s="190"/>
      <c r="FA113" s="190"/>
      <c r="FB113" s="190"/>
      <c r="FC113" s="190"/>
      <c r="FD113" s="190"/>
      <c r="FE113" s="190"/>
      <c r="FF113" s="190"/>
      <c r="FG113" s="190"/>
      <c r="FH113" s="190"/>
      <c r="FI113" s="190"/>
      <c r="FJ113" s="190"/>
      <c r="FK113" s="190"/>
      <c r="FL113" s="190"/>
      <c r="FM113" s="190"/>
      <c r="FN113" s="190"/>
      <c r="FO113" s="190"/>
      <c r="FP113" s="190"/>
      <c r="FQ113" s="190"/>
      <c r="FR113" s="190"/>
      <c r="FS113" s="190"/>
      <c r="FT113" s="190"/>
      <c r="FU113" s="190"/>
      <c r="FV113" s="190"/>
      <c r="FW113" s="190"/>
      <c r="FX113" s="190"/>
      <c r="FY113" s="190"/>
      <c r="FZ113" s="190"/>
      <c r="GA113" s="190"/>
      <c r="GB113" s="190"/>
      <c r="GC113" s="190"/>
      <c r="GD113" s="190"/>
      <c r="GE113" s="190"/>
      <c r="GF113" s="190"/>
      <c r="GG113" s="190"/>
      <c r="GH113" s="190"/>
      <c r="GI113" s="190"/>
      <c r="GJ113" s="190"/>
      <c r="GK113" s="190"/>
      <c r="GL113" s="190"/>
      <c r="GM113" s="190"/>
      <c r="GN113" s="190"/>
      <c r="GO113" s="190"/>
      <c r="GP113" s="190"/>
      <c r="GQ113" s="190"/>
      <c r="GR113" s="190"/>
      <c r="GS113" s="190"/>
      <c r="GT113" s="190"/>
      <c r="GU113" s="190"/>
      <c r="GV113" s="190"/>
      <c r="GW113" s="190"/>
      <c r="GX113" s="190"/>
      <c r="GY113" s="190"/>
      <c r="GZ113" s="190"/>
      <c r="HA113" s="190"/>
      <c r="HB113" s="190"/>
      <c r="HC113" s="190"/>
      <c r="HD113" s="190"/>
      <c r="HE113" s="190"/>
      <c r="HF113" s="190"/>
      <c r="HG113" s="190"/>
      <c r="HH113" s="190"/>
      <c r="HI113" s="190"/>
      <c r="HJ113" s="190"/>
      <c r="HK113" s="190"/>
      <c r="HL113" s="190"/>
      <c r="HM113" s="190"/>
      <c r="HN113" s="190"/>
      <c r="HO113" s="190"/>
      <c r="HP113" s="190"/>
      <c r="HQ113" s="190"/>
      <c r="HR113" s="190"/>
      <c r="HS113" s="190"/>
      <c r="HT113" s="190"/>
      <c r="HU113" s="190"/>
      <c r="HV113" s="190"/>
      <c r="HW113" s="190"/>
      <c r="HX113" s="190"/>
      <c r="HY113" s="190"/>
      <c r="HZ113" s="190"/>
      <c r="IA113" s="190"/>
      <c r="IB113" s="190"/>
      <c r="IC113" s="190"/>
      <c r="ID113" s="190"/>
      <c r="IE113" s="190"/>
      <c r="IF113" s="190"/>
      <c r="IG113" s="190"/>
      <c r="IH113" s="190"/>
      <c r="II113" s="190"/>
      <c r="IJ113" s="190"/>
      <c r="IK113" s="190"/>
      <c r="IL113" s="190"/>
      <c r="IM113" s="190"/>
      <c r="IN113" s="190"/>
      <c r="IO113" s="190"/>
      <c r="IP113" s="190"/>
      <c r="IQ113" s="190"/>
      <c r="IR113" s="190"/>
      <c r="IS113" s="190"/>
      <c r="IT113" s="190"/>
      <c r="IU113" s="190"/>
      <c r="IV113" s="190"/>
    </row>
    <row r="114" spans="1:256" ht="15.75">
      <c r="A114" s="209" t="s">
        <v>685</v>
      </c>
      <c r="B114" s="199">
        <v>2</v>
      </c>
      <c r="C114" s="199">
        <v>606</v>
      </c>
      <c r="D114" s="203">
        <v>5100</v>
      </c>
      <c r="E114" s="201">
        <f t="shared" si="23"/>
        <v>15999</v>
      </c>
      <c r="F114" s="201">
        <f t="shared" si="23"/>
        <v>0</v>
      </c>
      <c r="G114" s="201">
        <f t="shared" si="23"/>
        <v>15999</v>
      </c>
      <c r="H114" s="201"/>
      <c r="I114" s="201"/>
      <c r="J114" s="201">
        <f t="shared" si="15"/>
        <v>0</v>
      </c>
      <c r="K114" s="201"/>
      <c r="L114" s="201"/>
      <c r="M114" s="201">
        <f t="shared" si="16"/>
        <v>0</v>
      </c>
      <c r="N114" s="201">
        <v>15999</v>
      </c>
      <c r="O114" s="201"/>
      <c r="P114" s="201">
        <f t="shared" si="17"/>
        <v>15999</v>
      </c>
      <c r="Q114" s="201"/>
      <c r="R114" s="201"/>
      <c r="S114" s="201">
        <f t="shared" si="18"/>
        <v>0</v>
      </c>
      <c r="T114" s="201"/>
      <c r="U114" s="201"/>
      <c r="V114" s="201">
        <f t="shared" si="19"/>
        <v>0</v>
      </c>
      <c r="W114" s="201"/>
      <c r="X114" s="201"/>
      <c r="Y114" s="201">
        <f t="shared" si="20"/>
        <v>0</v>
      </c>
      <c r="Z114" s="201"/>
      <c r="AA114" s="201"/>
      <c r="AB114" s="201">
        <f t="shared" si="21"/>
        <v>0</v>
      </c>
      <c r="AC114" s="201"/>
      <c r="AD114" s="201"/>
      <c r="AE114" s="201">
        <f t="shared" si="22"/>
        <v>0</v>
      </c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90"/>
      <c r="DG114" s="190"/>
      <c r="DH114" s="190"/>
      <c r="DI114" s="190"/>
      <c r="DJ114" s="190"/>
      <c r="DK114" s="190"/>
      <c r="DL114" s="190"/>
      <c r="DM114" s="190"/>
      <c r="DN114" s="190"/>
      <c r="DO114" s="190"/>
      <c r="DP114" s="190"/>
      <c r="DQ114" s="190"/>
      <c r="DR114" s="190"/>
      <c r="DS114" s="190"/>
      <c r="DT114" s="190"/>
      <c r="DU114" s="190"/>
      <c r="DV114" s="190"/>
      <c r="DW114" s="190"/>
      <c r="DX114" s="190"/>
      <c r="DY114" s="190"/>
      <c r="DZ114" s="190"/>
      <c r="EA114" s="190"/>
      <c r="EB114" s="190"/>
      <c r="EC114" s="190"/>
      <c r="ED114" s="190"/>
      <c r="EE114" s="190"/>
      <c r="EF114" s="190"/>
      <c r="EG114" s="190"/>
      <c r="EH114" s="190"/>
      <c r="EI114" s="190"/>
      <c r="EJ114" s="190"/>
      <c r="EK114" s="190"/>
      <c r="EL114" s="190"/>
      <c r="EM114" s="190"/>
      <c r="EN114" s="190"/>
      <c r="EO114" s="190"/>
      <c r="EP114" s="190"/>
      <c r="EQ114" s="190"/>
      <c r="ER114" s="190"/>
      <c r="ES114" s="190"/>
      <c r="ET114" s="190"/>
      <c r="EU114" s="190"/>
      <c r="EV114" s="190"/>
      <c r="EW114" s="190"/>
      <c r="EX114" s="190"/>
      <c r="EY114" s="190"/>
      <c r="EZ114" s="190"/>
      <c r="FA114" s="190"/>
      <c r="FB114" s="190"/>
      <c r="FC114" s="190"/>
      <c r="FD114" s="190"/>
      <c r="FE114" s="190"/>
      <c r="FF114" s="190"/>
      <c r="FG114" s="190"/>
      <c r="FH114" s="190"/>
      <c r="FI114" s="190"/>
      <c r="FJ114" s="190"/>
      <c r="FK114" s="190"/>
      <c r="FL114" s="190"/>
      <c r="FM114" s="190"/>
      <c r="FN114" s="190"/>
      <c r="FO114" s="190"/>
      <c r="FP114" s="190"/>
      <c r="FQ114" s="190"/>
      <c r="FR114" s="190"/>
      <c r="FS114" s="190"/>
      <c r="FT114" s="190"/>
      <c r="FU114" s="190"/>
      <c r="FV114" s="190"/>
      <c r="FW114" s="190"/>
      <c r="FX114" s="190"/>
      <c r="FY114" s="190"/>
      <c r="FZ114" s="190"/>
      <c r="GA114" s="190"/>
      <c r="GB114" s="190"/>
      <c r="GC114" s="190"/>
      <c r="GD114" s="190"/>
      <c r="GE114" s="190"/>
      <c r="GF114" s="190"/>
      <c r="GG114" s="190"/>
      <c r="GH114" s="190"/>
      <c r="GI114" s="190"/>
      <c r="GJ114" s="190"/>
      <c r="GK114" s="190"/>
      <c r="GL114" s="190"/>
      <c r="GM114" s="190"/>
      <c r="GN114" s="190"/>
      <c r="GO114" s="190"/>
      <c r="GP114" s="190"/>
      <c r="GQ114" s="190"/>
      <c r="GR114" s="190"/>
      <c r="GS114" s="190"/>
      <c r="GT114" s="190"/>
      <c r="GU114" s="190"/>
      <c r="GV114" s="190"/>
      <c r="GW114" s="190"/>
      <c r="GX114" s="190"/>
      <c r="GY114" s="190"/>
      <c r="GZ114" s="190"/>
      <c r="HA114" s="190"/>
      <c r="HB114" s="190"/>
      <c r="HC114" s="190"/>
      <c r="HD114" s="190"/>
      <c r="HE114" s="190"/>
      <c r="HF114" s="190"/>
      <c r="HG114" s="190"/>
      <c r="HH114" s="190"/>
      <c r="HI114" s="190"/>
      <c r="HJ114" s="190"/>
      <c r="HK114" s="190"/>
      <c r="HL114" s="190"/>
      <c r="HM114" s="190"/>
      <c r="HN114" s="190"/>
      <c r="HO114" s="190"/>
      <c r="HP114" s="190"/>
      <c r="HQ114" s="190"/>
      <c r="HR114" s="190"/>
      <c r="HS114" s="190"/>
      <c r="HT114" s="190"/>
      <c r="HU114" s="190"/>
      <c r="HV114" s="190"/>
      <c r="HW114" s="190"/>
      <c r="HX114" s="190"/>
      <c r="HY114" s="190"/>
      <c r="HZ114" s="190"/>
      <c r="IA114" s="190"/>
      <c r="IB114" s="190"/>
      <c r="IC114" s="190"/>
      <c r="ID114" s="190"/>
      <c r="IE114" s="190"/>
      <c r="IF114" s="190"/>
      <c r="IG114" s="190"/>
      <c r="IH114" s="190"/>
      <c r="II114" s="190"/>
      <c r="IJ114" s="190"/>
      <c r="IK114" s="190"/>
      <c r="IL114" s="190"/>
      <c r="IM114" s="190"/>
      <c r="IN114" s="190"/>
      <c r="IO114" s="190"/>
      <c r="IP114" s="190"/>
      <c r="IQ114" s="190"/>
      <c r="IR114" s="190"/>
      <c r="IS114" s="190"/>
      <c r="IT114" s="190"/>
      <c r="IU114" s="190"/>
      <c r="IV114" s="190"/>
    </row>
    <row r="115" spans="1:256" ht="15.75">
      <c r="A115" s="209" t="s">
        <v>686</v>
      </c>
      <c r="B115" s="199">
        <v>2</v>
      </c>
      <c r="C115" s="199">
        <v>606</v>
      </c>
      <c r="D115" s="203">
        <v>5100</v>
      </c>
      <c r="E115" s="201">
        <f t="shared" si="23"/>
        <v>10998</v>
      </c>
      <c r="F115" s="201">
        <f t="shared" si="23"/>
        <v>0</v>
      </c>
      <c r="G115" s="201">
        <f t="shared" si="23"/>
        <v>10998</v>
      </c>
      <c r="H115" s="201"/>
      <c r="I115" s="201"/>
      <c r="J115" s="201">
        <f t="shared" si="15"/>
        <v>0</v>
      </c>
      <c r="K115" s="201"/>
      <c r="L115" s="201"/>
      <c r="M115" s="201">
        <f t="shared" si="16"/>
        <v>0</v>
      </c>
      <c r="N115" s="201">
        <v>10998</v>
      </c>
      <c r="O115" s="201"/>
      <c r="P115" s="201">
        <f t="shared" si="17"/>
        <v>10998</v>
      </c>
      <c r="Q115" s="201"/>
      <c r="R115" s="201"/>
      <c r="S115" s="201">
        <f t="shared" si="18"/>
        <v>0</v>
      </c>
      <c r="T115" s="201"/>
      <c r="U115" s="201"/>
      <c r="V115" s="201">
        <f t="shared" si="19"/>
        <v>0</v>
      </c>
      <c r="W115" s="201"/>
      <c r="X115" s="201"/>
      <c r="Y115" s="201">
        <f t="shared" si="20"/>
        <v>0</v>
      </c>
      <c r="Z115" s="201"/>
      <c r="AA115" s="201"/>
      <c r="AB115" s="201">
        <f t="shared" si="21"/>
        <v>0</v>
      </c>
      <c r="AC115" s="201"/>
      <c r="AD115" s="201"/>
      <c r="AE115" s="201">
        <f t="shared" si="22"/>
        <v>0</v>
      </c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0"/>
      <c r="FL115" s="190"/>
      <c r="FM115" s="190"/>
      <c r="FN115" s="190"/>
      <c r="FO115" s="190"/>
      <c r="FP115" s="190"/>
      <c r="FQ115" s="190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190"/>
      <c r="GB115" s="190"/>
      <c r="GC115" s="190"/>
      <c r="GD115" s="190"/>
      <c r="GE115" s="190"/>
      <c r="GF115" s="190"/>
      <c r="GG115" s="190"/>
      <c r="GH115" s="190"/>
      <c r="GI115" s="190"/>
      <c r="GJ115" s="190"/>
      <c r="GK115" s="190"/>
      <c r="GL115" s="190"/>
      <c r="GM115" s="190"/>
      <c r="GN115" s="190"/>
      <c r="GO115" s="190"/>
      <c r="GP115" s="190"/>
      <c r="GQ115" s="190"/>
      <c r="GR115" s="190"/>
      <c r="GS115" s="190"/>
      <c r="GT115" s="190"/>
      <c r="GU115" s="190"/>
      <c r="GV115" s="190"/>
      <c r="GW115" s="190"/>
      <c r="GX115" s="190"/>
      <c r="GY115" s="190"/>
      <c r="GZ115" s="190"/>
      <c r="HA115" s="190"/>
      <c r="HB115" s="190"/>
      <c r="HC115" s="190"/>
      <c r="HD115" s="190"/>
      <c r="HE115" s="190"/>
      <c r="HF115" s="190"/>
      <c r="HG115" s="190"/>
      <c r="HH115" s="190"/>
      <c r="HI115" s="190"/>
      <c r="HJ115" s="190"/>
      <c r="HK115" s="190"/>
      <c r="HL115" s="190"/>
      <c r="HM115" s="190"/>
      <c r="HN115" s="190"/>
      <c r="HO115" s="190"/>
      <c r="HP115" s="190"/>
      <c r="HQ115" s="190"/>
      <c r="HR115" s="190"/>
      <c r="HS115" s="190"/>
      <c r="HT115" s="190"/>
      <c r="HU115" s="190"/>
      <c r="HV115" s="190"/>
      <c r="HW115" s="190"/>
      <c r="HX115" s="190"/>
      <c r="HY115" s="190"/>
      <c r="HZ115" s="190"/>
      <c r="IA115" s="190"/>
      <c r="IB115" s="190"/>
      <c r="IC115" s="190"/>
      <c r="ID115" s="190"/>
      <c r="IE115" s="190"/>
      <c r="IF115" s="190"/>
      <c r="IG115" s="190"/>
      <c r="IH115" s="190"/>
      <c r="II115" s="190"/>
      <c r="IJ115" s="190"/>
      <c r="IK115" s="190"/>
      <c r="IL115" s="190"/>
      <c r="IM115" s="190"/>
      <c r="IN115" s="190"/>
      <c r="IO115" s="190"/>
      <c r="IP115" s="190"/>
      <c r="IQ115" s="190"/>
      <c r="IR115" s="190"/>
      <c r="IS115" s="190"/>
      <c r="IT115" s="190"/>
      <c r="IU115" s="190"/>
      <c r="IV115" s="190"/>
    </row>
    <row r="116" spans="1:256" ht="15.75">
      <c r="A116" s="209" t="s">
        <v>687</v>
      </c>
      <c r="B116" s="199">
        <v>2</v>
      </c>
      <c r="C116" s="199">
        <v>606</v>
      </c>
      <c r="D116" s="203">
        <v>5100</v>
      </c>
      <c r="E116" s="201">
        <f t="shared" si="23"/>
        <v>15999</v>
      </c>
      <c r="F116" s="201">
        <f t="shared" si="23"/>
        <v>0</v>
      </c>
      <c r="G116" s="201">
        <f t="shared" si="23"/>
        <v>15999</v>
      </c>
      <c r="H116" s="201"/>
      <c r="I116" s="201"/>
      <c r="J116" s="201">
        <f t="shared" si="15"/>
        <v>0</v>
      </c>
      <c r="K116" s="201"/>
      <c r="L116" s="201"/>
      <c r="M116" s="201">
        <f t="shared" si="16"/>
        <v>0</v>
      </c>
      <c r="N116" s="201">
        <v>15999</v>
      </c>
      <c r="O116" s="201"/>
      <c r="P116" s="201">
        <f t="shared" si="17"/>
        <v>15999</v>
      </c>
      <c r="Q116" s="201"/>
      <c r="R116" s="201"/>
      <c r="S116" s="201">
        <f t="shared" si="18"/>
        <v>0</v>
      </c>
      <c r="T116" s="201"/>
      <c r="U116" s="201"/>
      <c r="V116" s="201">
        <f t="shared" si="19"/>
        <v>0</v>
      </c>
      <c r="W116" s="201"/>
      <c r="X116" s="201"/>
      <c r="Y116" s="201">
        <f t="shared" si="20"/>
        <v>0</v>
      </c>
      <c r="Z116" s="201"/>
      <c r="AA116" s="201"/>
      <c r="AB116" s="201">
        <f t="shared" si="21"/>
        <v>0</v>
      </c>
      <c r="AC116" s="201"/>
      <c r="AD116" s="201"/>
      <c r="AE116" s="201">
        <f t="shared" si="22"/>
        <v>0</v>
      </c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  <c r="EG116" s="190"/>
      <c r="EH116" s="190"/>
      <c r="EI116" s="190"/>
      <c r="EJ116" s="190"/>
      <c r="EK116" s="190"/>
      <c r="EL116" s="190"/>
      <c r="EM116" s="190"/>
      <c r="EN116" s="190"/>
      <c r="EO116" s="190"/>
      <c r="EP116" s="190"/>
      <c r="EQ116" s="190"/>
      <c r="ER116" s="190"/>
      <c r="ES116" s="190"/>
      <c r="ET116" s="190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0"/>
      <c r="FI116" s="190"/>
      <c r="FJ116" s="190"/>
      <c r="FK116" s="190"/>
      <c r="FL116" s="190"/>
      <c r="FM116" s="190"/>
      <c r="FN116" s="190"/>
      <c r="FO116" s="190"/>
      <c r="FP116" s="190"/>
      <c r="FQ116" s="190"/>
      <c r="FR116" s="190"/>
      <c r="FS116" s="190"/>
      <c r="FT116" s="190"/>
      <c r="FU116" s="190"/>
      <c r="FV116" s="190"/>
      <c r="FW116" s="190"/>
      <c r="FX116" s="190"/>
      <c r="FY116" s="190"/>
      <c r="FZ116" s="190"/>
      <c r="GA116" s="190"/>
      <c r="GB116" s="190"/>
      <c r="GC116" s="190"/>
      <c r="GD116" s="190"/>
      <c r="GE116" s="190"/>
      <c r="GF116" s="190"/>
      <c r="GG116" s="190"/>
      <c r="GH116" s="190"/>
      <c r="GI116" s="190"/>
      <c r="GJ116" s="190"/>
      <c r="GK116" s="190"/>
      <c r="GL116" s="190"/>
      <c r="GM116" s="190"/>
      <c r="GN116" s="190"/>
      <c r="GO116" s="190"/>
      <c r="GP116" s="190"/>
      <c r="GQ116" s="190"/>
      <c r="GR116" s="190"/>
      <c r="GS116" s="190"/>
      <c r="GT116" s="190"/>
      <c r="GU116" s="190"/>
      <c r="GV116" s="190"/>
      <c r="GW116" s="190"/>
      <c r="GX116" s="190"/>
      <c r="GY116" s="190"/>
      <c r="GZ116" s="190"/>
      <c r="HA116" s="190"/>
      <c r="HB116" s="190"/>
      <c r="HC116" s="190"/>
      <c r="HD116" s="190"/>
      <c r="HE116" s="190"/>
      <c r="HF116" s="190"/>
      <c r="HG116" s="190"/>
      <c r="HH116" s="190"/>
      <c r="HI116" s="190"/>
      <c r="HJ116" s="190"/>
      <c r="HK116" s="190"/>
      <c r="HL116" s="190"/>
      <c r="HM116" s="190"/>
      <c r="HN116" s="190"/>
      <c r="HO116" s="190"/>
      <c r="HP116" s="190"/>
      <c r="HQ116" s="190"/>
      <c r="HR116" s="190"/>
      <c r="HS116" s="190"/>
      <c r="HT116" s="190"/>
      <c r="HU116" s="190"/>
      <c r="HV116" s="190"/>
      <c r="HW116" s="190"/>
      <c r="HX116" s="190"/>
      <c r="HY116" s="190"/>
      <c r="HZ116" s="190"/>
      <c r="IA116" s="190"/>
      <c r="IB116" s="190"/>
      <c r="IC116" s="190"/>
      <c r="ID116" s="190"/>
      <c r="IE116" s="190"/>
      <c r="IF116" s="190"/>
      <c r="IG116" s="190"/>
      <c r="IH116" s="190"/>
      <c r="II116" s="190"/>
      <c r="IJ116" s="190"/>
      <c r="IK116" s="190"/>
      <c r="IL116" s="190"/>
      <c r="IM116" s="190"/>
      <c r="IN116" s="190"/>
      <c r="IO116" s="190"/>
      <c r="IP116" s="190"/>
      <c r="IQ116" s="190"/>
      <c r="IR116" s="190"/>
      <c r="IS116" s="190"/>
      <c r="IT116" s="190"/>
      <c r="IU116" s="190"/>
      <c r="IV116" s="190"/>
    </row>
    <row r="117" spans="1:256" ht="15.75">
      <c r="A117" s="209" t="s">
        <v>688</v>
      </c>
      <c r="B117" s="199">
        <v>2</v>
      </c>
      <c r="C117" s="199">
        <v>606</v>
      </c>
      <c r="D117" s="203">
        <v>5100</v>
      </c>
      <c r="E117" s="201">
        <f t="shared" si="23"/>
        <v>0</v>
      </c>
      <c r="F117" s="201">
        <f t="shared" si="23"/>
        <v>0</v>
      </c>
      <c r="G117" s="201">
        <f t="shared" si="23"/>
        <v>0</v>
      </c>
      <c r="H117" s="201"/>
      <c r="I117" s="201"/>
      <c r="J117" s="201">
        <f t="shared" si="15"/>
        <v>0</v>
      </c>
      <c r="K117" s="201"/>
      <c r="L117" s="201"/>
      <c r="M117" s="201">
        <f t="shared" si="16"/>
        <v>0</v>
      </c>
      <c r="N117" s="201"/>
      <c r="O117" s="201"/>
      <c r="P117" s="201">
        <f t="shared" si="17"/>
        <v>0</v>
      </c>
      <c r="Q117" s="201"/>
      <c r="R117" s="201"/>
      <c r="S117" s="201">
        <f t="shared" si="18"/>
        <v>0</v>
      </c>
      <c r="T117" s="201"/>
      <c r="U117" s="201"/>
      <c r="V117" s="201">
        <f t="shared" si="19"/>
        <v>0</v>
      </c>
      <c r="W117" s="201"/>
      <c r="X117" s="201"/>
      <c r="Y117" s="201">
        <f t="shared" si="20"/>
        <v>0</v>
      </c>
      <c r="Z117" s="201"/>
      <c r="AA117" s="201"/>
      <c r="AB117" s="201">
        <f t="shared" si="21"/>
        <v>0</v>
      </c>
      <c r="AC117" s="201"/>
      <c r="AD117" s="201"/>
      <c r="AE117" s="201">
        <f t="shared" si="22"/>
        <v>0</v>
      </c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0"/>
      <c r="EA117" s="190"/>
      <c r="EB117" s="190"/>
      <c r="EC117" s="190"/>
      <c r="ED117" s="190"/>
      <c r="EE117" s="190"/>
      <c r="EF117" s="190"/>
      <c r="EG117" s="190"/>
      <c r="EH117" s="190"/>
      <c r="EI117" s="190"/>
      <c r="EJ117" s="190"/>
      <c r="EK117" s="190"/>
      <c r="EL117" s="190"/>
      <c r="EM117" s="190"/>
      <c r="EN117" s="190"/>
      <c r="EO117" s="190"/>
      <c r="EP117" s="190"/>
      <c r="EQ117" s="190"/>
      <c r="ER117" s="190"/>
      <c r="ES117" s="190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0"/>
      <c r="FI117" s="190"/>
      <c r="FJ117" s="190"/>
      <c r="FK117" s="190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190"/>
      <c r="GB117" s="190"/>
      <c r="GC117" s="190"/>
      <c r="GD117" s="190"/>
      <c r="GE117" s="190"/>
      <c r="GF117" s="190"/>
      <c r="GG117" s="190"/>
      <c r="GH117" s="190"/>
      <c r="GI117" s="190"/>
      <c r="GJ117" s="190"/>
      <c r="GK117" s="190"/>
      <c r="GL117" s="190"/>
      <c r="GM117" s="190"/>
      <c r="GN117" s="190"/>
      <c r="GO117" s="190"/>
      <c r="GP117" s="190"/>
      <c r="GQ117" s="190"/>
      <c r="GR117" s="190"/>
      <c r="GS117" s="190"/>
      <c r="GT117" s="190"/>
      <c r="GU117" s="190"/>
      <c r="GV117" s="190"/>
      <c r="GW117" s="190"/>
      <c r="GX117" s="190"/>
      <c r="GY117" s="190"/>
      <c r="GZ117" s="190"/>
      <c r="HA117" s="190"/>
      <c r="HB117" s="190"/>
      <c r="HC117" s="190"/>
      <c r="HD117" s="190"/>
      <c r="HE117" s="190"/>
      <c r="HF117" s="190"/>
      <c r="HG117" s="190"/>
      <c r="HH117" s="190"/>
      <c r="HI117" s="190"/>
      <c r="HJ117" s="190"/>
      <c r="HK117" s="190"/>
      <c r="HL117" s="190"/>
      <c r="HM117" s="190"/>
      <c r="HN117" s="190"/>
      <c r="HO117" s="190"/>
      <c r="HP117" s="190"/>
      <c r="HQ117" s="190"/>
      <c r="HR117" s="190"/>
      <c r="HS117" s="190"/>
      <c r="HT117" s="190"/>
      <c r="HU117" s="190"/>
      <c r="HV117" s="190"/>
      <c r="HW117" s="190"/>
      <c r="HX117" s="190"/>
      <c r="HY117" s="190"/>
      <c r="HZ117" s="190"/>
      <c r="IA117" s="190"/>
      <c r="IB117" s="190"/>
      <c r="IC117" s="190"/>
      <c r="ID117" s="190"/>
      <c r="IE117" s="190"/>
      <c r="IF117" s="190"/>
      <c r="IG117" s="190"/>
      <c r="IH117" s="190"/>
      <c r="II117" s="190"/>
      <c r="IJ117" s="190"/>
      <c r="IK117" s="190"/>
      <c r="IL117" s="190"/>
      <c r="IM117" s="190"/>
      <c r="IN117" s="190"/>
      <c r="IO117" s="190"/>
      <c r="IP117" s="190"/>
      <c r="IQ117" s="190"/>
      <c r="IR117" s="190"/>
      <c r="IS117" s="190"/>
      <c r="IT117" s="190"/>
      <c r="IU117" s="190"/>
      <c r="IV117" s="190"/>
    </row>
    <row r="118" spans="1:256" ht="15.75">
      <c r="A118" s="209" t="s">
        <v>711</v>
      </c>
      <c r="B118" s="199">
        <v>2</v>
      </c>
      <c r="C118" s="199">
        <v>606</v>
      </c>
      <c r="D118" s="203">
        <v>5100</v>
      </c>
      <c r="E118" s="201">
        <f t="shared" si="23"/>
        <v>13998</v>
      </c>
      <c r="F118" s="201">
        <f t="shared" si="23"/>
        <v>0</v>
      </c>
      <c r="G118" s="201">
        <f t="shared" si="23"/>
        <v>13998</v>
      </c>
      <c r="H118" s="201"/>
      <c r="I118" s="201"/>
      <c r="J118" s="201">
        <f t="shared" si="15"/>
        <v>0</v>
      </c>
      <c r="K118" s="201"/>
      <c r="L118" s="201"/>
      <c r="M118" s="201">
        <f t="shared" si="16"/>
        <v>0</v>
      </c>
      <c r="N118" s="201">
        <v>13998</v>
      </c>
      <c r="O118" s="201"/>
      <c r="P118" s="201">
        <f t="shared" si="17"/>
        <v>13998</v>
      </c>
      <c r="Q118" s="201"/>
      <c r="R118" s="201"/>
      <c r="S118" s="201">
        <f t="shared" si="18"/>
        <v>0</v>
      </c>
      <c r="T118" s="201"/>
      <c r="U118" s="201"/>
      <c r="V118" s="201">
        <f t="shared" si="19"/>
        <v>0</v>
      </c>
      <c r="W118" s="201"/>
      <c r="X118" s="201"/>
      <c r="Y118" s="201">
        <f t="shared" si="20"/>
        <v>0</v>
      </c>
      <c r="Z118" s="201"/>
      <c r="AA118" s="201"/>
      <c r="AB118" s="201">
        <f t="shared" si="21"/>
        <v>0</v>
      </c>
      <c r="AC118" s="201"/>
      <c r="AD118" s="201"/>
      <c r="AE118" s="201">
        <f t="shared" si="22"/>
        <v>0</v>
      </c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0"/>
      <c r="DF118" s="190"/>
      <c r="DG118" s="190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190"/>
      <c r="DR118" s="190"/>
      <c r="DS118" s="190"/>
      <c r="DT118" s="190"/>
      <c r="DU118" s="190"/>
      <c r="DV118" s="190"/>
      <c r="DW118" s="190"/>
      <c r="DX118" s="190"/>
      <c r="DY118" s="190"/>
      <c r="DZ118" s="190"/>
      <c r="EA118" s="190"/>
      <c r="EB118" s="190"/>
      <c r="EC118" s="190"/>
      <c r="ED118" s="190"/>
      <c r="EE118" s="190"/>
      <c r="EF118" s="190"/>
      <c r="EG118" s="190"/>
      <c r="EH118" s="190"/>
      <c r="EI118" s="190"/>
      <c r="EJ118" s="190"/>
      <c r="EK118" s="190"/>
      <c r="EL118" s="190"/>
      <c r="EM118" s="190"/>
      <c r="EN118" s="190"/>
      <c r="EO118" s="190"/>
      <c r="EP118" s="190"/>
      <c r="EQ118" s="190"/>
      <c r="ER118" s="190"/>
      <c r="ES118" s="190"/>
      <c r="ET118" s="190"/>
      <c r="EU118" s="190"/>
      <c r="EV118" s="190"/>
      <c r="EW118" s="190"/>
      <c r="EX118" s="190"/>
      <c r="EY118" s="190"/>
      <c r="EZ118" s="190"/>
      <c r="FA118" s="190"/>
      <c r="FB118" s="190"/>
      <c r="FC118" s="190"/>
      <c r="FD118" s="190"/>
      <c r="FE118" s="190"/>
      <c r="FF118" s="190"/>
      <c r="FG118" s="190"/>
      <c r="FH118" s="190"/>
      <c r="FI118" s="190"/>
      <c r="FJ118" s="190"/>
      <c r="FK118" s="190"/>
      <c r="FL118" s="190"/>
      <c r="FM118" s="190"/>
      <c r="FN118" s="190"/>
      <c r="FO118" s="190"/>
      <c r="FP118" s="190"/>
      <c r="FQ118" s="190"/>
      <c r="FR118" s="190"/>
      <c r="FS118" s="190"/>
      <c r="FT118" s="190"/>
      <c r="FU118" s="190"/>
      <c r="FV118" s="190"/>
      <c r="FW118" s="190"/>
      <c r="FX118" s="190"/>
      <c r="FY118" s="190"/>
      <c r="FZ118" s="190"/>
      <c r="GA118" s="190"/>
      <c r="GB118" s="190"/>
      <c r="GC118" s="190"/>
      <c r="GD118" s="190"/>
      <c r="GE118" s="190"/>
      <c r="GF118" s="190"/>
      <c r="GG118" s="190"/>
      <c r="GH118" s="190"/>
      <c r="GI118" s="190"/>
      <c r="GJ118" s="190"/>
      <c r="GK118" s="190"/>
      <c r="GL118" s="190"/>
      <c r="GM118" s="190"/>
      <c r="GN118" s="190"/>
      <c r="GO118" s="190"/>
      <c r="GP118" s="190"/>
      <c r="GQ118" s="190"/>
      <c r="GR118" s="190"/>
      <c r="GS118" s="190"/>
      <c r="GT118" s="190"/>
      <c r="GU118" s="190"/>
      <c r="GV118" s="190"/>
      <c r="GW118" s="190"/>
      <c r="GX118" s="190"/>
      <c r="GY118" s="190"/>
      <c r="GZ118" s="190"/>
      <c r="HA118" s="190"/>
      <c r="HB118" s="190"/>
      <c r="HC118" s="190"/>
      <c r="HD118" s="190"/>
      <c r="HE118" s="190"/>
      <c r="HF118" s="190"/>
      <c r="HG118" s="190"/>
      <c r="HH118" s="190"/>
      <c r="HI118" s="190"/>
      <c r="HJ118" s="190"/>
      <c r="HK118" s="190"/>
      <c r="HL118" s="190"/>
      <c r="HM118" s="190"/>
      <c r="HN118" s="190"/>
      <c r="HO118" s="190"/>
      <c r="HP118" s="190"/>
      <c r="HQ118" s="190"/>
      <c r="HR118" s="190"/>
      <c r="HS118" s="190"/>
      <c r="HT118" s="190"/>
      <c r="HU118" s="190"/>
      <c r="HV118" s="190"/>
      <c r="HW118" s="190"/>
      <c r="HX118" s="190"/>
      <c r="HY118" s="190"/>
      <c r="HZ118" s="190"/>
      <c r="IA118" s="190"/>
      <c r="IB118" s="190"/>
      <c r="IC118" s="190"/>
      <c r="ID118" s="190"/>
      <c r="IE118" s="190"/>
      <c r="IF118" s="190"/>
      <c r="IG118" s="190"/>
      <c r="IH118" s="190"/>
      <c r="II118" s="190"/>
      <c r="IJ118" s="190"/>
      <c r="IK118" s="190"/>
      <c r="IL118" s="190"/>
      <c r="IM118" s="190"/>
      <c r="IN118" s="190"/>
      <c r="IO118" s="190"/>
      <c r="IP118" s="190"/>
      <c r="IQ118" s="190"/>
      <c r="IR118" s="190"/>
      <c r="IS118" s="190"/>
      <c r="IT118" s="190"/>
      <c r="IU118" s="190"/>
      <c r="IV118" s="190"/>
    </row>
    <row r="119" spans="1:256" ht="15.75">
      <c r="A119" s="209" t="s">
        <v>712</v>
      </c>
      <c r="B119" s="199">
        <v>2</v>
      </c>
      <c r="C119" s="199">
        <v>606</v>
      </c>
      <c r="D119" s="203">
        <v>5100</v>
      </c>
      <c r="E119" s="201">
        <f t="shared" si="23"/>
        <v>13998</v>
      </c>
      <c r="F119" s="201">
        <f t="shared" si="23"/>
        <v>0</v>
      </c>
      <c r="G119" s="201">
        <f t="shared" si="23"/>
        <v>13998</v>
      </c>
      <c r="H119" s="201"/>
      <c r="I119" s="201"/>
      <c r="J119" s="201">
        <f t="shared" si="15"/>
        <v>0</v>
      </c>
      <c r="K119" s="201"/>
      <c r="L119" s="201"/>
      <c r="M119" s="201">
        <f t="shared" si="16"/>
        <v>0</v>
      </c>
      <c r="N119" s="201">
        <v>13998</v>
      </c>
      <c r="O119" s="201"/>
      <c r="P119" s="201">
        <f t="shared" si="17"/>
        <v>13998</v>
      </c>
      <c r="Q119" s="201"/>
      <c r="R119" s="201"/>
      <c r="S119" s="201">
        <f t="shared" si="18"/>
        <v>0</v>
      </c>
      <c r="T119" s="201"/>
      <c r="U119" s="201"/>
      <c r="V119" s="201">
        <f t="shared" si="19"/>
        <v>0</v>
      </c>
      <c r="W119" s="201"/>
      <c r="X119" s="201"/>
      <c r="Y119" s="201">
        <f t="shared" si="20"/>
        <v>0</v>
      </c>
      <c r="Z119" s="201"/>
      <c r="AA119" s="201"/>
      <c r="AB119" s="201">
        <f t="shared" si="21"/>
        <v>0</v>
      </c>
      <c r="AC119" s="201"/>
      <c r="AD119" s="201"/>
      <c r="AE119" s="201">
        <f t="shared" si="22"/>
        <v>0</v>
      </c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190"/>
      <c r="EK119" s="190"/>
      <c r="EL119" s="190"/>
      <c r="EM119" s="190"/>
      <c r="EN119" s="190"/>
      <c r="EO119" s="190"/>
      <c r="EP119" s="190"/>
      <c r="EQ119" s="190"/>
      <c r="ER119" s="190"/>
      <c r="ES119" s="190"/>
      <c r="ET119" s="190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0"/>
      <c r="FH119" s="190"/>
      <c r="FI119" s="190"/>
      <c r="FJ119" s="190"/>
      <c r="FK119" s="190"/>
      <c r="FL119" s="190"/>
      <c r="FM119" s="190"/>
      <c r="FN119" s="190"/>
      <c r="FO119" s="190"/>
      <c r="FP119" s="190"/>
      <c r="FQ119" s="190"/>
      <c r="FR119" s="190"/>
      <c r="FS119" s="190"/>
      <c r="FT119" s="190"/>
      <c r="FU119" s="190"/>
      <c r="FV119" s="190"/>
      <c r="FW119" s="190"/>
      <c r="FX119" s="190"/>
      <c r="FY119" s="190"/>
      <c r="FZ119" s="190"/>
      <c r="GA119" s="190"/>
      <c r="GB119" s="190"/>
      <c r="GC119" s="190"/>
      <c r="GD119" s="190"/>
      <c r="GE119" s="190"/>
      <c r="GF119" s="190"/>
      <c r="GG119" s="190"/>
      <c r="GH119" s="190"/>
      <c r="GI119" s="190"/>
      <c r="GJ119" s="190"/>
      <c r="GK119" s="190"/>
      <c r="GL119" s="190"/>
      <c r="GM119" s="190"/>
      <c r="GN119" s="190"/>
      <c r="GO119" s="190"/>
      <c r="GP119" s="190"/>
      <c r="GQ119" s="190"/>
      <c r="GR119" s="190"/>
      <c r="GS119" s="190"/>
      <c r="GT119" s="190"/>
      <c r="GU119" s="190"/>
      <c r="GV119" s="190"/>
      <c r="GW119" s="190"/>
      <c r="GX119" s="190"/>
      <c r="GY119" s="190"/>
      <c r="GZ119" s="190"/>
      <c r="HA119" s="190"/>
      <c r="HB119" s="190"/>
      <c r="HC119" s="190"/>
      <c r="HD119" s="190"/>
      <c r="HE119" s="190"/>
      <c r="HF119" s="190"/>
      <c r="HG119" s="190"/>
      <c r="HH119" s="190"/>
      <c r="HI119" s="190"/>
      <c r="HJ119" s="190"/>
      <c r="HK119" s="190"/>
      <c r="HL119" s="190"/>
      <c r="HM119" s="190"/>
      <c r="HN119" s="190"/>
      <c r="HO119" s="190"/>
      <c r="HP119" s="190"/>
      <c r="HQ119" s="190"/>
      <c r="HR119" s="190"/>
      <c r="HS119" s="190"/>
      <c r="HT119" s="190"/>
      <c r="HU119" s="190"/>
      <c r="HV119" s="190"/>
      <c r="HW119" s="190"/>
      <c r="HX119" s="190"/>
      <c r="HY119" s="190"/>
      <c r="HZ119" s="190"/>
      <c r="IA119" s="190"/>
      <c r="IB119" s="190"/>
      <c r="IC119" s="190"/>
      <c r="ID119" s="190"/>
      <c r="IE119" s="190"/>
      <c r="IF119" s="190"/>
      <c r="IG119" s="190"/>
      <c r="IH119" s="190"/>
      <c r="II119" s="190"/>
      <c r="IJ119" s="190"/>
      <c r="IK119" s="190"/>
      <c r="IL119" s="190"/>
      <c r="IM119" s="190"/>
      <c r="IN119" s="190"/>
      <c r="IO119" s="190"/>
      <c r="IP119" s="190"/>
      <c r="IQ119" s="190"/>
      <c r="IR119" s="190"/>
      <c r="IS119" s="190"/>
      <c r="IT119" s="190"/>
      <c r="IU119" s="190"/>
      <c r="IV119" s="190"/>
    </row>
    <row r="120" spans="1:256" ht="15.75">
      <c r="A120" s="209" t="s">
        <v>691</v>
      </c>
      <c r="B120" s="199">
        <v>2</v>
      </c>
      <c r="C120" s="199">
        <v>606</v>
      </c>
      <c r="D120" s="203">
        <v>5100</v>
      </c>
      <c r="E120" s="201">
        <f t="shared" si="23"/>
        <v>0</v>
      </c>
      <c r="F120" s="201">
        <f t="shared" si="23"/>
        <v>0</v>
      </c>
      <c r="G120" s="201">
        <f t="shared" si="23"/>
        <v>0</v>
      </c>
      <c r="H120" s="201"/>
      <c r="I120" s="201"/>
      <c r="J120" s="201">
        <f t="shared" si="15"/>
        <v>0</v>
      </c>
      <c r="K120" s="201"/>
      <c r="L120" s="201"/>
      <c r="M120" s="201">
        <f t="shared" si="16"/>
        <v>0</v>
      </c>
      <c r="N120" s="201"/>
      <c r="O120" s="201"/>
      <c r="P120" s="201">
        <f t="shared" si="17"/>
        <v>0</v>
      </c>
      <c r="Q120" s="201"/>
      <c r="R120" s="201"/>
      <c r="S120" s="201">
        <f t="shared" si="18"/>
        <v>0</v>
      </c>
      <c r="T120" s="201"/>
      <c r="U120" s="201"/>
      <c r="V120" s="201">
        <f t="shared" si="19"/>
        <v>0</v>
      </c>
      <c r="W120" s="201"/>
      <c r="X120" s="201"/>
      <c r="Y120" s="201">
        <f t="shared" si="20"/>
        <v>0</v>
      </c>
      <c r="Z120" s="201"/>
      <c r="AA120" s="201"/>
      <c r="AB120" s="201">
        <f t="shared" si="21"/>
        <v>0</v>
      </c>
      <c r="AC120" s="201"/>
      <c r="AD120" s="201"/>
      <c r="AE120" s="201">
        <f t="shared" si="22"/>
        <v>0</v>
      </c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0"/>
      <c r="FI120" s="190"/>
      <c r="FJ120" s="190"/>
      <c r="FK120" s="190"/>
      <c r="FL120" s="190"/>
      <c r="FM120" s="190"/>
      <c r="FN120" s="190"/>
      <c r="FO120" s="190"/>
      <c r="FP120" s="190"/>
      <c r="FQ120" s="190"/>
      <c r="FR120" s="190"/>
      <c r="FS120" s="190"/>
      <c r="FT120" s="190"/>
      <c r="FU120" s="190"/>
      <c r="FV120" s="190"/>
      <c r="FW120" s="190"/>
      <c r="FX120" s="190"/>
      <c r="FY120" s="190"/>
      <c r="FZ120" s="190"/>
      <c r="GA120" s="190"/>
      <c r="GB120" s="190"/>
      <c r="GC120" s="190"/>
      <c r="GD120" s="190"/>
      <c r="GE120" s="190"/>
      <c r="GF120" s="190"/>
      <c r="GG120" s="190"/>
      <c r="GH120" s="190"/>
      <c r="GI120" s="190"/>
      <c r="GJ120" s="190"/>
      <c r="GK120" s="190"/>
      <c r="GL120" s="190"/>
      <c r="GM120" s="190"/>
      <c r="GN120" s="190"/>
      <c r="GO120" s="190"/>
      <c r="GP120" s="190"/>
      <c r="GQ120" s="190"/>
      <c r="GR120" s="190"/>
      <c r="GS120" s="190"/>
      <c r="GT120" s="190"/>
      <c r="GU120" s="190"/>
      <c r="GV120" s="190"/>
      <c r="GW120" s="190"/>
      <c r="GX120" s="190"/>
      <c r="GY120" s="190"/>
      <c r="GZ120" s="190"/>
      <c r="HA120" s="190"/>
      <c r="HB120" s="190"/>
      <c r="HC120" s="190"/>
      <c r="HD120" s="190"/>
      <c r="HE120" s="190"/>
      <c r="HF120" s="190"/>
      <c r="HG120" s="190"/>
      <c r="HH120" s="190"/>
      <c r="HI120" s="190"/>
      <c r="HJ120" s="190"/>
      <c r="HK120" s="190"/>
      <c r="HL120" s="190"/>
      <c r="HM120" s="190"/>
      <c r="HN120" s="190"/>
      <c r="HO120" s="190"/>
      <c r="HP120" s="190"/>
      <c r="HQ120" s="190"/>
      <c r="HR120" s="190"/>
      <c r="HS120" s="190"/>
      <c r="HT120" s="190"/>
      <c r="HU120" s="190"/>
      <c r="HV120" s="190"/>
      <c r="HW120" s="190"/>
      <c r="HX120" s="190"/>
      <c r="HY120" s="190"/>
      <c r="HZ120" s="190"/>
      <c r="IA120" s="190"/>
      <c r="IB120" s="190"/>
      <c r="IC120" s="190"/>
      <c r="ID120" s="190"/>
      <c r="IE120" s="190"/>
      <c r="IF120" s="190"/>
      <c r="IG120" s="190"/>
      <c r="IH120" s="190"/>
      <c r="II120" s="190"/>
      <c r="IJ120" s="190"/>
      <c r="IK120" s="190"/>
      <c r="IL120" s="190"/>
      <c r="IM120" s="190"/>
      <c r="IN120" s="190"/>
      <c r="IO120" s="190"/>
      <c r="IP120" s="190"/>
      <c r="IQ120" s="190"/>
      <c r="IR120" s="190"/>
      <c r="IS120" s="190"/>
      <c r="IT120" s="190"/>
      <c r="IU120" s="190"/>
      <c r="IV120" s="190"/>
    </row>
    <row r="121" spans="1:256" ht="15.75">
      <c r="A121" s="209" t="s">
        <v>692</v>
      </c>
      <c r="B121" s="199">
        <v>2</v>
      </c>
      <c r="C121" s="199">
        <v>606</v>
      </c>
      <c r="D121" s="203">
        <v>5100</v>
      </c>
      <c r="E121" s="201">
        <f t="shared" si="23"/>
        <v>15999</v>
      </c>
      <c r="F121" s="201">
        <f t="shared" si="23"/>
        <v>0</v>
      </c>
      <c r="G121" s="201">
        <f t="shared" si="23"/>
        <v>15999</v>
      </c>
      <c r="H121" s="201"/>
      <c r="I121" s="201"/>
      <c r="J121" s="201">
        <f t="shared" si="15"/>
        <v>0</v>
      </c>
      <c r="K121" s="201"/>
      <c r="L121" s="201"/>
      <c r="M121" s="201">
        <f t="shared" si="16"/>
        <v>0</v>
      </c>
      <c r="N121" s="201">
        <v>15999</v>
      </c>
      <c r="O121" s="201"/>
      <c r="P121" s="201">
        <f t="shared" si="17"/>
        <v>15999</v>
      </c>
      <c r="Q121" s="201"/>
      <c r="R121" s="201"/>
      <c r="S121" s="201">
        <f t="shared" si="18"/>
        <v>0</v>
      </c>
      <c r="T121" s="201"/>
      <c r="U121" s="201"/>
      <c r="V121" s="201">
        <f t="shared" si="19"/>
        <v>0</v>
      </c>
      <c r="W121" s="201"/>
      <c r="X121" s="201"/>
      <c r="Y121" s="201">
        <f t="shared" si="20"/>
        <v>0</v>
      </c>
      <c r="Z121" s="201"/>
      <c r="AA121" s="201"/>
      <c r="AB121" s="201">
        <f t="shared" si="21"/>
        <v>0</v>
      </c>
      <c r="AC121" s="201"/>
      <c r="AD121" s="201"/>
      <c r="AE121" s="201">
        <f t="shared" si="22"/>
        <v>0</v>
      </c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190"/>
      <c r="DR121" s="190"/>
      <c r="DS121" s="190"/>
      <c r="DT121" s="190"/>
      <c r="DU121" s="190"/>
      <c r="DV121" s="190"/>
      <c r="DW121" s="190"/>
      <c r="DX121" s="190"/>
      <c r="DY121" s="190"/>
      <c r="DZ121" s="190"/>
      <c r="EA121" s="190"/>
      <c r="EB121" s="190"/>
      <c r="EC121" s="190"/>
      <c r="ED121" s="190"/>
      <c r="EE121" s="190"/>
      <c r="EF121" s="190"/>
      <c r="EG121" s="190"/>
      <c r="EH121" s="190"/>
      <c r="EI121" s="190"/>
      <c r="EJ121" s="190"/>
      <c r="EK121" s="190"/>
      <c r="EL121" s="190"/>
      <c r="EM121" s="190"/>
      <c r="EN121" s="190"/>
      <c r="EO121" s="190"/>
      <c r="EP121" s="190"/>
      <c r="EQ121" s="190"/>
      <c r="ER121" s="190"/>
      <c r="ES121" s="190"/>
      <c r="ET121" s="190"/>
      <c r="EU121" s="190"/>
      <c r="EV121" s="190"/>
      <c r="EW121" s="190"/>
      <c r="EX121" s="190"/>
      <c r="EY121" s="190"/>
      <c r="EZ121" s="190"/>
      <c r="FA121" s="190"/>
      <c r="FB121" s="190"/>
      <c r="FC121" s="190"/>
      <c r="FD121" s="190"/>
      <c r="FE121" s="190"/>
      <c r="FF121" s="190"/>
      <c r="FG121" s="190"/>
      <c r="FH121" s="190"/>
      <c r="FI121" s="190"/>
      <c r="FJ121" s="190"/>
      <c r="FK121" s="190"/>
      <c r="FL121" s="190"/>
      <c r="FM121" s="190"/>
      <c r="FN121" s="190"/>
      <c r="FO121" s="190"/>
      <c r="FP121" s="190"/>
      <c r="FQ121" s="190"/>
      <c r="FR121" s="190"/>
      <c r="FS121" s="190"/>
      <c r="FT121" s="190"/>
      <c r="FU121" s="190"/>
      <c r="FV121" s="190"/>
      <c r="FW121" s="190"/>
      <c r="FX121" s="190"/>
      <c r="FY121" s="190"/>
      <c r="FZ121" s="190"/>
      <c r="GA121" s="190"/>
      <c r="GB121" s="190"/>
      <c r="GC121" s="190"/>
      <c r="GD121" s="190"/>
      <c r="GE121" s="190"/>
      <c r="GF121" s="190"/>
      <c r="GG121" s="190"/>
      <c r="GH121" s="190"/>
      <c r="GI121" s="190"/>
      <c r="GJ121" s="190"/>
      <c r="GK121" s="190"/>
      <c r="GL121" s="190"/>
      <c r="GM121" s="190"/>
      <c r="GN121" s="190"/>
      <c r="GO121" s="190"/>
      <c r="GP121" s="190"/>
      <c r="GQ121" s="190"/>
      <c r="GR121" s="190"/>
      <c r="GS121" s="190"/>
      <c r="GT121" s="190"/>
      <c r="GU121" s="190"/>
      <c r="GV121" s="190"/>
      <c r="GW121" s="190"/>
      <c r="GX121" s="190"/>
      <c r="GY121" s="190"/>
      <c r="GZ121" s="190"/>
      <c r="HA121" s="190"/>
      <c r="HB121" s="190"/>
      <c r="HC121" s="190"/>
      <c r="HD121" s="190"/>
      <c r="HE121" s="190"/>
      <c r="HF121" s="190"/>
      <c r="HG121" s="190"/>
      <c r="HH121" s="190"/>
      <c r="HI121" s="190"/>
      <c r="HJ121" s="190"/>
      <c r="HK121" s="190"/>
      <c r="HL121" s="190"/>
      <c r="HM121" s="190"/>
      <c r="HN121" s="190"/>
      <c r="HO121" s="190"/>
      <c r="HP121" s="190"/>
      <c r="HQ121" s="190"/>
      <c r="HR121" s="190"/>
      <c r="HS121" s="190"/>
      <c r="HT121" s="190"/>
      <c r="HU121" s="190"/>
      <c r="HV121" s="190"/>
      <c r="HW121" s="190"/>
      <c r="HX121" s="190"/>
      <c r="HY121" s="190"/>
      <c r="HZ121" s="190"/>
      <c r="IA121" s="190"/>
      <c r="IB121" s="190"/>
      <c r="IC121" s="190"/>
      <c r="ID121" s="190"/>
      <c r="IE121" s="190"/>
      <c r="IF121" s="190"/>
      <c r="IG121" s="190"/>
      <c r="IH121" s="190"/>
      <c r="II121" s="190"/>
      <c r="IJ121" s="190"/>
      <c r="IK121" s="190"/>
      <c r="IL121" s="190"/>
      <c r="IM121" s="190"/>
      <c r="IN121" s="190"/>
      <c r="IO121" s="190"/>
      <c r="IP121" s="190"/>
      <c r="IQ121" s="190"/>
      <c r="IR121" s="190"/>
      <c r="IS121" s="190"/>
      <c r="IT121" s="190"/>
      <c r="IU121" s="190"/>
      <c r="IV121" s="190"/>
    </row>
    <row r="122" spans="1:256" ht="15.75">
      <c r="A122" s="209" t="s">
        <v>693</v>
      </c>
      <c r="B122" s="199">
        <v>2</v>
      </c>
      <c r="C122" s="199">
        <v>606</v>
      </c>
      <c r="D122" s="203">
        <v>5100</v>
      </c>
      <c r="E122" s="201">
        <f t="shared" si="23"/>
        <v>10998</v>
      </c>
      <c r="F122" s="201">
        <f t="shared" si="23"/>
        <v>0</v>
      </c>
      <c r="G122" s="201">
        <f t="shared" si="23"/>
        <v>10998</v>
      </c>
      <c r="H122" s="201"/>
      <c r="I122" s="201"/>
      <c r="J122" s="201">
        <f t="shared" si="15"/>
        <v>0</v>
      </c>
      <c r="K122" s="201"/>
      <c r="L122" s="201"/>
      <c r="M122" s="201">
        <f t="shared" si="16"/>
        <v>0</v>
      </c>
      <c r="N122" s="201">
        <v>10998</v>
      </c>
      <c r="O122" s="201"/>
      <c r="P122" s="201">
        <f t="shared" si="17"/>
        <v>10998</v>
      </c>
      <c r="Q122" s="201"/>
      <c r="R122" s="201"/>
      <c r="S122" s="201">
        <f t="shared" si="18"/>
        <v>0</v>
      </c>
      <c r="T122" s="201"/>
      <c r="U122" s="201"/>
      <c r="V122" s="201">
        <f t="shared" si="19"/>
        <v>0</v>
      </c>
      <c r="W122" s="201"/>
      <c r="X122" s="201"/>
      <c r="Y122" s="201">
        <f t="shared" si="20"/>
        <v>0</v>
      </c>
      <c r="Z122" s="201"/>
      <c r="AA122" s="201"/>
      <c r="AB122" s="201">
        <f t="shared" si="21"/>
        <v>0</v>
      </c>
      <c r="AC122" s="201"/>
      <c r="AD122" s="201"/>
      <c r="AE122" s="201">
        <f t="shared" si="22"/>
        <v>0</v>
      </c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0"/>
      <c r="CG122" s="190"/>
      <c r="CH122" s="190"/>
      <c r="CI122" s="190"/>
      <c r="CJ122" s="190"/>
      <c r="CK122" s="190"/>
      <c r="CL122" s="190"/>
      <c r="CM122" s="190"/>
      <c r="CN122" s="190"/>
      <c r="CO122" s="190"/>
      <c r="CP122" s="190"/>
      <c r="CQ122" s="190"/>
      <c r="CR122" s="190"/>
      <c r="CS122" s="190"/>
      <c r="CT122" s="190"/>
      <c r="CU122" s="190"/>
      <c r="CV122" s="190"/>
      <c r="CW122" s="190"/>
      <c r="CX122" s="190"/>
      <c r="CY122" s="190"/>
      <c r="CZ122" s="190"/>
      <c r="DA122" s="190"/>
      <c r="DB122" s="190"/>
      <c r="DC122" s="190"/>
      <c r="DD122" s="190"/>
      <c r="DE122" s="190"/>
      <c r="DF122" s="190"/>
      <c r="DG122" s="190"/>
      <c r="DH122" s="190"/>
      <c r="DI122" s="190"/>
      <c r="DJ122" s="190"/>
      <c r="DK122" s="190"/>
      <c r="DL122" s="190"/>
      <c r="DM122" s="190"/>
      <c r="DN122" s="190"/>
      <c r="DO122" s="190"/>
      <c r="DP122" s="190"/>
      <c r="DQ122" s="190"/>
      <c r="DR122" s="190"/>
      <c r="DS122" s="190"/>
      <c r="DT122" s="190"/>
      <c r="DU122" s="190"/>
      <c r="DV122" s="190"/>
      <c r="DW122" s="190"/>
      <c r="DX122" s="190"/>
      <c r="DY122" s="190"/>
      <c r="DZ122" s="190"/>
      <c r="EA122" s="190"/>
      <c r="EB122" s="190"/>
      <c r="EC122" s="190"/>
      <c r="ED122" s="190"/>
      <c r="EE122" s="190"/>
      <c r="EF122" s="190"/>
      <c r="EG122" s="190"/>
      <c r="EH122" s="190"/>
      <c r="EI122" s="190"/>
      <c r="EJ122" s="190"/>
      <c r="EK122" s="190"/>
      <c r="EL122" s="190"/>
      <c r="EM122" s="190"/>
      <c r="EN122" s="190"/>
      <c r="EO122" s="190"/>
      <c r="EP122" s="190"/>
      <c r="EQ122" s="190"/>
      <c r="ER122" s="190"/>
      <c r="ES122" s="190"/>
      <c r="ET122" s="190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0"/>
      <c r="FI122" s="190"/>
      <c r="FJ122" s="190"/>
      <c r="FK122" s="190"/>
      <c r="FL122" s="190"/>
      <c r="FM122" s="190"/>
      <c r="FN122" s="190"/>
      <c r="FO122" s="190"/>
      <c r="FP122" s="190"/>
      <c r="FQ122" s="190"/>
      <c r="FR122" s="190"/>
      <c r="FS122" s="190"/>
      <c r="FT122" s="190"/>
      <c r="FU122" s="190"/>
      <c r="FV122" s="190"/>
      <c r="FW122" s="190"/>
      <c r="FX122" s="190"/>
      <c r="FY122" s="190"/>
      <c r="FZ122" s="190"/>
      <c r="GA122" s="190"/>
      <c r="GB122" s="190"/>
      <c r="GC122" s="190"/>
      <c r="GD122" s="190"/>
      <c r="GE122" s="190"/>
      <c r="GF122" s="190"/>
      <c r="GG122" s="190"/>
      <c r="GH122" s="190"/>
      <c r="GI122" s="190"/>
      <c r="GJ122" s="190"/>
      <c r="GK122" s="190"/>
      <c r="GL122" s="190"/>
      <c r="GM122" s="190"/>
      <c r="GN122" s="190"/>
      <c r="GO122" s="190"/>
      <c r="GP122" s="190"/>
      <c r="GQ122" s="190"/>
      <c r="GR122" s="190"/>
      <c r="GS122" s="190"/>
      <c r="GT122" s="190"/>
      <c r="GU122" s="190"/>
      <c r="GV122" s="190"/>
      <c r="GW122" s="190"/>
      <c r="GX122" s="190"/>
      <c r="GY122" s="190"/>
      <c r="GZ122" s="190"/>
      <c r="HA122" s="190"/>
      <c r="HB122" s="190"/>
      <c r="HC122" s="190"/>
      <c r="HD122" s="190"/>
      <c r="HE122" s="190"/>
      <c r="HF122" s="190"/>
      <c r="HG122" s="190"/>
      <c r="HH122" s="190"/>
      <c r="HI122" s="190"/>
      <c r="HJ122" s="190"/>
      <c r="HK122" s="190"/>
      <c r="HL122" s="190"/>
      <c r="HM122" s="190"/>
      <c r="HN122" s="190"/>
      <c r="HO122" s="190"/>
      <c r="HP122" s="190"/>
      <c r="HQ122" s="190"/>
      <c r="HR122" s="190"/>
      <c r="HS122" s="190"/>
      <c r="HT122" s="190"/>
      <c r="HU122" s="190"/>
      <c r="HV122" s="190"/>
      <c r="HW122" s="190"/>
      <c r="HX122" s="190"/>
      <c r="HY122" s="190"/>
      <c r="HZ122" s="190"/>
      <c r="IA122" s="190"/>
      <c r="IB122" s="190"/>
      <c r="IC122" s="190"/>
      <c r="ID122" s="190"/>
      <c r="IE122" s="190"/>
      <c r="IF122" s="190"/>
      <c r="IG122" s="190"/>
      <c r="IH122" s="190"/>
      <c r="II122" s="190"/>
      <c r="IJ122" s="190"/>
      <c r="IK122" s="190"/>
      <c r="IL122" s="190"/>
      <c r="IM122" s="190"/>
      <c r="IN122" s="190"/>
      <c r="IO122" s="190"/>
      <c r="IP122" s="190"/>
      <c r="IQ122" s="190"/>
      <c r="IR122" s="190"/>
      <c r="IS122" s="190"/>
      <c r="IT122" s="190"/>
      <c r="IU122" s="190"/>
      <c r="IV122" s="190"/>
    </row>
    <row r="123" spans="1:256" ht="15.75">
      <c r="A123" s="209" t="s">
        <v>694</v>
      </c>
      <c r="B123" s="199">
        <v>2</v>
      </c>
      <c r="C123" s="199">
        <v>606</v>
      </c>
      <c r="D123" s="203">
        <v>5100</v>
      </c>
      <c r="E123" s="201">
        <f t="shared" si="23"/>
        <v>13998</v>
      </c>
      <c r="F123" s="201">
        <f t="shared" si="23"/>
        <v>0</v>
      </c>
      <c r="G123" s="201">
        <f t="shared" si="23"/>
        <v>13998</v>
      </c>
      <c r="H123" s="201"/>
      <c r="I123" s="201"/>
      <c r="J123" s="201">
        <f t="shared" si="15"/>
        <v>0</v>
      </c>
      <c r="K123" s="201"/>
      <c r="L123" s="201"/>
      <c r="M123" s="201">
        <f t="shared" si="16"/>
        <v>0</v>
      </c>
      <c r="N123" s="201">
        <v>13998</v>
      </c>
      <c r="O123" s="201"/>
      <c r="P123" s="201">
        <f t="shared" si="17"/>
        <v>13998</v>
      </c>
      <c r="Q123" s="201"/>
      <c r="R123" s="201"/>
      <c r="S123" s="201">
        <f t="shared" si="18"/>
        <v>0</v>
      </c>
      <c r="T123" s="201"/>
      <c r="U123" s="201"/>
      <c r="V123" s="201">
        <f t="shared" si="19"/>
        <v>0</v>
      </c>
      <c r="W123" s="201"/>
      <c r="X123" s="201"/>
      <c r="Y123" s="201">
        <f t="shared" si="20"/>
        <v>0</v>
      </c>
      <c r="Z123" s="201"/>
      <c r="AA123" s="201"/>
      <c r="AB123" s="201">
        <f t="shared" si="21"/>
        <v>0</v>
      </c>
      <c r="AC123" s="201"/>
      <c r="AD123" s="201"/>
      <c r="AE123" s="201">
        <f t="shared" si="22"/>
        <v>0</v>
      </c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  <c r="EG123" s="190"/>
      <c r="EH123" s="190"/>
      <c r="EI123" s="190"/>
      <c r="EJ123" s="190"/>
      <c r="EK123" s="190"/>
      <c r="EL123" s="190"/>
      <c r="EM123" s="190"/>
      <c r="EN123" s="190"/>
      <c r="EO123" s="190"/>
      <c r="EP123" s="190"/>
      <c r="EQ123" s="190"/>
      <c r="ER123" s="190"/>
      <c r="ES123" s="190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0"/>
      <c r="FI123" s="190"/>
      <c r="FJ123" s="190"/>
      <c r="FK123" s="190"/>
      <c r="FL123" s="190"/>
      <c r="FM123" s="190"/>
      <c r="FN123" s="190"/>
      <c r="FO123" s="190"/>
      <c r="FP123" s="190"/>
      <c r="FQ123" s="190"/>
      <c r="FR123" s="190"/>
      <c r="FS123" s="190"/>
      <c r="FT123" s="190"/>
      <c r="FU123" s="190"/>
      <c r="FV123" s="190"/>
      <c r="FW123" s="190"/>
      <c r="FX123" s="190"/>
      <c r="FY123" s="190"/>
      <c r="FZ123" s="190"/>
      <c r="GA123" s="190"/>
      <c r="GB123" s="190"/>
      <c r="GC123" s="190"/>
      <c r="GD123" s="190"/>
      <c r="GE123" s="190"/>
      <c r="GF123" s="190"/>
      <c r="GG123" s="190"/>
      <c r="GH123" s="190"/>
      <c r="GI123" s="190"/>
      <c r="GJ123" s="190"/>
      <c r="GK123" s="190"/>
      <c r="GL123" s="190"/>
      <c r="GM123" s="190"/>
      <c r="GN123" s="190"/>
      <c r="GO123" s="190"/>
      <c r="GP123" s="190"/>
      <c r="GQ123" s="190"/>
      <c r="GR123" s="190"/>
      <c r="GS123" s="190"/>
      <c r="GT123" s="190"/>
      <c r="GU123" s="190"/>
      <c r="GV123" s="190"/>
      <c r="GW123" s="190"/>
      <c r="GX123" s="190"/>
      <c r="GY123" s="190"/>
      <c r="GZ123" s="190"/>
      <c r="HA123" s="190"/>
      <c r="HB123" s="190"/>
      <c r="HC123" s="190"/>
      <c r="HD123" s="190"/>
      <c r="HE123" s="190"/>
      <c r="HF123" s="190"/>
      <c r="HG123" s="190"/>
      <c r="HH123" s="190"/>
      <c r="HI123" s="190"/>
      <c r="HJ123" s="190"/>
      <c r="HK123" s="190"/>
      <c r="HL123" s="190"/>
      <c r="HM123" s="190"/>
      <c r="HN123" s="190"/>
      <c r="HO123" s="190"/>
      <c r="HP123" s="190"/>
      <c r="HQ123" s="190"/>
      <c r="HR123" s="190"/>
      <c r="HS123" s="190"/>
      <c r="HT123" s="190"/>
      <c r="HU123" s="190"/>
      <c r="HV123" s="190"/>
      <c r="HW123" s="190"/>
      <c r="HX123" s="190"/>
      <c r="HY123" s="190"/>
      <c r="HZ123" s="190"/>
      <c r="IA123" s="190"/>
      <c r="IB123" s="190"/>
      <c r="IC123" s="190"/>
      <c r="ID123" s="190"/>
      <c r="IE123" s="190"/>
      <c r="IF123" s="190"/>
      <c r="IG123" s="190"/>
      <c r="IH123" s="190"/>
      <c r="II123" s="190"/>
      <c r="IJ123" s="190"/>
      <c r="IK123" s="190"/>
      <c r="IL123" s="190"/>
      <c r="IM123" s="190"/>
      <c r="IN123" s="190"/>
      <c r="IO123" s="190"/>
      <c r="IP123" s="190"/>
      <c r="IQ123" s="190"/>
      <c r="IR123" s="190"/>
      <c r="IS123" s="190"/>
      <c r="IT123" s="190"/>
      <c r="IU123" s="190"/>
      <c r="IV123" s="190"/>
    </row>
    <row r="124" spans="1:256" ht="15.75">
      <c r="A124" s="209" t="s">
        <v>695</v>
      </c>
      <c r="B124" s="199">
        <v>2</v>
      </c>
      <c r="C124" s="199">
        <v>606</v>
      </c>
      <c r="D124" s="203">
        <v>5100</v>
      </c>
      <c r="E124" s="201">
        <f t="shared" si="23"/>
        <v>10998</v>
      </c>
      <c r="F124" s="201">
        <f t="shared" si="23"/>
        <v>0</v>
      </c>
      <c r="G124" s="201">
        <f t="shared" si="23"/>
        <v>10998</v>
      </c>
      <c r="H124" s="201"/>
      <c r="I124" s="201"/>
      <c r="J124" s="201">
        <f t="shared" si="15"/>
        <v>0</v>
      </c>
      <c r="K124" s="201"/>
      <c r="L124" s="201"/>
      <c r="M124" s="201">
        <f t="shared" si="16"/>
        <v>0</v>
      </c>
      <c r="N124" s="201">
        <v>10998</v>
      </c>
      <c r="O124" s="201"/>
      <c r="P124" s="201">
        <f t="shared" si="17"/>
        <v>10998</v>
      </c>
      <c r="Q124" s="201"/>
      <c r="R124" s="201"/>
      <c r="S124" s="201">
        <f t="shared" si="18"/>
        <v>0</v>
      </c>
      <c r="T124" s="201"/>
      <c r="U124" s="201"/>
      <c r="V124" s="201">
        <f t="shared" si="19"/>
        <v>0</v>
      </c>
      <c r="W124" s="201"/>
      <c r="X124" s="201"/>
      <c r="Y124" s="201">
        <f t="shared" si="20"/>
        <v>0</v>
      </c>
      <c r="Z124" s="201"/>
      <c r="AA124" s="201"/>
      <c r="AB124" s="201">
        <f t="shared" si="21"/>
        <v>0</v>
      </c>
      <c r="AC124" s="201"/>
      <c r="AD124" s="201"/>
      <c r="AE124" s="201">
        <f t="shared" si="22"/>
        <v>0</v>
      </c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  <c r="EG124" s="190"/>
      <c r="EH124" s="190"/>
      <c r="EI124" s="190"/>
      <c r="EJ124" s="190"/>
      <c r="EK124" s="190"/>
      <c r="EL124" s="190"/>
      <c r="EM124" s="190"/>
      <c r="EN124" s="190"/>
      <c r="EO124" s="190"/>
      <c r="EP124" s="190"/>
      <c r="EQ124" s="190"/>
      <c r="ER124" s="190"/>
      <c r="ES124" s="190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0"/>
      <c r="FI124" s="190"/>
      <c r="FJ124" s="190"/>
      <c r="FK124" s="190"/>
      <c r="FL124" s="190"/>
      <c r="FM124" s="190"/>
      <c r="FN124" s="190"/>
      <c r="FO124" s="190"/>
      <c r="FP124" s="190"/>
      <c r="FQ124" s="190"/>
      <c r="FR124" s="190"/>
      <c r="FS124" s="190"/>
      <c r="FT124" s="190"/>
      <c r="FU124" s="190"/>
      <c r="FV124" s="190"/>
      <c r="FW124" s="190"/>
      <c r="FX124" s="190"/>
      <c r="FY124" s="190"/>
      <c r="FZ124" s="190"/>
      <c r="GA124" s="190"/>
      <c r="GB124" s="190"/>
      <c r="GC124" s="190"/>
      <c r="GD124" s="190"/>
      <c r="GE124" s="190"/>
      <c r="GF124" s="190"/>
      <c r="GG124" s="190"/>
      <c r="GH124" s="190"/>
      <c r="GI124" s="190"/>
      <c r="GJ124" s="190"/>
      <c r="GK124" s="190"/>
      <c r="GL124" s="190"/>
      <c r="GM124" s="190"/>
      <c r="GN124" s="190"/>
      <c r="GO124" s="190"/>
      <c r="GP124" s="190"/>
      <c r="GQ124" s="190"/>
      <c r="GR124" s="190"/>
      <c r="GS124" s="190"/>
      <c r="GT124" s="190"/>
      <c r="GU124" s="190"/>
      <c r="GV124" s="190"/>
      <c r="GW124" s="190"/>
      <c r="GX124" s="190"/>
      <c r="GY124" s="190"/>
      <c r="GZ124" s="190"/>
      <c r="HA124" s="190"/>
      <c r="HB124" s="190"/>
      <c r="HC124" s="190"/>
      <c r="HD124" s="190"/>
      <c r="HE124" s="190"/>
      <c r="HF124" s="190"/>
      <c r="HG124" s="190"/>
      <c r="HH124" s="190"/>
      <c r="HI124" s="190"/>
      <c r="HJ124" s="190"/>
      <c r="HK124" s="190"/>
      <c r="HL124" s="190"/>
      <c r="HM124" s="190"/>
      <c r="HN124" s="190"/>
      <c r="HO124" s="190"/>
      <c r="HP124" s="190"/>
      <c r="HQ124" s="190"/>
      <c r="HR124" s="190"/>
      <c r="HS124" s="190"/>
      <c r="HT124" s="190"/>
      <c r="HU124" s="190"/>
      <c r="HV124" s="190"/>
      <c r="HW124" s="190"/>
      <c r="HX124" s="190"/>
      <c r="HY124" s="190"/>
      <c r="HZ124" s="190"/>
      <c r="IA124" s="190"/>
      <c r="IB124" s="190"/>
      <c r="IC124" s="190"/>
      <c r="ID124" s="190"/>
      <c r="IE124" s="190"/>
      <c r="IF124" s="190"/>
      <c r="IG124" s="190"/>
      <c r="IH124" s="190"/>
      <c r="II124" s="190"/>
      <c r="IJ124" s="190"/>
      <c r="IK124" s="190"/>
      <c r="IL124" s="190"/>
      <c r="IM124" s="190"/>
      <c r="IN124" s="190"/>
      <c r="IO124" s="190"/>
      <c r="IP124" s="190"/>
      <c r="IQ124" s="190"/>
      <c r="IR124" s="190"/>
      <c r="IS124" s="190"/>
      <c r="IT124" s="190"/>
      <c r="IU124" s="190"/>
      <c r="IV124" s="190"/>
    </row>
    <row r="125" spans="1:256" ht="15.75">
      <c r="A125" s="209" t="s">
        <v>713</v>
      </c>
      <c r="B125" s="199">
        <v>2</v>
      </c>
      <c r="C125" s="199">
        <v>606</v>
      </c>
      <c r="D125" s="203">
        <v>5100</v>
      </c>
      <c r="E125" s="201">
        <f t="shared" si="23"/>
        <v>10998</v>
      </c>
      <c r="F125" s="201">
        <f t="shared" si="23"/>
        <v>0</v>
      </c>
      <c r="G125" s="201">
        <f t="shared" si="23"/>
        <v>10998</v>
      </c>
      <c r="H125" s="201"/>
      <c r="I125" s="201"/>
      <c r="J125" s="201">
        <f t="shared" si="15"/>
        <v>0</v>
      </c>
      <c r="K125" s="201"/>
      <c r="L125" s="201"/>
      <c r="M125" s="201">
        <f t="shared" si="16"/>
        <v>0</v>
      </c>
      <c r="N125" s="201">
        <v>10998</v>
      </c>
      <c r="O125" s="201"/>
      <c r="P125" s="201">
        <f t="shared" si="17"/>
        <v>10998</v>
      </c>
      <c r="Q125" s="201"/>
      <c r="R125" s="201"/>
      <c r="S125" s="201">
        <f t="shared" si="18"/>
        <v>0</v>
      </c>
      <c r="T125" s="201"/>
      <c r="U125" s="201"/>
      <c r="V125" s="201">
        <f t="shared" si="19"/>
        <v>0</v>
      </c>
      <c r="W125" s="201"/>
      <c r="X125" s="201"/>
      <c r="Y125" s="201">
        <f t="shared" si="20"/>
        <v>0</v>
      </c>
      <c r="Z125" s="201"/>
      <c r="AA125" s="201"/>
      <c r="AB125" s="201">
        <f t="shared" si="21"/>
        <v>0</v>
      </c>
      <c r="AC125" s="201"/>
      <c r="AD125" s="201"/>
      <c r="AE125" s="201">
        <f t="shared" si="22"/>
        <v>0</v>
      </c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0"/>
      <c r="BX125" s="190"/>
      <c r="BY125" s="190"/>
      <c r="BZ125" s="190"/>
      <c r="CA125" s="190"/>
      <c r="CB125" s="190"/>
      <c r="CC125" s="190"/>
      <c r="CD125" s="190"/>
      <c r="CE125" s="190"/>
      <c r="CF125" s="190"/>
      <c r="CG125" s="190"/>
      <c r="CH125" s="190"/>
      <c r="CI125" s="190"/>
      <c r="CJ125" s="190"/>
      <c r="CK125" s="190"/>
      <c r="CL125" s="190"/>
      <c r="CM125" s="190"/>
      <c r="CN125" s="190"/>
      <c r="CO125" s="190"/>
      <c r="CP125" s="190"/>
      <c r="CQ125" s="190"/>
      <c r="CR125" s="190"/>
      <c r="CS125" s="190"/>
      <c r="CT125" s="190"/>
      <c r="CU125" s="190"/>
      <c r="CV125" s="190"/>
      <c r="CW125" s="190"/>
      <c r="CX125" s="190"/>
      <c r="CY125" s="190"/>
      <c r="CZ125" s="190"/>
      <c r="DA125" s="190"/>
      <c r="DB125" s="190"/>
      <c r="DC125" s="190"/>
      <c r="DD125" s="190"/>
      <c r="DE125" s="190"/>
      <c r="DF125" s="190"/>
      <c r="DG125" s="190"/>
      <c r="DH125" s="190"/>
      <c r="DI125" s="190"/>
      <c r="DJ125" s="190"/>
      <c r="DK125" s="190"/>
      <c r="DL125" s="190"/>
      <c r="DM125" s="190"/>
      <c r="DN125" s="190"/>
      <c r="DO125" s="190"/>
      <c r="DP125" s="190"/>
      <c r="DQ125" s="190"/>
      <c r="DR125" s="190"/>
      <c r="DS125" s="190"/>
      <c r="DT125" s="190"/>
      <c r="DU125" s="190"/>
      <c r="DV125" s="190"/>
      <c r="DW125" s="190"/>
      <c r="DX125" s="190"/>
      <c r="DY125" s="190"/>
      <c r="DZ125" s="190"/>
      <c r="EA125" s="190"/>
      <c r="EB125" s="190"/>
      <c r="EC125" s="190"/>
      <c r="ED125" s="190"/>
      <c r="EE125" s="190"/>
      <c r="EF125" s="190"/>
      <c r="EG125" s="190"/>
      <c r="EH125" s="190"/>
      <c r="EI125" s="190"/>
      <c r="EJ125" s="190"/>
      <c r="EK125" s="190"/>
      <c r="EL125" s="190"/>
      <c r="EM125" s="190"/>
      <c r="EN125" s="190"/>
      <c r="EO125" s="190"/>
      <c r="EP125" s="190"/>
      <c r="EQ125" s="190"/>
      <c r="ER125" s="190"/>
      <c r="ES125" s="190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0"/>
      <c r="FI125" s="190"/>
      <c r="FJ125" s="190"/>
      <c r="FK125" s="190"/>
      <c r="FL125" s="190"/>
      <c r="FM125" s="190"/>
      <c r="FN125" s="190"/>
      <c r="FO125" s="190"/>
      <c r="FP125" s="190"/>
      <c r="FQ125" s="190"/>
      <c r="FR125" s="190"/>
      <c r="FS125" s="190"/>
      <c r="FT125" s="190"/>
      <c r="FU125" s="190"/>
      <c r="FV125" s="190"/>
      <c r="FW125" s="190"/>
      <c r="FX125" s="190"/>
      <c r="FY125" s="190"/>
      <c r="FZ125" s="190"/>
      <c r="GA125" s="190"/>
      <c r="GB125" s="190"/>
      <c r="GC125" s="190"/>
      <c r="GD125" s="190"/>
      <c r="GE125" s="190"/>
      <c r="GF125" s="190"/>
      <c r="GG125" s="190"/>
      <c r="GH125" s="190"/>
      <c r="GI125" s="190"/>
      <c r="GJ125" s="190"/>
      <c r="GK125" s="190"/>
      <c r="GL125" s="190"/>
      <c r="GM125" s="190"/>
      <c r="GN125" s="190"/>
      <c r="GO125" s="190"/>
      <c r="GP125" s="190"/>
      <c r="GQ125" s="190"/>
      <c r="GR125" s="190"/>
      <c r="GS125" s="190"/>
      <c r="GT125" s="190"/>
      <c r="GU125" s="190"/>
      <c r="GV125" s="190"/>
      <c r="GW125" s="190"/>
      <c r="GX125" s="190"/>
      <c r="GY125" s="190"/>
      <c r="GZ125" s="190"/>
      <c r="HA125" s="190"/>
      <c r="HB125" s="190"/>
      <c r="HC125" s="190"/>
      <c r="HD125" s="190"/>
      <c r="HE125" s="190"/>
      <c r="HF125" s="190"/>
      <c r="HG125" s="190"/>
      <c r="HH125" s="190"/>
      <c r="HI125" s="190"/>
      <c r="HJ125" s="190"/>
      <c r="HK125" s="190"/>
      <c r="HL125" s="190"/>
      <c r="HM125" s="190"/>
      <c r="HN125" s="190"/>
      <c r="HO125" s="190"/>
      <c r="HP125" s="190"/>
      <c r="HQ125" s="190"/>
      <c r="HR125" s="190"/>
      <c r="HS125" s="190"/>
      <c r="HT125" s="190"/>
      <c r="HU125" s="190"/>
      <c r="HV125" s="190"/>
      <c r="HW125" s="190"/>
      <c r="HX125" s="190"/>
      <c r="HY125" s="190"/>
      <c r="HZ125" s="190"/>
      <c r="IA125" s="190"/>
      <c r="IB125" s="190"/>
      <c r="IC125" s="190"/>
      <c r="ID125" s="190"/>
      <c r="IE125" s="190"/>
      <c r="IF125" s="190"/>
      <c r="IG125" s="190"/>
      <c r="IH125" s="190"/>
      <c r="II125" s="190"/>
      <c r="IJ125" s="190"/>
      <c r="IK125" s="190"/>
      <c r="IL125" s="190"/>
      <c r="IM125" s="190"/>
      <c r="IN125" s="190"/>
      <c r="IO125" s="190"/>
      <c r="IP125" s="190"/>
      <c r="IQ125" s="190"/>
      <c r="IR125" s="190"/>
      <c r="IS125" s="190"/>
      <c r="IT125" s="190"/>
      <c r="IU125" s="190"/>
      <c r="IV125" s="190"/>
    </row>
    <row r="126" spans="1:256" ht="15.75">
      <c r="A126" s="209" t="s">
        <v>697</v>
      </c>
      <c r="B126" s="199">
        <v>2</v>
      </c>
      <c r="C126" s="199">
        <v>606</v>
      </c>
      <c r="D126" s="203">
        <v>5100</v>
      </c>
      <c r="E126" s="201">
        <f t="shared" si="23"/>
        <v>4000</v>
      </c>
      <c r="F126" s="201">
        <f t="shared" si="23"/>
        <v>0</v>
      </c>
      <c r="G126" s="201">
        <f t="shared" si="23"/>
        <v>4000</v>
      </c>
      <c r="H126" s="201"/>
      <c r="I126" s="201"/>
      <c r="J126" s="201">
        <f t="shared" si="15"/>
        <v>0</v>
      </c>
      <c r="K126" s="201"/>
      <c r="L126" s="201"/>
      <c r="M126" s="201">
        <f t="shared" si="16"/>
        <v>0</v>
      </c>
      <c r="N126" s="201">
        <v>4000</v>
      </c>
      <c r="O126" s="201"/>
      <c r="P126" s="201">
        <f t="shared" si="17"/>
        <v>4000</v>
      </c>
      <c r="Q126" s="201"/>
      <c r="R126" s="201"/>
      <c r="S126" s="201">
        <f t="shared" si="18"/>
        <v>0</v>
      </c>
      <c r="T126" s="201"/>
      <c r="U126" s="201"/>
      <c r="V126" s="201">
        <f t="shared" si="19"/>
        <v>0</v>
      </c>
      <c r="W126" s="201"/>
      <c r="X126" s="201"/>
      <c r="Y126" s="201">
        <f t="shared" si="20"/>
        <v>0</v>
      </c>
      <c r="Z126" s="201"/>
      <c r="AA126" s="201"/>
      <c r="AB126" s="201">
        <f t="shared" si="21"/>
        <v>0</v>
      </c>
      <c r="AC126" s="201"/>
      <c r="AD126" s="201"/>
      <c r="AE126" s="201">
        <f t="shared" si="22"/>
        <v>0</v>
      </c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0"/>
      <c r="CG126" s="190"/>
      <c r="CH126" s="190"/>
      <c r="CI126" s="190"/>
      <c r="CJ126" s="190"/>
      <c r="CK126" s="190"/>
      <c r="CL126" s="190"/>
      <c r="CM126" s="190"/>
      <c r="CN126" s="190"/>
      <c r="CO126" s="190"/>
      <c r="CP126" s="190"/>
      <c r="CQ126" s="190"/>
      <c r="CR126" s="190"/>
      <c r="CS126" s="190"/>
      <c r="CT126" s="190"/>
      <c r="CU126" s="190"/>
      <c r="CV126" s="190"/>
      <c r="CW126" s="190"/>
      <c r="CX126" s="190"/>
      <c r="CY126" s="190"/>
      <c r="CZ126" s="190"/>
      <c r="DA126" s="190"/>
      <c r="DB126" s="190"/>
      <c r="DC126" s="190"/>
      <c r="DD126" s="190"/>
      <c r="DE126" s="190"/>
      <c r="DF126" s="190"/>
      <c r="DG126" s="190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190"/>
      <c r="DR126" s="190"/>
      <c r="DS126" s="190"/>
      <c r="DT126" s="190"/>
      <c r="DU126" s="190"/>
      <c r="DV126" s="190"/>
      <c r="DW126" s="190"/>
      <c r="DX126" s="190"/>
      <c r="DY126" s="190"/>
      <c r="DZ126" s="190"/>
      <c r="EA126" s="190"/>
      <c r="EB126" s="190"/>
      <c r="EC126" s="190"/>
      <c r="ED126" s="190"/>
      <c r="EE126" s="190"/>
      <c r="EF126" s="190"/>
      <c r="EG126" s="190"/>
      <c r="EH126" s="190"/>
      <c r="EI126" s="190"/>
      <c r="EJ126" s="190"/>
      <c r="EK126" s="190"/>
      <c r="EL126" s="190"/>
      <c r="EM126" s="190"/>
      <c r="EN126" s="190"/>
      <c r="EO126" s="190"/>
      <c r="EP126" s="190"/>
      <c r="EQ126" s="190"/>
      <c r="ER126" s="190"/>
      <c r="ES126" s="190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  <c r="FH126" s="190"/>
      <c r="FI126" s="190"/>
      <c r="FJ126" s="190"/>
      <c r="FK126" s="190"/>
      <c r="FL126" s="190"/>
      <c r="FM126" s="190"/>
      <c r="FN126" s="190"/>
      <c r="FO126" s="190"/>
      <c r="FP126" s="190"/>
      <c r="FQ126" s="190"/>
      <c r="FR126" s="190"/>
      <c r="FS126" s="190"/>
      <c r="FT126" s="190"/>
      <c r="FU126" s="190"/>
      <c r="FV126" s="190"/>
      <c r="FW126" s="190"/>
      <c r="FX126" s="190"/>
      <c r="FY126" s="190"/>
      <c r="FZ126" s="190"/>
      <c r="GA126" s="190"/>
      <c r="GB126" s="190"/>
      <c r="GC126" s="190"/>
      <c r="GD126" s="190"/>
      <c r="GE126" s="190"/>
      <c r="GF126" s="190"/>
      <c r="GG126" s="190"/>
      <c r="GH126" s="190"/>
      <c r="GI126" s="190"/>
      <c r="GJ126" s="190"/>
      <c r="GK126" s="190"/>
      <c r="GL126" s="190"/>
      <c r="GM126" s="190"/>
      <c r="GN126" s="190"/>
      <c r="GO126" s="190"/>
      <c r="GP126" s="190"/>
      <c r="GQ126" s="190"/>
      <c r="GR126" s="190"/>
      <c r="GS126" s="190"/>
      <c r="GT126" s="190"/>
      <c r="GU126" s="190"/>
      <c r="GV126" s="190"/>
      <c r="GW126" s="190"/>
      <c r="GX126" s="190"/>
      <c r="GY126" s="190"/>
      <c r="GZ126" s="190"/>
      <c r="HA126" s="190"/>
      <c r="HB126" s="190"/>
      <c r="HC126" s="190"/>
      <c r="HD126" s="190"/>
      <c r="HE126" s="190"/>
      <c r="HF126" s="190"/>
      <c r="HG126" s="190"/>
      <c r="HH126" s="190"/>
      <c r="HI126" s="190"/>
      <c r="HJ126" s="190"/>
      <c r="HK126" s="190"/>
      <c r="HL126" s="190"/>
      <c r="HM126" s="190"/>
      <c r="HN126" s="190"/>
      <c r="HO126" s="190"/>
      <c r="HP126" s="190"/>
      <c r="HQ126" s="190"/>
      <c r="HR126" s="190"/>
      <c r="HS126" s="190"/>
      <c r="HT126" s="190"/>
      <c r="HU126" s="190"/>
      <c r="HV126" s="190"/>
      <c r="HW126" s="190"/>
      <c r="HX126" s="190"/>
      <c r="HY126" s="190"/>
      <c r="HZ126" s="190"/>
      <c r="IA126" s="190"/>
      <c r="IB126" s="190"/>
      <c r="IC126" s="190"/>
      <c r="ID126" s="190"/>
      <c r="IE126" s="190"/>
      <c r="IF126" s="190"/>
      <c r="IG126" s="190"/>
      <c r="IH126" s="190"/>
      <c r="II126" s="190"/>
      <c r="IJ126" s="190"/>
      <c r="IK126" s="190"/>
      <c r="IL126" s="190"/>
      <c r="IM126" s="190"/>
      <c r="IN126" s="190"/>
      <c r="IO126" s="190"/>
      <c r="IP126" s="190"/>
      <c r="IQ126" s="190"/>
      <c r="IR126" s="190"/>
      <c r="IS126" s="190"/>
      <c r="IT126" s="190"/>
      <c r="IU126" s="190"/>
      <c r="IV126" s="190"/>
    </row>
    <row r="127" spans="1:256" ht="15.75">
      <c r="A127" s="209" t="s">
        <v>698</v>
      </c>
      <c r="B127" s="199">
        <v>2</v>
      </c>
      <c r="C127" s="199">
        <v>606</v>
      </c>
      <c r="D127" s="203">
        <v>5100</v>
      </c>
      <c r="E127" s="201">
        <f t="shared" si="23"/>
        <v>9000</v>
      </c>
      <c r="F127" s="201">
        <f t="shared" si="23"/>
        <v>0</v>
      </c>
      <c r="G127" s="201">
        <f t="shared" si="23"/>
        <v>9000</v>
      </c>
      <c r="H127" s="201"/>
      <c r="I127" s="201"/>
      <c r="J127" s="201">
        <f t="shared" si="15"/>
        <v>0</v>
      </c>
      <c r="K127" s="201"/>
      <c r="L127" s="201"/>
      <c r="M127" s="201">
        <f t="shared" si="16"/>
        <v>0</v>
      </c>
      <c r="N127" s="201">
        <v>9000</v>
      </c>
      <c r="O127" s="201"/>
      <c r="P127" s="201">
        <f t="shared" si="17"/>
        <v>9000</v>
      </c>
      <c r="Q127" s="201"/>
      <c r="R127" s="201"/>
      <c r="S127" s="201">
        <f t="shared" si="18"/>
        <v>0</v>
      </c>
      <c r="T127" s="201"/>
      <c r="U127" s="201"/>
      <c r="V127" s="201">
        <f t="shared" si="19"/>
        <v>0</v>
      </c>
      <c r="W127" s="201"/>
      <c r="X127" s="201"/>
      <c r="Y127" s="201">
        <f t="shared" si="20"/>
        <v>0</v>
      </c>
      <c r="Z127" s="201"/>
      <c r="AA127" s="201"/>
      <c r="AB127" s="201">
        <f t="shared" si="21"/>
        <v>0</v>
      </c>
      <c r="AC127" s="201"/>
      <c r="AD127" s="201"/>
      <c r="AE127" s="201">
        <f t="shared" si="22"/>
        <v>0</v>
      </c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0"/>
      <c r="CI127" s="190"/>
      <c r="CJ127" s="190"/>
      <c r="CK127" s="190"/>
      <c r="CL127" s="190"/>
      <c r="CM127" s="190"/>
      <c r="CN127" s="190"/>
      <c r="CO127" s="190"/>
      <c r="CP127" s="190"/>
      <c r="CQ127" s="190"/>
      <c r="CR127" s="190"/>
      <c r="CS127" s="190"/>
      <c r="CT127" s="190"/>
      <c r="CU127" s="190"/>
      <c r="CV127" s="190"/>
      <c r="CW127" s="190"/>
      <c r="CX127" s="190"/>
      <c r="CY127" s="190"/>
      <c r="CZ127" s="190"/>
      <c r="DA127" s="190"/>
      <c r="DB127" s="190"/>
      <c r="DC127" s="190"/>
      <c r="DD127" s="190"/>
      <c r="DE127" s="190"/>
      <c r="DF127" s="190"/>
      <c r="DG127" s="190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190"/>
      <c r="DR127" s="190"/>
      <c r="DS127" s="190"/>
      <c r="DT127" s="190"/>
      <c r="DU127" s="190"/>
      <c r="DV127" s="190"/>
      <c r="DW127" s="190"/>
      <c r="DX127" s="190"/>
      <c r="DY127" s="190"/>
      <c r="DZ127" s="190"/>
      <c r="EA127" s="190"/>
      <c r="EB127" s="190"/>
      <c r="EC127" s="190"/>
      <c r="ED127" s="190"/>
      <c r="EE127" s="190"/>
      <c r="EF127" s="190"/>
      <c r="EG127" s="190"/>
      <c r="EH127" s="190"/>
      <c r="EI127" s="190"/>
      <c r="EJ127" s="190"/>
      <c r="EK127" s="190"/>
      <c r="EL127" s="190"/>
      <c r="EM127" s="190"/>
      <c r="EN127" s="190"/>
      <c r="EO127" s="190"/>
      <c r="EP127" s="190"/>
      <c r="EQ127" s="190"/>
      <c r="ER127" s="190"/>
      <c r="ES127" s="190"/>
      <c r="ET127" s="190"/>
      <c r="EU127" s="190"/>
      <c r="EV127" s="190"/>
      <c r="EW127" s="190"/>
      <c r="EX127" s="190"/>
      <c r="EY127" s="190"/>
      <c r="EZ127" s="190"/>
      <c r="FA127" s="190"/>
      <c r="FB127" s="190"/>
      <c r="FC127" s="190"/>
      <c r="FD127" s="190"/>
      <c r="FE127" s="190"/>
      <c r="FF127" s="190"/>
      <c r="FG127" s="190"/>
      <c r="FH127" s="190"/>
      <c r="FI127" s="190"/>
      <c r="FJ127" s="190"/>
      <c r="FK127" s="190"/>
      <c r="FL127" s="190"/>
      <c r="FM127" s="190"/>
      <c r="FN127" s="190"/>
      <c r="FO127" s="190"/>
      <c r="FP127" s="190"/>
      <c r="FQ127" s="190"/>
      <c r="FR127" s="190"/>
      <c r="FS127" s="190"/>
      <c r="FT127" s="190"/>
      <c r="FU127" s="190"/>
      <c r="FV127" s="190"/>
      <c r="FW127" s="190"/>
      <c r="FX127" s="190"/>
      <c r="FY127" s="190"/>
      <c r="FZ127" s="190"/>
      <c r="GA127" s="190"/>
      <c r="GB127" s="190"/>
      <c r="GC127" s="190"/>
      <c r="GD127" s="190"/>
      <c r="GE127" s="190"/>
      <c r="GF127" s="190"/>
      <c r="GG127" s="190"/>
      <c r="GH127" s="190"/>
      <c r="GI127" s="190"/>
      <c r="GJ127" s="190"/>
      <c r="GK127" s="190"/>
      <c r="GL127" s="190"/>
      <c r="GM127" s="190"/>
      <c r="GN127" s="190"/>
      <c r="GO127" s="190"/>
      <c r="GP127" s="190"/>
      <c r="GQ127" s="190"/>
      <c r="GR127" s="190"/>
      <c r="GS127" s="190"/>
      <c r="GT127" s="190"/>
      <c r="GU127" s="190"/>
      <c r="GV127" s="190"/>
      <c r="GW127" s="190"/>
      <c r="GX127" s="190"/>
      <c r="GY127" s="190"/>
      <c r="GZ127" s="190"/>
      <c r="HA127" s="190"/>
      <c r="HB127" s="190"/>
      <c r="HC127" s="190"/>
      <c r="HD127" s="190"/>
      <c r="HE127" s="190"/>
      <c r="HF127" s="190"/>
      <c r="HG127" s="190"/>
      <c r="HH127" s="190"/>
      <c r="HI127" s="190"/>
      <c r="HJ127" s="190"/>
      <c r="HK127" s="190"/>
      <c r="HL127" s="190"/>
      <c r="HM127" s="190"/>
      <c r="HN127" s="190"/>
      <c r="HO127" s="190"/>
      <c r="HP127" s="190"/>
      <c r="HQ127" s="190"/>
      <c r="HR127" s="190"/>
      <c r="HS127" s="190"/>
      <c r="HT127" s="190"/>
      <c r="HU127" s="190"/>
      <c r="HV127" s="190"/>
      <c r="HW127" s="190"/>
      <c r="HX127" s="190"/>
      <c r="HY127" s="190"/>
      <c r="HZ127" s="190"/>
      <c r="IA127" s="190"/>
      <c r="IB127" s="190"/>
      <c r="IC127" s="190"/>
      <c r="ID127" s="190"/>
      <c r="IE127" s="190"/>
      <c r="IF127" s="190"/>
      <c r="IG127" s="190"/>
      <c r="IH127" s="190"/>
      <c r="II127" s="190"/>
      <c r="IJ127" s="190"/>
      <c r="IK127" s="190"/>
      <c r="IL127" s="190"/>
      <c r="IM127" s="190"/>
      <c r="IN127" s="190"/>
      <c r="IO127" s="190"/>
      <c r="IP127" s="190"/>
      <c r="IQ127" s="190"/>
      <c r="IR127" s="190"/>
      <c r="IS127" s="190"/>
      <c r="IT127" s="190"/>
      <c r="IU127" s="190"/>
      <c r="IV127" s="190"/>
    </row>
    <row r="128" spans="1:256" ht="15.75">
      <c r="A128" s="209" t="s">
        <v>699</v>
      </c>
      <c r="B128" s="199">
        <v>2</v>
      </c>
      <c r="C128" s="199">
        <v>606</v>
      </c>
      <c r="D128" s="203">
        <v>5100</v>
      </c>
      <c r="E128" s="201">
        <f t="shared" si="23"/>
        <v>10998</v>
      </c>
      <c r="F128" s="201">
        <f t="shared" si="23"/>
        <v>0</v>
      </c>
      <c r="G128" s="201">
        <f t="shared" si="23"/>
        <v>10998</v>
      </c>
      <c r="H128" s="201"/>
      <c r="I128" s="201"/>
      <c r="J128" s="201">
        <f t="shared" si="15"/>
        <v>0</v>
      </c>
      <c r="K128" s="201"/>
      <c r="L128" s="201"/>
      <c r="M128" s="201">
        <f t="shared" si="16"/>
        <v>0</v>
      </c>
      <c r="N128" s="201">
        <v>10998</v>
      </c>
      <c r="O128" s="201"/>
      <c r="P128" s="201">
        <f t="shared" si="17"/>
        <v>10998</v>
      </c>
      <c r="Q128" s="201"/>
      <c r="R128" s="201"/>
      <c r="S128" s="201">
        <f t="shared" si="18"/>
        <v>0</v>
      </c>
      <c r="T128" s="201"/>
      <c r="U128" s="201"/>
      <c r="V128" s="201">
        <f t="shared" si="19"/>
        <v>0</v>
      </c>
      <c r="W128" s="201"/>
      <c r="X128" s="201"/>
      <c r="Y128" s="201">
        <f t="shared" si="20"/>
        <v>0</v>
      </c>
      <c r="Z128" s="201"/>
      <c r="AA128" s="201"/>
      <c r="AB128" s="201">
        <f t="shared" si="21"/>
        <v>0</v>
      </c>
      <c r="AC128" s="201"/>
      <c r="AD128" s="201"/>
      <c r="AE128" s="201">
        <f t="shared" si="22"/>
        <v>0</v>
      </c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  <c r="EG128" s="190"/>
      <c r="EH128" s="190"/>
      <c r="EI128" s="190"/>
      <c r="EJ128" s="190"/>
      <c r="EK128" s="190"/>
      <c r="EL128" s="190"/>
      <c r="EM128" s="190"/>
      <c r="EN128" s="190"/>
      <c r="EO128" s="190"/>
      <c r="EP128" s="190"/>
      <c r="EQ128" s="190"/>
      <c r="ER128" s="190"/>
      <c r="ES128" s="190"/>
      <c r="ET128" s="190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0"/>
      <c r="FF128" s="190"/>
      <c r="FG128" s="190"/>
      <c r="FH128" s="190"/>
      <c r="FI128" s="190"/>
      <c r="FJ128" s="190"/>
      <c r="FK128" s="190"/>
      <c r="FL128" s="190"/>
      <c r="FM128" s="190"/>
      <c r="FN128" s="190"/>
      <c r="FO128" s="190"/>
      <c r="FP128" s="190"/>
      <c r="FQ128" s="190"/>
      <c r="FR128" s="190"/>
      <c r="FS128" s="190"/>
      <c r="FT128" s="190"/>
      <c r="FU128" s="190"/>
      <c r="FV128" s="190"/>
      <c r="FW128" s="190"/>
      <c r="FX128" s="190"/>
      <c r="FY128" s="190"/>
      <c r="FZ128" s="190"/>
      <c r="GA128" s="190"/>
      <c r="GB128" s="190"/>
      <c r="GC128" s="190"/>
      <c r="GD128" s="190"/>
      <c r="GE128" s="190"/>
      <c r="GF128" s="190"/>
      <c r="GG128" s="190"/>
      <c r="GH128" s="190"/>
      <c r="GI128" s="190"/>
      <c r="GJ128" s="190"/>
      <c r="GK128" s="190"/>
      <c r="GL128" s="190"/>
      <c r="GM128" s="190"/>
      <c r="GN128" s="190"/>
      <c r="GO128" s="190"/>
      <c r="GP128" s="190"/>
      <c r="GQ128" s="190"/>
      <c r="GR128" s="190"/>
      <c r="GS128" s="190"/>
      <c r="GT128" s="190"/>
      <c r="GU128" s="190"/>
      <c r="GV128" s="190"/>
      <c r="GW128" s="190"/>
      <c r="GX128" s="190"/>
      <c r="GY128" s="190"/>
      <c r="GZ128" s="190"/>
      <c r="HA128" s="190"/>
      <c r="HB128" s="190"/>
      <c r="HC128" s="190"/>
      <c r="HD128" s="190"/>
      <c r="HE128" s="190"/>
      <c r="HF128" s="190"/>
      <c r="HG128" s="190"/>
      <c r="HH128" s="190"/>
      <c r="HI128" s="190"/>
      <c r="HJ128" s="190"/>
      <c r="HK128" s="190"/>
      <c r="HL128" s="190"/>
      <c r="HM128" s="190"/>
      <c r="HN128" s="190"/>
      <c r="HO128" s="190"/>
      <c r="HP128" s="190"/>
      <c r="HQ128" s="190"/>
      <c r="HR128" s="190"/>
      <c r="HS128" s="190"/>
      <c r="HT128" s="190"/>
      <c r="HU128" s="190"/>
      <c r="HV128" s="190"/>
      <c r="HW128" s="190"/>
      <c r="HX128" s="190"/>
      <c r="HY128" s="190"/>
      <c r="HZ128" s="190"/>
      <c r="IA128" s="190"/>
      <c r="IB128" s="190"/>
      <c r="IC128" s="190"/>
      <c r="ID128" s="190"/>
      <c r="IE128" s="190"/>
      <c r="IF128" s="190"/>
      <c r="IG128" s="190"/>
      <c r="IH128" s="190"/>
      <c r="II128" s="190"/>
      <c r="IJ128" s="190"/>
      <c r="IK128" s="190"/>
      <c r="IL128" s="190"/>
      <c r="IM128" s="190"/>
      <c r="IN128" s="190"/>
      <c r="IO128" s="190"/>
      <c r="IP128" s="190"/>
      <c r="IQ128" s="190"/>
      <c r="IR128" s="190"/>
      <c r="IS128" s="190"/>
      <c r="IT128" s="190"/>
      <c r="IU128" s="190"/>
      <c r="IV128" s="190"/>
    </row>
    <row r="129" spans="1:256" ht="15.75">
      <c r="A129" s="209" t="s">
        <v>700</v>
      </c>
      <c r="B129" s="199">
        <v>2</v>
      </c>
      <c r="C129" s="199">
        <v>606</v>
      </c>
      <c r="D129" s="203">
        <v>5100</v>
      </c>
      <c r="E129" s="201">
        <f t="shared" si="23"/>
        <v>17000</v>
      </c>
      <c r="F129" s="201">
        <f t="shared" si="23"/>
        <v>0</v>
      </c>
      <c r="G129" s="201">
        <f t="shared" si="23"/>
        <v>17000</v>
      </c>
      <c r="H129" s="201"/>
      <c r="I129" s="201"/>
      <c r="J129" s="201">
        <f t="shared" si="15"/>
        <v>0</v>
      </c>
      <c r="K129" s="201"/>
      <c r="L129" s="201"/>
      <c r="M129" s="201">
        <f t="shared" si="16"/>
        <v>0</v>
      </c>
      <c r="N129" s="201">
        <v>17000</v>
      </c>
      <c r="O129" s="201"/>
      <c r="P129" s="201">
        <f t="shared" si="17"/>
        <v>17000</v>
      </c>
      <c r="Q129" s="201"/>
      <c r="R129" s="201"/>
      <c r="S129" s="201">
        <f t="shared" si="18"/>
        <v>0</v>
      </c>
      <c r="T129" s="201"/>
      <c r="U129" s="201"/>
      <c r="V129" s="201">
        <f t="shared" si="19"/>
        <v>0</v>
      </c>
      <c r="W129" s="201"/>
      <c r="X129" s="201"/>
      <c r="Y129" s="201">
        <f t="shared" si="20"/>
        <v>0</v>
      </c>
      <c r="Z129" s="201"/>
      <c r="AA129" s="201"/>
      <c r="AB129" s="201">
        <f t="shared" si="21"/>
        <v>0</v>
      </c>
      <c r="AC129" s="201"/>
      <c r="AD129" s="201"/>
      <c r="AE129" s="201">
        <f t="shared" si="22"/>
        <v>0</v>
      </c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  <c r="EG129" s="190"/>
      <c r="EH129" s="190"/>
      <c r="EI129" s="190"/>
      <c r="EJ129" s="190"/>
      <c r="EK129" s="190"/>
      <c r="EL129" s="190"/>
      <c r="EM129" s="190"/>
      <c r="EN129" s="190"/>
      <c r="EO129" s="190"/>
      <c r="EP129" s="190"/>
      <c r="EQ129" s="190"/>
      <c r="ER129" s="190"/>
      <c r="ES129" s="190"/>
      <c r="ET129" s="190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0"/>
      <c r="FI129" s="190"/>
      <c r="FJ129" s="190"/>
      <c r="FK129" s="190"/>
      <c r="FL129" s="190"/>
      <c r="FM129" s="190"/>
      <c r="FN129" s="190"/>
      <c r="FO129" s="190"/>
      <c r="FP129" s="190"/>
      <c r="FQ129" s="190"/>
      <c r="FR129" s="190"/>
      <c r="FS129" s="190"/>
      <c r="FT129" s="190"/>
      <c r="FU129" s="190"/>
      <c r="FV129" s="190"/>
      <c r="FW129" s="190"/>
      <c r="FX129" s="190"/>
      <c r="FY129" s="190"/>
      <c r="FZ129" s="190"/>
      <c r="GA129" s="190"/>
      <c r="GB129" s="190"/>
      <c r="GC129" s="190"/>
      <c r="GD129" s="190"/>
      <c r="GE129" s="190"/>
      <c r="GF129" s="190"/>
      <c r="GG129" s="190"/>
      <c r="GH129" s="190"/>
      <c r="GI129" s="190"/>
      <c r="GJ129" s="190"/>
      <c r="GK129" s="190"/>
      <c r="GL129" s="190"/>
      <c r="GM129" s="190"/>
      <c r="GN129" s="190"/>
      <c r="GO129" s="190"/>
      <c r="GP129" s="190"/>
      <c r="GQ129" s="190"/>
      <c r="GR129" s="190"/>
      <c r="GS129" s="190"/>
      <c r="GT129" s="190"/>
      <c r="GU129" s="190"/>
      <c r="GV129" s="190"/>
      <c r="GW129" s="190"/>
      <c r="GX129" s="190"/>
      <c r="GY129" s="190"/>
      <c r="GZ129" s="190"/>
      <c r="HA129" s="190"/>
      <c r="HB129" s="190"/>
      <c r="HC129" s="190"/>
      <c r="HD129" s="190"/>
      <c r="HE129" s="190"/>
      <c r="HF129" s="190"/>
      <c r="HG129" s="190"/>
      <c r="HH129" s="190"/>
      <c r="HI129" s="190"/>
      <c r="HJ129" s="190"/>
      <c r="HK129" s="190"/>
      <c r="HL129" s="190"/>
      <c r="HM129" s="190"/>
      <c r="HN129" s="190"/>
      <c r="HO129" s="190"/>
      <c r="HP129" s="190"/>
      <c r="HQ129" s="190"/>
      <c r="HR129" s="190"/>
      <c r="HS129" s="190"/>
      <c r="HT129" s="190"/>
      <c r="HU129" s="190"/>
      <c r="HV129" s="190"/>
      <c r="HW129" s="190"/>
      <c r="HX129" s="190"/>
      <c r="HY129" s="190"/>
      <c r="HZ129" s="190"/>
      <c r="IA129" s="190"/>
      <c r="IB129" s="190"/>
      <c r="IC129" s="190"/>
      <c r="ID129" s="190"/>
      <c r="IE129" s="190"/>
      <c r="IF129" s="190"/>
      <c r="IG129" s="190"/>
      <c r="IH129" s="190"/>
      <c r="II129" s="190"/>
      <c r="IJ129" s="190"/>
      <c r="IK129" s="190"/>
      <c r="IL129" s="190"/>
      <c r="IM129" s="190"/>
      <c r="IN129" s="190"/>
      <c r="IO129" s="190"/>
      <c r="IP129" s="190"/>
      <c r="IQ129" s="190"/>
      <c r="IR129" s="190"/>
      <c r="IS129" s="190"/>
      <c r="IT129" s="190"/>
      <c r="IU129" s="190"/>
      <c r="IV129" s="190"/>
    </row>
    <row r="130" spans="1:256" ht="15.75">
      <c r="A130" s="209" t="s">
        <v>714</v>
      </c>
      <c r="B130" s="199">
        <v>2</v>
      </c>
      <c r="C130" s="199">
        <v>606</v>
      </c>
      <c r="D130" s="203">
        <v>5100</v>
      </c>
      <c r="E130" s="201">
        <f t="shared" si="23"/>
        <v>16999</v>
      </c>
      <c r="F130" s="201">
        <f t="shared" si="23"/>
        <v>0</v>
      </c>
      <c r="G130" s="201">
        <f t="shared" si="23"/>
        <v>16999</v>
      </c>
      <c r="H130" s="201"/>
      <c r="I130" s="201"/>
      <c r="J130" s="201">
        <f t="shared" si="15"/>
        <v>0</v>
      </c>
      <c r="K130" s="201"/>
      <c r="L130" s="201"/>
      <c r="M130" s="201">
        <f t="shared" si="16"/>
        <v>0</v>
      </c>
      <c r="N130" s="201">
        <v>16999</v>
      </c>
      <c r="O130" s="201"/>
      <c r="P130" s="201">
        <f t="shared" si="17"/>
        <v>16999</v>
      </c>
      <c r="Q130" s="201"/>
      <c r="R130" s="201"/>
      <c r="S130" s="201">
        <f t="shared" si="18"/>
        <v>0</v>
      </c>
      <c r="T130" s="201"/>
      <c r="U130" s="201"/>
      <c r="V130" s="201">
        <f t="shared" si="19"/>
        <v>0</v>
      </c>
      <c r="W130" s="201"/>
      <c r="X130" s="201"/>
      <c r="Y130" s="201">
        <f t="shared" si="20"/>
        <v>0</v>
      </c>
      <c r="Z130" s="201"/>
      <c r="AA130" s="201"/>
      <c r="AB130" s="201">
        <f t="shared" si="21"/>
        <v>0</v>
      </c>
      <c r="AC130" s="201"/>
      <c r="AD130" s="201"/>
      <c r="AE130" s="201">
        <f t="shared" si="22"/>
        <v>0</v>
      </c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  <c r="DB130" s="190"/>
      <c r="DC130" s="190"/>
      <c r="DD130" s="190"/>
      <c r="DE130" s="190"/>
      <c r="DF130" s="190"/>
      <c r="DG130" s="190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  <c r="DW130" s="190"/>
      <c r="DX130" s="190"/>
      <c r="DY130" s="190"/>
      <c r="DZ130" s="190"/>
      <c r="EA130" s="190"/>
      <c r="EB130" s="190"/>
      <c r="EC130" s="190"/>
      <c r="ED130" s="190"/>
      <c r="EE130" s="190"/>
      <c r="EF130" s="190"/>
      <c r="EG130" s="190"/>
      <c r="EH130" s="190"/>
      <c r="EI130" s="190"/>
      <c r="EJ130" s="190"/>
      <c r="EK130" s="190"/>
      <c r="EL130" s="190"/>
      <c r="EM130" s="190"/>
      <c r="EN130" s="190"/>
      <c r="EO130" s="190"/>
      <c r="EP130" s="190"/>
      <c r="EQ130" s="190"/>
      <c r="ER130" s="190"/>
      <c r="ES130" s="190"/>
      <c r="ET130" s="190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  <c r="FF130" s="190"/>
      <c r="FG130" s="190"/>
      <c r="FH130" s="190"/>
      <c r="FI130" s="190"/>
      <c r="FJ130" s="190"/>
      <c r="FK130" s="190"/>
      <c r="FL130" s="190"/>
      <c r="FM130" s="190"/>
      <c r="FN130" s="190"/>
      <c r="FO130" s="190"/>
      <c r="FP130" s="190"/>
      <c r="FQ130" s="190"/>
      <c r="FR130" s="190"/>
      <c r="FS130" s="190"/>
      <c r="FT130" s="190"/>
      <c r="FU130" s="190"/>
      <c r="FV130" s="190"/>
      <c r="FW130" s="190"/>
      <c r="FX130" s="190"/>
      <c r="FY130" s="190"/>
      <c r="FZ130" s="190"/>
      <c r="GA130" s="190"/>
      <c r="GB130" s="190"/>
      <c r="GC130" s="190"/>
      <c r="GD130" s="190"/>
      <c r="GE130" s="190"/>
      <c r="GF130" s="190"/>
      <c r="GG130" s="190"/>
      <c r="GH130" s="190"/>
      <c r="GI130" s="190"/>
      <c r="GJ130" s="190"/>
      <c r="GK130" s="190"/>
      <c r="GL130" s="190"/>
      <c r="GM130" s="190"/>
      <c r="GN130" s="190"/>
      <c r="GO130" s="190"/>
      <c r="GP130" s="190"/>
      <c r="GQ130" s="190"/>
      <c r="GR130" s="190"/>
      <c r="GS130" s="190"/>
      <c r="GT130" s="190"/>
      <c r="GU130" s="190"/>
      <c r="GV130" s="190"/>
      <c r="GW130" s="190"/>
      <c r="GX130" s="190"/>
      <c r="GY130" s="190"/>
      <c r="GZ130" s="190"/>
      <c r="HA130" s="190"/>
      <c r="HB130" s="190"/>
      <c r="HC130" s="190"/>
      <c r="HD130" s="190"/>
      <c r="HE130" s="190"/>
      <c r="HF130" s="190"/>
      <c r="HG130" s="190"/>
      <c r="HH130" s="190"/>
      <c r="HI130" s="190"/>
      <c r="HJ130" s="190"/>
      <c r="HK130" s="190"/>
      <c r="HL130" s="190"/>
      <c r="HM130" s="190"/>
      <c r="HN130" s="190"/>
      <c r="HO130" s="190"/>
      <c r="HP130" s="190"/>
      <c r="HQ130" s="190"/>
      <c r="HR130" s="190"/>
      <c r="HS130" s="190"/>
      <c r="HT130" s="190"/>
      <c r="HU130" s="190"/>
      <c r="HV130" s="190"/>
      <c r="HW130" s="190"/>
      <c r="HX130" s="190"/>
      <c r="HY130" s="190"/>
      <c r="HZ130" s="190"/>
      <c r="IA130" s="190"/>
      <c r="IB130" s="190"/>
      <c r="IC130" s="190"/>
      <c r="ID130" s="190"/>
      <c r="IE130" s="190"/>
      <c r="IF130" s="190"/>
      <c r="IG130" s="190"/>
      <c r="IH130" s="190"/>
      <c r="II130" s="190"/>
      <c r="IJ130" s="190"/>
      <c r="IK130" s="190"/>
      <c r="IL130" s="190"/>
      <c r="IM130" s="190"/>
      <c r="IN130" s="190"/>
      <c r="IO130" s="190"/>
      <c r="IP130" s="190"/>
      <c r="IQ130" s="190"/>
      <c r="IR130" s="190"/>
      <c r="IS130" s="190"/>
      <c r="IT130" s="190"/>
      <c r="IU130" s="190"/>
      <c r="IV130" s="190"/>
    </row>
    <row r="131" spans="1:256" ht="15.75">
      <c r="A131" s="209" t="s">
        <v>702</v>
      </c>
      <c r="B131" s="199">
        <v>2</v>
      </c>
      <c r="C131" s="199">
        <v>606</v>
      </c>
      <c r="D131" s="203">
        <v>5100</v>
      </c>
      <c r="E131" s="201">
        <f t="shared" si="23"/>
        <v>17000</v>
      </c>
      <c r="F131" s="201">
        <f t="shared" si="23"/>
        <v>0</v>
      </c>
      <c r="G131" s="201">
        <f t="shared" si="23"/>
        <v>17000</v>
      </c>
      <c r="H131" s="201"/>
      <c r="I131" s="201"/>
      <c r="J131" s="201">
        <f t="shared" si="15"/>
        <v>0</v>
      </c>
      <c r="K131" s="201"/>
      <c r="L131" s="201"/>
      <c r="M131" s="201">
        <f t="shared" si="16"/>
        <v>0</v>
      </c>
      <c r="N131" s="201">
        <v>17000</v>
      </c>
      <c r="O131" s="201"/>
      <c r="P131" s="201">
        <f t="shared" si="17"/>
        <v>17000</v>
      </c>
      <c r="Q131" s="201"/>
      <c r="R131" s="201"/>
      <c r="S131" s="201">
        <f t="shared" si="18"/>
        <v>0</v>
      </c>
      <c r="T131" s="201"/>
      <c r="U131" s="201"/>
      <c r="V131" s="201">
        <f t="shared" si="19"/>
        <v>0</v>
      </c>
      <c r="W131" s="201"/>
      <c r="X131" s="201"/>
      <c r="Y131" s="201">
        <f t="shared" si="20"/>
        <v>0</v>
      </c>
      <c r="Z131" s="201"/>
      <c r="AA131" s="201"/>
      <c r="AB131" s="201">
        <f t="shared" si="21"/>
        <v>0</v>
      </c>
      <c r="AC131" s="201"/>
      <c r="AD131" s="201"/>
      <c r="AE131" s="201">
        <f t="shared" si="22"/>
        <v>0</v>
      </c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  <c r="EG131" s="190"/>
      <c r="EH131" s="190"/>
      <c r="EI131" s="190"/>
      <c r="EJ131" s="190"/>
      <c r="EK131" s="190"/>
      <c r="EL131" s="190"/>
      <c r="EM131" s="190"/>
      <c r="EN131" s="190"/>
      <c r="EO131" s="190"/>
      <c r="EP131" s="190"/>
      <c r="EQ131" s="190"/>
      <c r="ER131" s="190"/>
      <c r="ES131" s="190"/>
      <c r="ET131" s="190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0"/>
      <c r="FI131" s="190"/>
      <c r="FJ131" s="190"/>
      <c r="FK131" s="190"/>
      <c r="FL131" s="190"/>
      <c r="FM131" s="190"/>
      <c r="FN131" s="190"/>
      <c r="FO131" s="190"/>
      <c r="FP131" s="190"/>
      <c r="FQ131" s="190"/>
      <c r="FR131" s="190"/>
      <c r="FS131" s="190"/>
      <c r="FT131" s="190"/>
      <c r="FU131" s="190"/>
      <c r="FV131" s="190"/>
      <c r="FW131" s="190"/>
      <c r="FX131" s="190"/>
      <c r="FY131" s="190"/>
      <c r="FZ131" s="190"/>
      <c r="GA131" s="190"/>
      <c r="GB131" s="190"/>
      <c r="GC131" s="190"/>
      <c r="GD131" s="190"/>
      <c r="GE131" s="190"/>
      <c r="GF131" s="190"/>
      <c r="GG131" s="190"/>
      <c r="GH131" s="190"/>
      <c r="GI131" s="190"/>
      <c r="GJ131" s="190"/>
      <c r="GK131" s="190"/>
      <c r="GL131" s="190"/>
      <c r="GM131" s="190"/>
      <c r="GN131" s="190"/>
      <c r="GO131" s="190"/>
      <c r="GP131" s="190"/>
      <c r="GQ131" s="190"/>
      <c r="GR131" s="190"/>
      <c r="GS131" s="190"/>
      <c r="GT131" s="190"/>
      <c r="GU131" s="190"/>
      <c r="GV131" s="190"/>
      <c r="GW131" s="190"/>
      <c r="GX131" s="190"/>
      <c r="GY131" s="190"/>
      <c r="GZ131" s="190"/>
      <c r="HA131" s="190"/>
      <c r="HB131" s="190"/>
      <c r="HC131" s="190"/>
      <c r="HD131" s="190"/>
      <c r="HE131" s="190"/>
      <c r="HF131" s="190"/>
      <c r="HG131" s="190"/>
      <c r="HH131" s="190"/>
      <c r="HI131" s="190"/>
      <c r="HJ131" s="190"/>
      <c r="HK131" s="190"/>
      <c r="HL131" s="190"/>
      <c r="HM131" s="190"/>
      <c r="HN131" s="190"/>
      <c r="HO131" s="190"/>
      <c r="HP131" s="190"/>
      <c r="HQ131" s="190"/>
      <c r="HR131" s="190"/>
      <c r="HS131" s="190"/>
      <c r="HT131" s="190"/>
      <c r="HU131" s="190"/>
      <c r="HV131" s="190"/>
      <c r="HW131" s="190"/>
      <c r="HX131" s="190"/>
      <c r="HY131" s="190"/>
      <c r="HZ131" s="190"/>
      <c r="IA131" s="190"/>
      <c r="IB131" s="190"/>
      <c r="IC131" s="190"/>
      <c r="ID131" s="190"/>
      <c r="IE131" s="190"/>
      <c r="IF131" s="190"/>
      <c r="IG131" s="190"/>
      <c r="IH131" s="190"/>
      <c r="II131" s="190"/>
      <c r="IJ131" s="190"/>
      <c r="IK131" s="190"/>
      <c r="IL131" s="190"/>
      <c r="IM131" s="190"/>
      <c r="IN131" s="190"/>
      <c r="IO131" s="190"/>
      <c r="IP131" s="190"/>
      <c r="IQ131" s="190"/>
      <c r="IR131" s="190"/>
      <c r="IS131" s="190"/>
      <c r="IT131" s="190"/>
      <c r="IU131" s="190"/>
      <c r="IV131" s="190"/>
    </row>
    <row r="132" spans="1:256" ht="15.75">
      <c r="A132" s="209" t="s">
        <v>715</v>
      </c>
      <c r="B132" s="199">
        <v>2</v>
      </c>
      <c r="C132" s="199">
        <v>606</v>
      </c>
      <c r="D132" s="203">
        <v>5100</v>
      </c>
      <c r="E132" s="201">
        <f t="shared" si="23"/>
        <v>16999</v>
      </c>
      <c r="F132" s="201">
        <f t="shared" si="23"/>
        <v>0</v>
      </c>
      <c r="G132" s="201">
        <f t="shared" si="23"/>
        <v>16999</v>
      </c>
      <c r="H132" s="201"/>
      <c r="I132" s="201"/>
      <c r="J132" s="201">
        <f t="shared" si="15"/>
        <v>0</v>
      </c>
      <c r="K132" s="201"/>
      <c r="L132" s="201"/>
      <c r="M132" s="201">
        <f t="shared" si="16"/>
        <v>0</v>
      </c>
      <c r="N132" s="201">
        <v>16999</v>
      </c>
      <c r="O132" s="201"/>
      <c r="P132" s="201">
        <f t="shared" si="17"/>
        <v>16999</v>
      </c>
      <c r="Q132" s="201"/>
      <c r="R132" s="201"/>
      <c r="S132" s="201">
        <f t="shared" si="18"/>
        <v>0</v>
      </c>
      <c r="T132" s="201"/>
      <c r="U132" s="201"/>
      <c r="V132" s="201">
        <f t="shared" si="19"/>
        <v>0</v>
      </c>
      <c r="W132" s="201"/>
      <c r="X132" s="201"/>
      <c r="Y132" s="201">
        <f t="shared" si="20"/>
        <v>0</v>
      </c>
      <c r="Z132" s="201"/>
      <c r="AA132" s="201"/>
      <c r="AB132" s="201">
        <f t="shared" si="21"/>
        <v>0</v>
      </c>
      <c r="AC132" s="201"/>
      <c r="AD132" s="201"/>
      <c r="AE132" s="201">
        <f t="shared" si="22"/>
        <v>0</v>
      </c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  <c r="EG132" s="190"/>
      <c r="EH132" s="190"/>
      <c r="EI132" s="190"/>
      <c r="EJ132" s="190"/>
      <c r="EK132" s="190"/>
      <c r="EL132" s="190"/>
      <c r="EM132" s="190"/>
      <c r="EN132" s="190"/>
      <c r="EO132" s="190"/>
      <c r="EP132" s="190"/>
      <c r="EQ132" s="190"/>
      <c r="ER132" s="190"/>
      <c r="ES132" s="190"/>
      <c r="ET132" s="190"/>
      <c r="EU132" s="190"/>
      <c r="EV132" s="190"/>
      <c r="EW132" s="190"/>
      <c r="EX132" s="190"/>
      <c r="EY132" s="190"/>
      <c r="EZ132" s="190"/>
      <c r="FA132" s="190"/>
      <c r="FB132" s="190"/>
      <c r="FC132" s="190"/>
      <c r="FD132" s="190"/>
      <c r="FE132" s="190"/>
      <c r="FF132" s="190"/>
      <c r="FG132" s="190"/>
      <c r="FH132" s="190"/>
      <c r="FI132" s="190"/>
      <c r="FJ132" s="190"/>
      <c r="FK132" s="190"/>
      <c r="FL132" s="190"/>
      <c r="FM132" s="190"/>
      <c r="FN132" s="190"/>
      <c r="FO132" s="190"/>
      <c r="FP132" s="190"/>
      <c r="FQ132" s="190"/>
      <c r="FR132" s="190"/>
      <c r="FS132" s="190"/>
      <c r="FT132" s="190"/>
      <c r="FU132" s="190"/>
      <c r="FV132" s="190"/>
      <c r="FW132" s="190"/>
      <c r="FX132" s="190"/>
      <c r="FY132" s="190"/>
      <c r="FZ132" s="190"/>
      <c r="GA132" s="190"/>
      <c r="GB132" s="190"/>
      <c r="GC132" s="190"/>
      <c r="GD132" s="190"/>
      <c r="GE132" s="190"/>
      <c r="GF132" s="190"/>
      <c r="GG132" s="190"/>
      <c r="GH132" s="190"/>
      <c r="GI132" s="190"/>
      <c r="GJ132" s="190"/>
      <c r="GK132" s="190"/>
      <c r="GL132" s="190"/>
      <c r="GM132" s="190"/>
      <c r="GN132" s="190"/>
      <c r="GO132" s="190"/>
      <c r="GP132" s="190"/>
      <c r="GQ132" s="190"/>
      <c r="GR132" s="190"/>
      <c r="GS132" s="190"/>
      <c r="GT132" s="190"/>
      <c r="GU132" s="190"/>
      <c r="GV132" s="190"/>
      <c r="GW132" s="190"/>
      <c r="GX132" s="190"/>
      <c r="GY132" s="190"/>
      <c r="GZ132" s="190"/>
      <c r="HA132" s="190"/>
      <c r="HB132" s="190"/>
      <c r="HC132" s="190"/>
      <c r="HD132" s="190"/>
      <c r="HE132" s="190"/>
      <c r="HF132" s="190"/>
      <c r="HG132" s="190"/>
      <c r="HH132" s="190"/>
      <c r="HI132" s="190"/>
      <c r="HJ132" s="190"/>
      <c r="HK132" s="190"/>
      <c r="HL132" s="190"/>
      <c r="HM132" s="190"/>
      <c r="HN132" s="190"/>
      <c r="HO132" s="190"/>
      <c r="HP132" s="190"/>
      <c r="HQ132" s="190"/>
      <c r="HR132" s="190"/>
      <c r="HS132" s="190"/>
      <c r="HT132" s="190"/>
      <c r="HU132" s="190"/>
      <c r="HV132" s="190"/>
      <c r="HW132" s="190"/>
      <c r="HX132" s="190"/>
      <c r="HY132" s="190"/>
      <c r="HZ132" s="190"/>
      <c r="IA132" s="190"/>
      <c r="IB132" s="190"/>
      <c r="IC132" s="190"/>
      <c r="ID132" s="190"/>
      <c r="IE132" s="190"/>
      <c r="IF132" s="190"/>
      <c r="IG132" s="190"/>
      <c r="IH132" s="190"/>
      <c r="II132" s="190"/>
      <c r="IJ132" s="190"/>
      <c r="IK132" s="190"/>
      <c r="IL132" s="190"/>
      <c r="IM132" s="190"/>
      <c r="IN132" s="190"/>
      <c r="IO132" s="190"/>
      <c r="IP132" s="190"/>
      <c r="IQ132" s="190"/>
      <c r="IR132" s="190"/>
      <c r="IS132" s="190"/>
      <c r="IT132" s="190"/>
      <c r="IU132" s="190"/>
      <c r="IV132" s="190"/>
    </row>
    <row r="133" spans="1:256" ht="63">
      <c r="A133" s="209" t="s">
        <v>716</v>
      </c>
      <c r="B133" s="199">
        <v>2</v>
      </c>
      <c r="C133" s="199">
        <v>619</v>
      </c>
      <c r="D133" s="203">
        <v>5100</v>
      </c>
      <c r="E133" s="201">
        <f>H133+K133+N133+Q133+T133+W133+AC133</f>
        <v>29264</v>
      </c>
      <c r="F133" s="201">
        <f>I133+L133+O133+R133+U133+X133+AD133</f>
        <v>0</v>
      </c>
      <c r="G133" s="201">
        <f>J133+M133+P133+S133+V133+Y133+AE133</f>
        <v>29264</v>
      </c>
      <c r="H133" s="201"/>
      <c r="I133" s="201"/>
      <c r="J133" s="201">
        <f t="shared" si="15"/>
        <v>0</v>
      </c>
      <c r="K133" s="201"/>
      <c r="L133" s="201"/>
      <c r="M133" s="201">
        <f t="shared" si="16"/>
        <v>0</v>
      </c>
      <c r="N133" s="201">
        <v>29264</v>
      </c>
      <c r="O133" s="201"/>
      <c r="P133" s="201">
        <f t="shared" si="17"/>
        <v>29264</v>
      </c>
      <c r="Q133" s="201"/>
      <c r="R133" s="201"/>
      <c r="S133" s="201">
        <f t="shared" si="18"/>
        <v>0</v>
      </c>
      <c r="T133" s="201"/>
      <c r="U133" s="201"/>
      <c r="V133" s="201">
        <f t="shared" si="19"/>
        <v>0</v>
      </c>
      <c r="W133" s="201"/>
      <c r="X133" s="201"/>
      <c r="Y133" s="201">
        <f t="shared" si="20"/>
        <v>0</v>
      </c>
      <c r="Z133" s="201"/>
      <c r="AA133" s="201"/>
      <c r="AB133" s="201">
        <f t="shared" si="21"/>
        <v>0</v>
      </c>
      <c r="AC133" s="201"/>
      <c r="AD133" s="201"/>
      <c r="AE133" s="201">
        <f t="shared" si="22"/>
        <v>0</v>
      </c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M133" s="190"/>
      <c r="EN133" s="190"/>
      <c r="EO133" s="190"/>
      <c r="EP133" s="190"/>
      <c r="EQ133" s="190"/>
      <c r="ER133" s="190"/>
      <c r="ES133" s="190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0"/>
      <c r="FI133" s="190"/>
      <c r="FJ133" s="190"/>
      <c r="FK133" s="190"/>
      <c r="FL133" s="190"/>
      <c r="FM133" s="190"/>
      <c r="FN133" s="190"/>
      <c r="FO133" s="190"/>
      <c r="FP133" s="190"/>
      <c r="FQ133" s="190"/>
      <c r="FR133" s="190"/>
      <c r="FS133" s="190"/>
      <c r="FT133" s="190"/>
      <c r="FU133" s="190"/>
      <c r="FV133" s="190"/>
      <c r="FW133" s="190"/>
      <c r="FX133" s="190"/>
      <c r="FY133" s="190"/>
      <c r="FZ133" s="190"/>
      <c r="GA133" s="190"/>
      <c r="GB133" s="190"/>
      <c r="GC133" s="190"/>
      <c r="GD133" s="190"/>
      <c r="GE133" s="190"/>
      <c r="GF133" s="190"/>
      <c r="GG133" s="190"/>
      <c r="GH133" s="190"/>
      <c r="GI133" s="190"/>
      <c r="GJ133" s="190"/>
      <c r="GK133" s="190"/>
      <c r="GL133" s="190"/>
      <c r="GM133" s="190"/>
      <c r="GN133" s="190"/>
      <c r="GO133" s="190"/>
      <c r="GP133" s="190"/>
      <c r="GQ133" s="190"/>
      <c r="GR133" s="190"/>
      <c r="GS133" s="190"/>
      <c r="GT133" s="190"/>
      <c r="GU133" s="190"/>
      <c r="GV133" s="190"/>
      <c r="GW133" s="190"/>
      <c r="GX133" s="190"/>
      <c r="GY133" s="190"/>
      <c r="GZ133" s="190"/>
      <c r="HA133" s="190"/>
      <c r="HB133" s="190"/>
      <c r="HC133" s="190"/>
      <c r="HD133" s="190"/>
      <c r="HE133" s="190"/>
      <c r="HF133" s="190"/>
      <c r="HG133" s="190"/>
      <c r="HH133" s="190"/>
      <c r="HI133" s="190"/>
      <c r="HJ133" s="190"/>
      <c r="HK133" s="190"/>
      <c r="HL133" s="190"/>
      <c r="HM133" s="190"/>
      <c r="HN133" s="190"/>
      <c r="HO133" s="190"/>
      <c r="HP133" s="190"/>
      <c r="HQ133" s="190"/>
      <c r="HR133" s="190"/>
      <c r="HS133" s="190"/>
      <c r="HT133" s="190"/>
      <c r="HU133" s="190"/>
      <c r="HV133" s="190"/>
      <c r="HW133" s="190"/>
      <c r="HX133" s="190"/>
      <c r="HY133" s="190"/>
      <c r="HZ133" s="190"/>
      <c r="IA133" s="190"/>
      <c r="IB133" s="190"/>
      <c r="IC133" s="190"/>
      <c r="ID133" s="190"/>
      <c r="IE133" s="190"/>
      <c r="IF133" s="190"/>
      <c r="IG133" s="190"/>
      <c r="IH133" s="190"/>
      <c r="II133" s="190"/>
      <c r="IJ133" s="190"/>
      <c r="IK133" s="190"/>
      <c r="IL133" s="190"/>
      <c r="IM133" s="190"/>
      <c r="IN133" s="190"/>
      <c r="IO133" s="190"/>
      <c r="IP133" s="190"/>
      <c r="IQ133" s="190"/>
      <c r="IR133" s="190"/>
      <c r="IS133" s="190"/>
      <c r="IT133" s="190"/>
      <c r="IU133" s="190"/>
      <c r="IV133" s="190"/>
    </row>
    <row r="134" spans="1:256" ht="31.5">
      <c r="A134" s="188" t="s">
        <v>717</v>
      </c>
      <c r="B134" s="197"/>
      <c r="C134" s="197"/>
      <c r="D134" s="203">
        <v>5100</v>
      </c>
      <c r="E134" s="189">
        <f t="shared" si="23"/>
        <v>2104791</v>
      </c>
      <c r="F134" s="189">
        <f t="shared" si="23"/>
        <v>0</v>
      </c>
      <c r="G134" s="189">
        <f t="shared" si="23"/>
        <v>2104791</v>
      </c>
      <c r="H134" s="189">
        <f aca="true" t="shared" si="24" ref="H134:AD134">SUM(H135)</f>
        <v>174000</v>
      </c>
      <c r="I134" s="189">
        <f t="shared" si="24"/>
        <v>0</v>
      </c>
      <c r="J134" s="189">
        <f t="shared" si="15"/>
        <v>174000</v>
      </c>
      <c r="K134" s="189">
        <f t="shared" si="24"/>
        <v>0</v>
      </c>
      <c r="L134" s="189">
        <f t="shared" si="24"/>
        <v>0</v>
      </c>
      <c r="M134" s="189">
        <f t="shared" si="16"/>
        <v>0</v>
      </c>
      <c r="N134" s="189">
        <f t="shared" si="24"/>
        <v>85891</v>
      </c>
      <c r="O134" s="189">
        <f t="shared" si="24"/>
        <v>0</v>
      </c>
      <c r="P134" s="189">
        <f t="shared" si="17"/>
        <v>85891</v>
      </c>
      <c r="Q134" s="189">
        <f t="shared" si="24"/>
        <v>1841264</v>
      </c>
      <c r="R134" s="189">
        <f t="shared" si="24"/>
        <v>0</v>
      </c>
      <c r="S134" s="189">
        <f t="shared" si="18"/>
        <v>1841264</v>
      </c>
      <c r="T134" s="189">
        <f t="shared" si="24"/>
        <v>0</v>
      </c>
      <c r="U134" s="189">
        <f t="shared" si="24"/>
        <v>0</v>
      </c>
      <c r="V134" s="189">
        <f t="shared" si="19"/>
        <v>0</v>
      </c>
      <c r="W134" s="189">
        <f t="shared" si="24"/>
        <v>3636</v>
      </c>
      <c r="X134" s="189">
        <f t="shared" si="24"/>
        <v>0</v>
      </c>
      <c r="Y134" s="189">
        <f t="shared" si="20"/>
        <v>3636</v>
      </c>
      <c r="Z134" s="189">
        <f t="shared" si="24"/>
        <v>0</v>
      </c>
      <c r="AA134" s="189">
        <f t="shared" si="24"/>
        <v>0</v>
      </c>
      <c r="AB134" s="189">
        <f t="shared" si="21"/>
        <v>0</v>
      </c>
      <c r="AC134" s="189">
        <f t="shared" si="24"/>
        <v>0</v>
      </c>
      <c r="AD134" s="189">
        <f t="shared" si="24"/>
        <v>0</v>
      </c>
      <c r="AE134" s="189">
        <f t="shared" si="22"/>
        <v>0</v>
      </c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7"/>
      <c r="CD134" s="187"/>
      <c r="CE134" s="187"/>
      <c r="CF134" s="187"/>
      <c r="CG134" s="187"/>
      <c r="CH134" s="187"/>
      <c r="CI134" s="187"/>
      <c r="CJ134" s="187"/>
      <c r="CK134" s="187"/>
      <c r="CL134" s="187"/>
      <c r="CM134" s="187"/>
      <c r="CN134" s="187"/>
      <c r="CO134" s="187"/>
      <c r="CP134" s="187"/>
      <c r="CQ134" s="187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7"/>
      <c r="DB134" s="187"/>
      <c r="DC134" s="187"/>
      <c r="DD134" s="187"/>
      <c r="DE134" s="187"/>
      <c r="DF134" s="187"/>
      <c r="DG134" s="187"/>
      <c r="DH134" s="187"/>
      <c r="DI134" s="187"/>
      <c r="DJ134" s="187"/>
      <c r="DK134" s="187"/>
      <c r="DL134" s="187"/>
      <c r="DM134" s="187"/>
      <c r="DN134" s="187"/>
      <c r="DO134" s="187"/>
      <c r="DP134" s="187"/>
      <c r="DQ134" s="187"/>
      <c r="DR134" s="187"/>
      <c r="DS134" s="187"/>
      <c r="DT134" s="187"/>
      <c r="DU134" s="187"/>
      <c r="DV134" s="187"/>
      <c r="DW134" s="187"/>
      <c r="DX134" s="187"/>
      <c r="DY134" s="187"/>
      <c r="DZ134" s="187"/>
      <c r="EA134" s="187"/>
      <c r="EB134" s="187"/>
      <c r="EC134" s="187"/>
      <c r="ED134" s="187"/>
      <c r="EE134" s="187"/>
      <c r="EF134" s="187"/>
      <c r="EG134" s="187"/>
      <c r="EH134" s="187"/>
      <c r="EI134" s="187"/>
      <c r="EJ134" s="187"/>
      <c r="EK134" s="187"/>
      <c r="EL134" s="187"/>
      <c r="EM134" s="187"/>
      <c r="EN134" s="187"/>
      <c r="EO134" s="187"/>
      <c r="EP134" s="187"/>
      <c r="EQ134" s="187"/>
      <c r="ER134" s="187"/>
      <c r="ES134" s="187"/>
      <c r="ET134" s="187"/>
      <c r="EU134" s="187"/>
      <c r="EV134" s="187"/>
      <c r="EW134" s="187"/>
      <c r="EX134" s="187"/>
      <c r="EY134" s="187"/>
      <c r="EZ134" s="187"/>
      <c r="FA134" s="187"/>
      <c r="FB134" s="187"/>
      <c r="FC134" s="187"/>
      <c r="FD134" s="187"/>
      <c r="FE134" s="187"/>
      <c r="FF134" s="187"/>
      <c r="FG134" s="187"/>
      <c r="FH134" s="187"/>
      <c r="FI134" s="187"/>
      <c r="FJ134" s="187"/>
      <c r="FK134" s="187"/>
      <c r="FL134" s="187"/>
      <c r="FM134" s="187"/>
      <c r="FN134" s="187"/>
      <c r="FO134" s="187"/>
      <c r="FP134" s="187"/>
      <c r="FQ134" s="187"/>
      <c r="FR134" s="187"/>
      <c r="FS134" s="187"/>
      <c r="FT134" s="187"/>
      <c r="FU134" s="187"/>
      <c r="FV134" s="187"/>
      <c r="FW134" s="187"/>
      <c r="FX134" s="187"/>
      <c r="FY134" s="187"/>
      <c r="FZ134" s="187"/>
      <c r="GA134" s="187"/>
      <c r="GB134" s="187"/>
      <c r="GC134" s="187"/>
      <c r="GD134" s="187"/>
      <c r="GE134" s="187"/>
      <c r="GF134" s="187"/>
      <c r="GG134" s="187"/>
      <c r="GH134" s="187"/>
      <c r="GI134" s="187"/>
      <c r="GJ134" s="187"/>
      <c r="GK134" s="187"/>
      <c r="GL134" s="187"/>
      <c r="GM134" s="187"/>
      <c r="GN134" s="187"/>
      <c r="GO134" s="187"/>
      <c r="GP134" s="187"/>
      <c r="GQ134" s="187"/>
      <c r="GR134" s="187"/>
      <c r="GS134" s="187"/>
      <c r="GT134" s="187"/>
      <c r="GU134" s="187"/>
      <c r="GV134" s="187"/>
      <c r="GW134" s="187"/>
      <c r="GX134" s="187"/>
      <c r="GY134" s="187"/>
      <c r="GZ134" s="187"/>
      <c r="HA134" s="187"/>
      <c r="HB134" s="187"/>
      <c r="HC134" s="187"/>
      <c r="HD134" s="187"/>
      <c r="HE134" s="187"/>
      <c r="HF134" s="187"/>
      <c r="HG134" s="187"/>
      <c r="HH134" s="187"/>
      <c r="HI134" s="187"/>
      <c r="HJ134" s="187"/>
      <c r="HK134" s="187"/>
      <c r="HL134" s="187"/>
      <c r="HM134" s="187"/>
      <c r="HN134" s="187"/>
      <c r="HO134" s="187"/>
      <c r="HP134" s="187"/>
      <c r="HQ134" s="187"/>
      <c r="HR134" s="187"/>
      <c r="HS134" s="187"/>
      <c r="HT134" s="187"/>
      <c r="HU134" s="187"/>
      <c r="HV134" s="187"/>
      <c r="HW134" s="187"/>
      <c r="HX134" s="187"/>
      <c r="HY134" s="187"/>
      <c r="HZ134" s="187"/>
      <c r="IA134" s="187"/>
      <c r="IB134" s="187"/>
      <c r="IC134" s="187"/>
      <c r="ID134" s="187"/>
      <c r="IE134" s="187"/>
      <c r="IF134" s="187"/>
      <c r="IG134" s="187"/>
      <c r="IH134" s="187"/>
      <c r="II134" s="187"/>
      <c r="IJ134" s="187"/>
      <c r="IK134" s="187"/>
      <c r="IL134" s="187"/>
      <c r="IM134" s="187"/>
      <c r="IN134" s="187"/>
      <c r="IO134" s="187"/>
      <c r="IP134" s="187"/>
      <c r="IQ134" s="187"/>
      <c r="IR134" s="187"/>
      <c r="IS134" s="187"/>
      <c r="IT134" s="187"/>
      <c r="IU134" s="187"/>
      <c r="IV134" s="187"/>
    </row>
    <row r="135" spans="1:256" ht="15.75">
      <c r="A135" s="188" t="s">
        <v>624</v>
      </c>
      <c r="B135" s="197"/>
      <c r="C135" s="197"/>
      <c r="D135" s="203">
        <v>5100</v>
      </c>
      <c r="E135" s="189">
        <f t="shared" si="23"/>
        <v>2104791</v>
      </c>
      <c r="F135" s="189">
        <f t="shared" si="23"/>
        <v>0</v>
      </c>
      <c r="G135" s="189">
        <f t="shared" si="23"/>
        <v>2104791</v>
      </c>
      <c r="H135" s="189">
        <f>SUM(H136:H148)</f>
        <v>174000</v>
      </c>
      <c r="I135" s="189">
        <f>SUM(I136:I148)</f>
        <v>0</v>
      </c>
      <c r="J135" s="189">
        <f t="shared" si="15"/>
        <v>174000</v>
      </c>
      <c r="K135" s="189">
        <f>SUM(K136:K148)</f>
        <v>0</v>
      </c>
      <c r="L135" s="189">
        <f>SUM(L136:L148)</f>
        <v>0</v>
      </c>
      <c r="M135" s="189">
        <f t="shared" si="16"/>
        <v>0</v>
      </c>
      <c r="N135" s="189">
        <f>SUM(N136:N148)</f>
        <v>85891</v>
      </c>
      <c r="O135" s="189">
        <f>SUM(O136:O148)</f>
        <v>0</v>
      </c>
      <c r="P135" s="189">
        <f t="shared" si="17"/>
        <v>85891</v>
      </c>
      <c r="Q135" s="189">
        <f>SUM(Q136:Q148)</f>
        <v>1841264</v>
      </c>
      <c r="R135" s="189">
        <f>SUM(R136:R148)</f>
        <v>0</v>
      </c>
      <c r="S135" s="189">
        <f t="shared" si="18"/>
        <v>1841264</v>
      </c>
      <c r="T135" s="189">
        <f>SUM(T136:T148)</f>
        <v>0</v>
      </c>
      <c r="U135" s="189">
        <f>SUM(U136:U148)</f>
        <v>0</v>
      </c>
      <c r="V135" s="189">
        <f t="shared" si="19"/>
        <v>0</v>
      </c>
      <c r="W135" s="189">
        <f>SUM(W136:W148)</f>
        <v>3636</v>
      </c>
      <c r="X135" s="189">
        <f>SUM(X136:X148)</f>
        <v>0</v>
      </c>
      <c r="Y135" s="189">
        <f t="shared" si="20"/>
        <v>3636</v>
      </c>
      <c r="Z135" s="189">
        <f>SUM(Z136:Z148)</f>
        <v>0</v>
      </c>
      <c r="AA135" s="189">
        <f>SUM(AA136:AA148)</f>
        <v>0</v>
      </c>
      <c r="AB135" s="189">
        <f t="shared" si="21"/>
        <v>0</v>
      </c>
      <c r="AC135" s="189">
        <f>SUM(AC136:AC148)</f>
        <v>0</v>
      </c>
      <c r="AD135" s="189">
        <f>SUM(AD136:AD148)</f>
        <v>0</v>
      </c>
      <c r="AE135" s="189">
        <f t="shared" si="22"/>
        <v>0</v>
      </c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7"/>
      <c r="BP135" s="187"/>
      <c r="BQ135" s="187"/>
      <c r="BR135" s="187"/>
      <c r="BS135" s="187"/>
      <c r="BT135" s="187"/>
      <c r="BU135" s="187"/>
      <c r="BV135" s="187"/>
      <c r="BW135" s="187"/>
      <c r="BX135" s="187"/>
      <c r="BY135" s="187"/>
      <c r="BZ135" s="187"/>
      <c r="CA135" s="187"/>
      <c r="CB135" s="187"/>
      <c r="CC135" s="187"/>
      <c r="CD135" s="187"/>
      <c r="CE135" s="187"/>
      <c r="CF135" s="187"/>
      <c r="CG135" s="187"/>
      <c r="CH135" s="187"/>
      <c r="CI135" s="187"/>
      <c r="CJ135" s="187"/>
      <c r="CK135" s="187"/>
      <c r="CL135" s="187"/>
      <c r="CM135" s="187"/>
      <c r="CN135" s="187"/>
      <c r="CO135" s="187"/>
      <c r="CP135" s="187"/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7"/>
      <c r="DE135" s="187"/>
      <c r="DF135" s="187"/>
      <c r="DG135" s="187"/>
      <c r="DH135" s="187"/>
      <c r="DI135" s="187"/>
      <c r="DJ135" s="187"/>
      <c r="DK135" s="187"/>
      <c r="DL135" s="187"/>
      <c r="DM135" s="187"/>
      <c r="DN135" s="187"/>
      <c r="DO135" s="187"/>
      <c r="DP135" s="187"/>
      <c r="DQ135" s="187"/>
      <c r="DR135" s="187"/>
      <c r="DS135" s="187"/>
      <c r="DT135" s="187"/>
      <c r="DU135" s="187"/>
      <c r="DV135" s="187"/>
      <c r="DW135" s="187"/>
      <c r="DX135" s="187"/>
      <c r="DY135" s="187"/>
      <c r="DZ135" s="187"/>
      <c r="EA135" s="187"/>
      <c r="EB135" s="187"/>
      <c r="EC135" s="187"/>
      <c r="ED135" s="187"/>
      <c r="EE135" s="187"/>
      <c r="EF135" s="187"/>
      <c r="EG135" s="187"/>
      <c r="EH135" s="187"/>
      <c r="EI135" s="187"/>
      <c r="EJ135" s="187"/>
      <c r="EK135" s="187"/>
      <c r="EL135" s="187"/>
      <c r="EM135" s="187"/>
      <c r="EN135" s="187"/>
      <c r="EO135" s="187"/>
      <c r="EP135" s="187"/>
      <c r="EQ135" s="187"/>
      <c r="ER135" s="187"/>
      <c r="ES135" s="187"/>
      <c r="ET135" s="187"/>
      <c r="EU135" s="187"/>
      <c r="EV135" s="187"/>
      <c r="EW135" s="187"/>
      <c r="EX135" s="187"/>
      <c r="EY135" s="187"/>
      <c r="EZ135" s="187"/>
      <c r="FA135" s="187"/>
      <c r="FB135" s="187"/>
      <c r="FC135" s="187"/>
      <c r="FD135" s="187"/>
      <c r="FE135" s="187"/>
      <c r="FF135" s="187"/>
      <c r="FG135" s="187"/>
      <c r="FH135" s="187"/>
      <c r="FI135" s="187"/>
      <c r="FJ135" s="187"/>
      <c r="FK135" s="187"/>
      <c r="FL135" s="187"/>
      <c r="FM135" s="187"/>
      <c r="FN135" s="187"/>
      <c r="FO135" s="187"/>
      <c r="FP135" s="187"/>
      <c r="FQ135" s="187"/>
      <c r="FR135" s="187"/>
      <c r="FS135" s="187"/>
      <c r="FT135" s="187"/>
      <c r="FU135" s="187"/>
      <c r="FV135" s="187"/>
      <c r="FW135" s="187"/>
      <c r="FX135" s="187"/>
      <c r="FY135" s="187"/>
      <c r="FZ135" s="187"/>
      <c r="GA135" s="187"/>
      <c r="GB135" s="187"/>
      <c r="GC135" s="187"/>
      <c r="GD135" s="187"/>
      <c r="GE135" s="187"/>
      <c r="GF135" s="187"/>
      <c r="GG135" s="187"/>
      <c r="GH135" s="187"/>
      <c r="GI135" s="187"/>
      <c r="GJ135" s="187"/>
      <c r="GK135" s="190"/>
      <c r="GL135" s="190"/>
      <c r="GM135" s="190"/>
      <c r="GN135" s="190"/>
      <c r="GO135" s="190"/>
      <c r="GP135" s="190"/>
      <c r="GQ135" s="190"/>
      <c r="GR135" s="190"/>
      <c r="GS135" s="190"/>
      <c r="GT135" s="190"/>
      <c r="GU135" s="190"/>
      <c r="GV135" s="190"/>
      <c r="GW135" s="190"/>
      <c r="GX135" s="190"/>
      <c r="GY135" s="190"/>
      <c r="GZ135" s="190"/>
      <c r="HA135" s="190"/>
      <c r="HB135" s="190"/>
      <c r="HC135" s="190"/>
      <c r="HD135" s="190"/>
      <c r="HE135" s="190"/>
      <c r="HF135" s="190"/>
      <c r="HG135" s="190"/>
      <c r="HH135" s="190"/>
      <c r="HI135" s="190"/>
      <c r="HJ135" s="190"/>
      <c r="HK135" s="190"/>
      <c r="HL135" s="190"/>
      <c r="HM135" s="190"/>
      <c r="HN135" s="190"/>
      <c r="HO135" s="190"/>
      <c r="HP135" s="190"/>
      <c r="HQ135" s="190"/>
      <c r="HR135" s="190"/>
      <c r="HS135" s="190"/>
      <c r="HT135" s="190"/>
      <c r="HU135" s="190"/>
      <c r="HV135" s="190"/>
      <c r="HW135" s="190"/>
      <c r="HX135" s="190"/>
      <c r="HY135" s="190"/>
      <c r="HZ135" s="190"/>
      <c r="IA135" s="190"/>
      <c r="IB135" s="190"/>
      <c r="IC135" s="190"/>
      <c r="ID135" s="190"/>
      <c r="IE135" s="190"/>
      <c r="IF135" s="190"/>
      <c r="IG135" s="190"/>
      <c r="IH135" s="190"/>
      <c r="II135" s="190"/>
      <c r="IJ135" s="190"/>
      <c r="IK135" s="190"/>
      <c r="IL135" s="190"/>
      <c r="IM135" s="190"/>
      <c r="IN135" s="190"/>
      <c r="IO135" s="190"/>
      <c r="IP135" s="190"/>
      <c r="IQ135" s="190"/>
      <c r="IR135" s="190"/>
      <c r="IS135" s="190"/>
      <c r="IT135" s="190"/>
      <c r="IU135" s="190"/>
      <c r="IV135" s="190"/>
    </row>
    <row r="136" spans="1:256" ht="15.75">
      <c r="A136" s="206" t="s">
        <v>718</v>
      </c>
      <c r="B136" s="200">
        <v>2</v>
      </c>
      <c r="C136" s="200">
        <v>759</v>
      </c>
      <c r="D136" s="203">
        <v>5100</v>
      </c>
      <c r="E136" s="201">
        <f t="shared" si="23"/>
        <v>57000</v>
      </c>
      <c r="F136" s="201">
        <f t="shared" si="23"/>
        <v>0</v>
      </c>
      <c r="G136" s="201">
        <f t="shared" si="23"/>
        <v>57000</v>
      </c>
      <c r="H136" s="201">
        <v>57000</v>
      </c>
      <c r="I136" s="201"/>
      <c r="J136" s="201">
        <f t="shared" si="15"/>
        <v>57000</v>
      </c>
      <c r="K136" s="201"/>
      <c r="L136" s="201"/>
      <c r="M136" s="201">
        <f t="shared" si="16"/>
        <v>0</v>
      </c>
      <c r="N136" s="201"/>
      <c r="O136" s="201"/>
      <c r="P136" s="201">
        <f t="shared" si="17"/>
        <v>0</v>
      </c>
      <c r="Q136" s="201"/>
      <c r="R136" s="201"/>
      <c r="S136" s="201">
        <f t="shared" si="18"/>
        <v>0</v>
      </c>
      <c r="T136" s="201"/>
      <c r="U136" s="201"/>
      <c r="V136" s="201">
        <f t="shared" si="19"/>
        <v>0</v>
      </c>
      <c r="W136" s="201"/>
      <c r="X136" s="201"/>
      <c r="Y136" s="201">
        <f t="shared" si="20"/>
        <v>0</v>
      </c>
      <c r="Z136" s="201"/>
      <c r="AA136" s="201"/>
      <c r="AB136" s="201">
        <f t="shared" si="21"/>
        <v>0</v>
      </c>
      <c r="AC136" s="201"/>
      <c r="AD136" s="201"/>
      <c r="AE136" s="201">
        <f t="shared" si="22"/>
        <v>0</v>
      </c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  <c r="EG136" s="190"/>
      <c r="EH136" s="190"/>
      <c r="EI136" s="190"/>
      <c r="EJ136" s="190"/>
      <c r="EK136" s="190"/>
      <c r="EL136" s="190"/>
      <c r="EM136" s="190"/>
      <c r="EN136" s="190"/>
      <c r="EO136" s="190"/>
      <c r="EP136" s="190"/>
      <c r="EQ136" s="190"/>
      <c r="ER136" s="190"/>
      <c r="ES136" s="190"/>
      <c r="ET136" s="190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0"/>
      <c r="FF136" s="190"/>
      <c r="FG136" s="190"/>
      <c r="FH136" s="190"/>
      <c r="FI136" s="190"/>
      <c r="FJ136" s="190"/>
      <c r="FK136" s="190"/>
      <c r="FL136" s="190"/>
      <c r="FM136" s="190"/>
      <c r="FN136" s="190"/>
      <c r="FO136" s="190"/>
      <c r="FP136" s="190"/>
      <c r="FQ136" s="190"/>
      <c r="FR136" s="190"/>
      <c r="FS136" s="190"/>
      <c r="FT136" s="190"/>
      <c r="FU136" s="190"/>
      <c r="FV136" s="190"/>
      <c r="FW136" s="190"/>
      <c r="FX136" s="190"/>
      <c r="FY136" s="190"/>
      <c r="FZ136" s="190"/>
      <c r="GA136" s="190"/>
      <c r="GB136" s="190"/>
      <c r="GC136" s="190"/>
      <c r="GD136" s="190"/>
      <c r="GE136" s="190"/>
      <c r="GF136" s="190"/>
      <c r="GG136" s="190"/>
      <c r="GH136" s="190"/>
      <c r="GI136" s="190"/>
      <c r="GJ136" s="190"/>
      <c r="GK136" s="190"/>
      <c r="GL136" s="190"/>
      <c r="GM136" s="190"/>
      <c r="GN136" s="190"/>
      <c r="GO136" s="190"/>
      <c r="GP136" s="190"/>
      <c r="GQ136" s="190"/>
      <c r="GR136" s="190"/>
      <c r="GS136" s="190"/>
      <c r="GT136" s="190"/>
      <c r="GU136" s="190"/>
      <c r="GV136" s="190"/>
      <c r="GW136" s="190"/>
      <c r="GX136" s="190"/>
      <c r="GY136" s="190"/>
      <c r="GZ136" s="190"/>
      <c r="HA136" s="190"/>
      <c r="HB136" s="190"/>
      <c r="HC136" s="190"/>
      <c r="HD136" s="190"/>
      <c r="HE136" s="190"/>
      <c r="HF136" s="190"/>
      <c r="HG136" s="190"/>
      <c r="HH136" s="190"/>
      <c r="HI136" s="190"/>
      <c r="HJ136" s="190"/>
      <c r="HK136" s="190"/>
      <c r="HL136" s="190"/>
      <c r="HM136" s="190"/>
      <c r="HN136" s="190"/>
      <c r="HO136" s="190"/>
      <c r="HP136" s="190"/>
      <c r="HQ136" s="190"/>
      <c r="HR136" s="190"/>
      <c r="HS136" s="190"/>
      <c r="HT136" s="190"/>
      <c r="HU136" s="190"/>
      <c r="HV136" s="190"/>
      <c r="HW136" s="190"/>
      <c r="HX136" s="190"/>
      <c r="HY136" s="190"/>
      <c r="HZ136" s="190"/>
      <c r="IA136" s="190"/>
      <c r="IB136" s="190"/>
      <c r="IC136" s="190"/>
      <c r="ID136" s="190"/>
      <c r="IE136" s="190"/>
      <c r="IF136" s="190"/>
      <c r="IG136" s="190"/>
      <c r="IH136" s="190"/>
      <c r="II136" s="190"/>
      <c r="IJ136" s="190"/>
      <c r="IK136" s="190"/>
      <c r="IL136" s="190"/>
      <c r="IM136" s="190"/>
      <c r="IN136" s="190"/>
      <c r="IO136" s="190"/>
      <c r="IP136" s="190"/>
      <c r="IQ136" s="190"/>
      <c r="IR136" s="190"/>
      <c r="IS136" s="190"/>
      <c r="IT136" s="190"/>
      <c r="IU136" s="190"/>
      <c r="IV136" s="190"/>
    </row>
    <row r="137" spans="1:256" ht="31.5">
      <c r="A137" s="209" t="s">
        <v>719</v>
      </c>
      <c r="B137" s="199">
        <v>3</v>
      </c>
      <c r="C137" s="199">
        <v>738</v>
      </c>
      <c r="D137" s="203">
        <v>5100</v>
      </c>
      <c r="E137" s="201">
        <f t="shared" si="23"/>
        <v>15571</v>
      </c>
      <c r="F137" s="201">
        <f t="shared" si="23"/>
        <v>0</v>
      </c>
      <c r="G137" s="201">
        <f t="shared" si="23"/>
        <v>15571</v>
      </c>
      <c r="H137" s="201"/>
      <c r="I137" s="201"/>
      <c r="J137" s="201">
        <f t="shared" si="15"/>
        <v>0</v>
      </c>
      <c r="K137" s="201"/>
      <c r="L137" s="201"/>
      <c r="M137" s="201">
        <f t="shared" si="16"/>
        <v>0</v>
      </c>
      <c r="N137" s="201">
        <v>15571</v>
      </c>
      <c r="O137" s="201"/>
      <c r="P137" s="201">
        <f t="shared" si="17"/>
        <v>15571</v>
      </c>
      <c r="Q137" s="201"/>
      <c r="R137" s="201"/>
      <c r="S137" s="201">
        <f t="shared" si="18"/>
        <v>0</v>
      </c>
      <c r="T137" s="201"/>
      <c r="U137" s="201"/>
      <c r="V137" s="201">
        <f t="shared" si="19"/>
        <v>0</v>
      </c>
      <c r="W137" s="201"/>
      <c r="X137" s="201"/>
      <c r="Y137" s="201">
        <f t="shared" si="20"/>
        <v>0</v>
      </c>
      <c r="Z137" s="201"/>
      <c r="AA137" s="201"/>
      <c r="AB137" s="201">
        <f t="shared" si="21"/>
        <v>0</v>
      </c>
      <c r="AC137" s="201"/>
      <c r="AD137" s="201"/>
      <c r="AE137" s="201">
        <f t="shared" si="22"/>
        <v>0</v>
      </c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190"/>
      <c r="CY137" s="190"/>
      <c r="CZ137" s="190"/>
      <c r="DA137" s="190"/>
      <c r="DB137" s="190"/>
      <c r="DC137" s="190"/>
      <c r="DD137" s="190"/>
      <c r="DE137" s="190"/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190"/>
      <c r="DS137" s="190"/>
      <c r="DT137" s="190"/>
      <c r="DU137" s="190"/>
      <c r="DV137" s="190"/>
      <c r="DW137" s="190"/>
      <c r="DX137" s="190"/>
      <c r="DY137" s="190"/>
      <c r="DZ137" s="190"/>
      <c r="EA137" s="190"/>
      <c r="EB137" s="190"/>
      <c r="EC137" s="190"/>
      <c r="ED137" s="190"/>
      <c r="EE137" s="190"/>
      <c r="EF137" s="190"/>
      <c r="EG137" s="190"/>
      <c r="EH137" s="190"/>
      <c r="EI137" s="190"/>
      <c r="EJ137" s="190"/>
      <c r="EK137" s="190"/>
      <c r="EL137" s="190"/>
      <c r="EM137" s="190"/>
      <c r="EN137" s="190"/>
      <c r="EO137" s="190"/>
      <c r="EP137" s="190"/>
      <c r="EQ137" s="190"/>
      <c r="ER137" s="190"/>
      <c r="ES137" s="190"/>
      <c r="ET137" s="190"/>
      <c r="EU137" s="190"/>
      <c r="EV137" s="190"/>
      <c r="EW137" s="190"/>
      <c r="EX137" s="190"/>
      <c r="EY137" s="190"/>
      <c r="EZ137" s="190"/>
      <c r="FA137" s="190"/>
      <c r="FB137" s="190"/>
      <c r="FC137" s="190"/>
      <c r="FD137" s="190"/>
      <c r="FE137" s="190"/>
      <c r="FF137" s="190"/>
      <c r="FG137" s="190"/>
      <c r="FH137" s="190"/>
      <c r="FI137" s="190"/>
      <c r="FJ137" s="190"/>
      <c r="FK137" s="190"/>
      <c r="FL137" s="190"/>
      <c r="FM137" s="190"/>
      <c r="FN137" s="190"/>
      <c r="FO137" s="190"/>
      <c r="FP137" s="190"/>
      <c r="FQ137" s="190"/>
      <c r="FR137" s="190"/>
      <c r="FS137" s="190"/>
      <c r="FT137" s="190"/>
      <c r="FU137" s="190"/>
      <c r="FV137" s="190"/>
      <c r="FW137" s="190"/>
      <c r="FX137" s="190"/>
      <c r="FY137" s="190"/>
      <c r="FZ137" s="190"/>
      <c r="GA137" s="190"/>
      <c r="GB137" s="190"/>
      <c r="GC137" s="190"/>
      <c r="GD137" s="190"/>
      <c r="GE137" s="190"/>
      <c r="GF137" s="190"/>
      <c r="GG137" s="190"/>
      <c r="GH137" s="190"/>
      <c r="GI137" s="190"/>
      <c r="GJ137" s="190"/>
      <c r="GK137" s="190"/>
      <c r="GL137" s="190"/>
      <c r="GM137" s="190"/>
      <c r="GN137" s="190"/>
      <c r="GO137" s="190"/>
      <c r="GP137" s="190"/>
      <c r="GQ137" s="190"/>
      <c r="GR137" s="190"/>
      <c r="GS137" s="190"/>
      <c r="GT137" s="190"/>
      <c r="GU137" s="190"/>
      <c r="GV137" s="190"/>
      <c r="GW137" s="190"/>
      <c r="GX137" s="190"/>
      <c r="GY137" s="190"/>
      <c r="GZ137" s="190"/>
      <c r="HA137" s="190"/>
      <c r="HB137" s="190"/>
      <c r="HC137" s="190"/>
      <c r="HD137" s="190"/>
      <c r="HE137" s="190"/>
      <c r="HF137" s="190"/>
      <c r="HG137" s="190"/>
      <c r="HH137" s="190"/>
      <c r="HI137" s="190"/>
      <c r="HJ137" s="190"/>
      <c r="HK137" s="190"/>
      <c r="HL137" s="190"/>
      <c r="HM137" s="190"/>
      <c r="HN137" s="190"/>
      <c r="HO137" s="190"/>
      <c r="HP137" s="190"/>
      <c r="HQ137" s="190"/>
      <c r="HR137" s="190"/>
      <c r="HS137" s="190"/>
      <c r="HT137" s="190"/>
      <c r="HU137" s="190"/>
      <c r="HV137" s="190"/>
      <c r="HW137" s="190"/>
      <c r="HX137" s="190"/>
      <c r="HY137" s="190"/>
      <c r="HZ137" s="190"/>
      <c r="IA137" s="190"/>
      <c r="IB137" s="190"/>
      <c r="IC137" s="190"/>
      <c r="ID137" s="190"/>
      <c r="IE137" s="190"/>
      <c r="IF137" s="190"/>
      <c r="IG137" s="190"/>
      <c r="IH137" s="190"/>
      <c r="II137" s="190"/>
      <c r="IJ137" s="190"/>
      <c r="IK137" s="190"/>
      <c r="IL137" s="190"/>
      <c r="IM137" s="190"/>
      <c r="IN137" s="190"/>
      <c r="IO137" s="190"/>
      <c r="IP137" s="190"/>
      <c r="IQ137" s="190"/>
      <c r="IR137" s="190"/>
      <c r="IS137" s="190"/>
      <c r="IT137" s="190"/>
      <c r="IU137" s="190"/>
      <c r="IV137" s="190"/>
    </row>
    <row r="138" spans="1:256" ht="31.5">
      <c r="A138" s="209" t="s">
        <v>720</v>
      </c>
      <c r="B138" s="199">
        <v>3</v>
      </c>
      <c r="C138" s="199">
        <v>738</v>
      </c>
      <c r="D138" s="203">
        <v>5100</v>
      </c>
      <c r="E138" s="201">
        <f t="shared" si="23"/>
        <v>15993</v>
      </c>
      <c r="F138" s="201">
        <f t="shared" si="23"/>
        <v>0</v>
      </c>
      <c r="G138" s="201">
        <f t="shared" si="23"/>
        <v>15993</v>
      </c>
      <c r="H138" s="201"/>
      <c r="I138" s="201"/>
      <c r="J138" s="201">
        <f t="shared" si="15"/>
        <v>0</v>
      </c>
      <c r="K138" s="201"/>
      <c r="L138" s="201"/>
      <c r="M138" s="201">
        <f t="shared" si="16"/>
        <v>0</v>
      </c>
      <c r="N138" s="201">
        <v>15993</v>
      </c>
      <c r="O138" s="201"/>
      <c r="P138" s="201">
        <f t="shared" si="17"/>
        <v>15993</v>
      </c>
      <c r="Q138" s="201"/>
      <c r="R138" s="201"/>
      <c r="S138" s="201">
        <f t="shared" si="18"/>
        <v>0</v>
      </c>
      <c r="T138" s="201"/>
      <c r="U138" s="201"/>
      <c r="V138" s="201">
        <f t="shared" si="19"/>
        <v>0</v>
      </c>
      <c r="W138" s="201"/>
      <c r="X138" s="201"/>
      <c r="Y138" s="201">
        <f t="shared" si="20"/>
        <v>0</v>
      </c>
      <c r="Z138" s="201"/>
      <c r="AA138" s="201"/>
      <c r="AB138" s="201">
        <f t="shared" si="21"/>
        <v>0</v>
      </c>
      <c r="AC138" s="201"/>
      <c r="AD138" s="201"/>
      <c r="AE138" s="201">
        <f t="shared" si="22"/>
        <v>0</v>
      </c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  <c r="EG138" s="190"/>
      <c r="EH138" s="190"/>
      <c r="EI138" s="190"/>
      <c r="EJ138" s="190"/>
      <c r="EK138" s="190"/>
      <c r="EL138" s="190"/>
      <c r="EM138" s="190"/>
      <c r="EN138" s="190"/>
      <c r="EO138" s="190"/>
      <c r="EP138" s="190"/>
      <c r="EQ138" s="190"/>
      <c r="ER138" s="190"/>
      <c r="ES138" s="190"/>
      <c r="ET138" s="190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0"/>
      <c r="FI138" s="190"/>
      <c r="FJ138" s="190"/>
      <c r="FK138" s="190"/>
      <c r="FL138" s="190"/>
      <c r="FM138" s="190"/>
      <c r="FN138" s="190"/>
      <c r="FO138" s="190"/>
      <c r="FP138" s="190"/>
      <c r="FQ138" s="190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190"/>
      <c r="GB138" s="190"/>
      <c r="GC138" s="190"/>
      <c r="GD138" s="190"/>
      <c r="GE138" s="190"/>
      <c r="GF138" s="190"/>
      <c r="GG138" s="190"/>
      <c r="GH138" s="190"/>
      <c r="GI138" s="190"/>
      <c r="GJ138" s="190"/>
      <c r="GK138" s="190"/>
      <c r="GL138" s="190"/>
      <c r="GM138" s="190"/>
      <c r="GN138" s="190"/>
      <c r="GO138" s="190"/>
      <c r="GP138" s="190"/>
      <c r="GQ138" s="190"/>
      <c r="GR138" s="190"/>
      <c r="GS138" s="190"/>
      <c r="GT138" s="190"/>
      <c r="GU138" s="190"/>
      <c r="GV138" s="190"/>
      <c r="GW138" s="190"/>
      <c r="GX138" s="190"/>
      <c r="GY138" s="190"/>
      <c r="GZ138" s="190"/>
      <c r="HA138" s="190"/>
      <c r="HB138" s="190"/>
      <c r="HC138" s="190"/>
      <c r="HD138" s="190"/>
      <c r="HE138" s="190"/>
      <c r="HF138" s="190"/>
      <c r="HG138" s="190"/>
      <c r="HH138" s="190"/>
      <c r="HI138" s="190"/>
      <c r="HJ138" s="190"/>
      <c r="HK138" s="190"/>
      <c r="HL138" s="190"/>
      <c r="HM138" s="190"/>
      <c r="HN138" s="190"/>
      <c r="HO138" s="190"/>
      <c r="HP138" s="190"/>
      <c r="HQ138" s="190"/>
      <c r="HR138" s="190"/>
      <c r="HS138" s="190"/>
      <c r="HT138" s="190"/>
      <c r="HU138" s="190"/>
      <c r="HV138" s="190"/>
      <c r="HW138" s="190"/>
      <c r="HX138" s="190"/>
      <c r="HY138" s="190"/>
      <c r="HZ138" s="190"/>
      <c r="IA138" s="190"/>
      <c r="IB138" s="190"/>
      <c r="IC138" s="190"/>
      <c r="ID138" s="190"/>
      <c r="IE138" s="190"/>
      <c r="IF138" s="190"/>
      <c r="IG138" s="190"/>
      <c r="IH138" s="190"/>
      <c r="II138" s="190"/>
      <c r="IJ138" s="190"/>
      <c r="IK138" s="190"/>
      <c r="IL138" s="190"/>
      <c r="IM138" s="190"/>
      <c r="IN138" s="190"/>
      <c r="IO138" s="190"/>
      <c r="IP138" s="190"/>
      <c r="IQ138" s="190"/>
      <c r="IR138" s="190"/>
      <c r="IS138" s="190"/>
      <c r="IT138" s="190"/>
      <c r="IU138" s="190"/>
      <c r="IV138" s="190"/>
    </row>
    <row r="139" spans="1:256" ht="31.5">
      <c r="A139" s="209" t="s">
        <v>721</v>
      </c>
      <c r="B139" s="199">
        <v>3</v>
      </c>
      <c r="C139" s="199">
        <v>738</v>
      </c>
      <c r="D139" s="203">
        <v>5100</v>
      </c>
      <c r="E139" s="201">
        <f t="shared" si="23"/>
        <v>12998</v>
      </c>
      <c r="F139" s="201">
        <f t="shared" si="23"/>
        <v>0</v>
      </c>
      <c r="G139" s="201">
        <f t="shared" si="23"/>
        <v>12998</v>
      </c>
      <c r="H139" s="201"/>
      <c r="I139" s="201"/>
      <c r="J139" s="201">
        <f aca="true" t="shared" si="25" ref="J139:J202">H139-I139</f>
        <v>0</v>
      </c>
      <c r="K139" s="201"/>
      <c r="L139" s="201"/>
      <c r="M139" s="201">
        <f aca="true" t="shared" si="26" ref="M139:M202">K139-L139</f>
        <v>0</v>
      </c>
      <c r="N139" s="201">
        <v>12998</v>
      </c>
      <c r="O139" s="201"/>
      <c r="P139" s="201">
        <f aca="true" t="shared" si="27" ref="P139:P202">N139-O139</f>
        <v>12998</v>
      </c>
      <c r="Q139" s="201"/>
      <c r="R139" s="201"/>
      <c r="S139" s="201">
        <f aca="true" t="shared" si="28" ref="S139:S202">Q139-R139</f>
        <v>0</v>
      </c>
      <c r="T139" s="201"/>
      <c r="U139" s="201"/>
      <c r="V139" s="201">
        <f aca="true" t="shared" si="29" ref="V139:V202">T139-U139</f>
        <v>0</v>
      </c>
      <c r="W139" s="201"/>
      <c r="X139" s="201"/>
      <c r="Y139" s="201">
        <f aca="true" t="shared" si="30" ref="Y139:Y202">W139-X139</f>
        <v>0</v>
      </c>
      <c r="Z139" s="201"/>
      <c r="AA139" s="201"/>
      <c r="AB139" s="201">
        <f aca="true" t="shared" si="31" ref="AB139:AB202">Z139-AA139</f>
        <v>0</v>
      </c>
      <c r="AC139" s="201"/>
      <c r="AD139" s="201"/>
      <c r="AE139" s="201">
        <f aca="true" t="shared" si="32" ref="AE139:AE202">AC139-AD139</f>
        <v>0</v>
      </c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190"/>
      <c r="DS139" s="190"/>
      <c r="DT139" s="190"/>
      <c r="DU139" s="190"/>
      <c r="DV139" s="190"/>
      <c r="DW139" s="190"/>
      <c r="DX139" s="190"/>
      <c r="DY139" s="190"/>
      <c r="DZ139" s="190"/>
      <c r="EA139" s="190"/>
      <c r="EB139" s="190"/>
      <c r="EC139" s="190"/>
      <c r="ED139" s="190"/>
      <c r="EE139" s="190"/>
      <c r="EF139" s="190"/>
      <c r="EG139" s="190"/>
      <c r="EH139" s="190"/>
      <c r="EI139" s="190"/>
      <c r="EJ139" s="190"/>
      <c r="EK139" s="190"/>
      <c r="EL139" s="190"/>
      <c r="EM139" s="190"/>
      <c r="EN139" s="190"/>
      <c r="EO139" s="190"/>
      <c r="EP139" s="190"/>
      <c r="EQ139" s="190"/>
      <c r="ER139" s="190"/>
      <c r="ES139" s="190"/>
      <c r="ET139" s="190"/>
      <c r="EU139" s="190"/>
      <c r="EV139" s="190"/>
      <c r="EW139" s="190"/>
      <c r="EX139" s="190"/>
      <c r="EY139" s="190"/>
      <c r="EZ139" s="190"/>
      <c r="FA139" s="190"/>
      <c r="FB139" s="190"/>
      <c r="FC139" s="190"/>
      <c r="FD139" s="190"/>
      <c r="FE139" s="190"/>
      <c r="FF139" s="190"/>
      <c r="FG139" s="190"/>
      <c r="FH139" s="190"/>
      <c r="FI139" s="190"/>
      <c r="FJ139" s="190"/>
      <c r="FK139" s="190"/>
      <c r="FL139" s="190"/>
      <c r="FM139" s="190"/>
      <c r="FN139" s="190"/>
      <c r="FO139" s="190"/>
      <c r="FP139" s="190"/>
      <c r="FQ139" s="190"/>
      <c r="FR139" s="190"/>
      <c r="FS139" s="190"/>
      <c r="FT139" s="190"/>
      <c r="FU139" s="190"/>
      <c r="FV139" s="190"/>
      <c r="FW139" s="190"/>
      <c r="FX139" s="190"/>
      <c r="FY139" s="190"/>
      <c r="FZ139" s="190"/>
      <c r="GA139" s="190"/>
      <c r="GB139" s="190"/>
      <c r="GC139" s="190"/>
      <c r="GD139" s="190"/>
      <c r="GE139" s="190"/>
      <c r="GF139" s="190"/>
      <c r="GG139" s="190"/>
      <c r="GH139" s="190"/>
      <c r="GI139" s="190"/>
      <c r="GJ139" s="190"/>
      <c r="GK139" s="190"/>
      <c r="GL139" s="190"/>
      <c r="GM139" s="190"/>
      <c r="GN139" s="190"/>
      <c r="GO139" s="190"/>
      <c r="GP139" s="190"/>
      <c r="GQ139" s="190"/>
      <c r="GR139" s="190"/>
      <c r="GS139" s="190"/>
      <c r="GT139" s="190"/>
      <c r="GU139" s="190"/>
      <c r="GV139" s="190"/>
      <c r="GW139" s="190"/>
      <c r="GX139" s="190"/>
      <c r="GY139" s="190"/>
      <c r="GZ139" s="190"/>
      <c r="HA139" s="190"/>
      <c r="HB139" s="190"/>
      <c r="HC139" s="190"/>
      <c r="HD139" s="190"/>
      <c r="HE139" s="190"/>
      <c r="HF139" s="190"/>
      <c r="HG139" s="190"/>
      <c r="HH139" s="190"/>
      <c r="HI139" s="190"/>
      <c r="HJ139" s="190"/>
      <c r="HK139" s="190"/>
      <c r="HL139" s="190"/>
      <c r="HM139" s="190"/>
      <c r="HN139" s="190"/>
      <c r="HO139" s="190"/>
      <c r="HP139" s="190"/>
      <c r="HQ139" s="190"/>
      <c r="HR139" s="190"/>
      <c r="HS139" s="190"/>
      <c r="HT139" s="190"/>
      <c r="HU139" s="190"/>
      <c r="HV139" s="190"/>
      <c r="HW139" s="190"/>
      <c r="HX139" s="190"/>
      <c r="HY139" s="190"/>
      <c r="HZ139" s="190"/>
      <c r="IA139" s="190"/>
      <c r="IB139" s="190"/>
      <c r="IC139" s="190"/>
      <c r="ID139" s="190"/>
      <c r="IE139" s="190"/>
      <c r="IF139" s="190"/>
      <c r="IG139" s="190"/>
      <c r="IH139" s="190"/>
      <c r="II139" s="190"/>
      <c r="IJ139" s="190"/>
      <c r="IK139" s="190"/>
      <c r="IL139" s="190"/>
      <c r="IM139" s="190"/>
      <c r="IN139" s="190"/>
      <c r="IO139" s="190"/>
      <c r="IP139" s="190"/>
      <c r="IQ139" s="190"/>
      <c r="IR139" s="190"/>
      <c r="IS139" s="190"/>
      <c r="IT139" s="190"/>
      <c r="IU139" s="190"/>
      <c r="IV139" s="190"/>
    </row>
    <row r="140" spans="1:256" ht="31.5">
      <c r="A140" s="209" t="s">
        <v>722</v>
      </c>
      <c r="B140" s="199">
        <v>3</v>
      </c>
      <c r="C140" s="199">
        <v>738</v>
      </c>
      <c r="D140" s="203">
        <v>5100</v>
      </c>
      <c r="E140" s="201">
        <f t="shared" si="23"/>
        <v>12999</v>
      </c>
      <c r="F140" s="201">
        <f t="shared" si="23"/>
        <v>0</v>
      </c>
      <c r="G140" s="201">
        <f t="shared" si="23"/>
        <v>12999</v>
      </c>
      <c r="H140" s="201"/>
      <c r="I140" s="201"/>
      <c r="J140" s="201">
        <f t="shared" si="25"/>
        <v>0</v>
      </c>
      <c r="K140" s="201"/>
      <c r="L140" s="201"/>
      <c r="M140" s="201">
        <f t="shared" si="26"/>
        <v>0</v>
      </c>
      <c r="N140" s="201">
        <v>12999</v>
      </c>
      <c r="O140" s="201"/>
      <c r="P140" s="201">
        <f t="shared" si="27"/>
        <v>12999</v>
      </c>
      <c r="Q140" s="201"/>
      <c r="R140" s="201"/>
      <c r="S140" s="201">
        <f t="shared" si="28"/>
        <v>0</v>
      </c>
      <c r="T140" s="201"/>
      <c r="U140" s="201"/>
      <c r="V140" s="201">
        <f t="shared" si="29"/>
        <v>0</v>
      </c>
      <c r="W140" s="201"/>
      <c r="X140" s="201"/>
      <c r="Y140" s="201">
        <f t="shared" si="30"/>
        <v>0</v>
      </c>
      <c r="Z140" s="201"/>
      <c r="AA140" s="201"/>
      <c r="AB140" s="201">
        <f t="shared" si="31"/>
        <v>0</v>
      </c>
      <c r="AC140" s="201"/>
      <c r="AD140" s="201"/>
      <c r="AE140" s="201">
        <f t="shared" si="32"/>
        <v>0</v>
      </c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  <c r="EG140" s="190"/>
      <c r="EH140" s="190"/>
      <c r="EI140" s="190"/>
      <c r="EJ140" s="190"/>
      <c r="EK140" s="190"/>
      <c r="EL140" s="190"/>
      <c r="EM140" s="190"/>
      <c r="EN140" s="190"/>
      <c r="EO140" s="190"/>
      <c r="EP140" s="190"/>
      <c r="EQ140" s="190"/>
      <c r="ER140" s="190"/>
      <c r="ES140" s="190"/>
      <c r="ET140" s="190"/>
      <c r="EU140" s="190"/>
      <c r="EV140" s="190"/>
      <c r="EW140" s="190"/>
      <c r="EX140" s="190"/>
      <c r="EY140" s="190"/>
      <c r="EZ140" s="190"/>
      <c r="FA140" s="190"/>
      <c r="FB140" s="190"/>
      <c r="FC140" s="190"/>
      <c r="FD140" s="190"/>
      <c r="FE140" s="190"/>
      <c r="FF140" s="190"/>
      <c r="FG140" s="190"/>
      <c r="FH140" s="190"/>
      <c r="FI140" s="190"/>
      <c r="FJ140" s="190"/>
      <c r="FK140" s="190"/>
      <c r="FL140" s="190"/>
      <c r="FM140" s="190"/>
      <c r="FN140" s="190"/>
      <c r="FO140" s="190"/>
      <c r="FP140" s="190"/>
      <c r="FQ140" s="190"/>
      <c r="FR140" s="190"/>
      <c r="FS140" s="190"/>
      <c r="FT140" s="190"/>
      <c r="FU140" s="190"/>
      <c r="FV140" s="190"/>
      <c r="FW140" s="190"/>
      <c r="FX140" s="190"/>
      <c r="FY140" s="190"/>
      <c r="FZ140" s="190"/>
      <c r="GA140" s="190"/>
      <c r="GB140" s="190"/>
      <c r="GC140" s="190"/>
      <c r="GD140" s="190"/>
      <c r="GE140" s="190"/>
      <c r="GF140" s="190"/>
      <c r="GG140" s="190"/>
      <c r="GH140" s="190"/>
      <c r="GI140" s="190"/>
      <c r="GJ140" s="190"/>
      <c r="GK140" s="190"/>
      <c r="GL140" s="190"/>
      <c r="GM140" s="190"/>
      <c r="GN140" s="190"/>
      <c r="GO140" s="190"/>
      <c r="GP140" s="190"/>
      <c r="GQ140" s="190"/>
      <c r="GR140" s="190"/>
      <c r="GS140" s="190"/>
      <c r="GT140" s="190"/>
      <c r="GU140" s="190"/>
      <c r="GV140" s="190"/>
      <c r="GW140" s="190"/>
      <c r="GX140" s="190"/>
      <c r="GY140" s="190"/>
      <c r="GZ140" s="190"/>
      <c r="HA140" s="190"/>
      <c r="HB140" s="190"/>
      <c r="HC140" s="190"/>
      <c r="HD140" s="190"/>
      <c r="HE140" s="190"/>
      <c r="HF140" s="190"/>
      <c r="HG140" s="190"/>
      <c r="HH140" s="190"/>
      <c r="HI140" s="190"/>
      <c r="HJ140" s="190"/>
      <c r="HK140" s="190"/>
      <c r="HL140" s="190"/>
      <c r="HM140" s="190"/>
      <c r="HN140" s="190"/>
      <c r="HO140" s="190"/>
      <c r="HP140" s="190"/>
      <c r="HQ140" s="190"/>
      <c r="HR140" s="190"/>
      <c r="HS140" s="190"/>
      <c r="HT140" s="190"/>
      <c r="HU140" s="190"/>
      <c r="HV140" s="190"/>
      <c r="HW140" s="190"/>
      <c r="HX140" s="190"/>
      <c r="HY140" s="190"/>
      <c r="HZ140" s="190"/>
      <c r="IA140" s="190"/>
      <c r="IB140" s="190"/>
      <c r="IC140" s="190"/>
      <c r="ID140" s="190"/>
      <c r="IE140" s="190"/>
      <c r="IF140" s="190"/>
      <c r="IG140" s="190"/>
      <c r="IH140" s="190"/>
      <c r="II140" s="190"/>
      <c r="IJ140" s="190"/>
      <c r="IK140" s="190"/>
      <c r="IL140" s="190"/>
      <c r="IM140" s="190"/>
      <c r="IN140" s="190"/>
      <c r="IO140" s="190"/>
      <c r="IP140" s="190"/>
      <c r="IQ140" s="190"/>
      <c r="IR140" s="190"/>
      <c r="IS140" s="190"/>
      <c r="IT140" s="190"/>
      <c r="IU140" s="190"/>
      <c r="IV140" s="190"/>
    </row>
    <row r="141" spans="1:256" ht="31.5">
      <c r="A141" s="209" t="s">
        <v>723</v>
      </c>
      <c r="B141" s="199">
        <v>3</v>
      </c>
      <c r="C141" s="199">
        <v>738</v>
      </c>
      <c r="D141" s="203">
        <v>5100</v>
      </c>
      <c r="E141" s="201">
        <f t="shared" si="23"/>
        <v>7000</v>
      </c>
      <c r="F141" s="201">
        <f t="shared" si="23"/>
        <v>0</v>
      </c>
      <c r="G141" s="201">
        <f t="shared" si="23"/>
        <v>7000</v>
      </c>
      <c r="H141" s="201"/>
      <c r="I141" s="201"/>
      <c r="J141" s="201">
        <f t="shared" si="25"/>
        <v>0</v>
      </c>
      <c r="K141" s="201"/>
      <c r="L141" s="201"/>
      <c r="M141" s="201">
        <f t="shared" si="26"/>
        <v>0</v>
      </c>
      <c r="N141" s="201">
        <v>7000</v>
      </c>
      <c r="O141" s="201"/>
      <c r="P141" s="201">
        <f t="shared" si="27"/>
        <v>7000</v>
      </c>
      <c r="Q141" s="201"/>
      <c r="R141" s="201"/>
      <c r="S141" s="201">
        <f t="shared" si="28"/>
        <v>0</v>
      </c>
      <c r="T141" s="201"/>
      <c r="U141" s="201"/>
      <c r="V141" s="201">
        <f t="shared" si="29"/>
        <v>0</v>
      </c>
      <c r="W141" s="201"/>
      <c r="X141" s="201"/>
      <c r="Y141" s="201">
        <f t="shared" si="30"/>
        <v>0</v>
      </c>
      <c r="Z141" s="201"/>
      <c r="AA141" s="201"/>
      <c r="AB141" s="201">
        <f t="shared" si="31"/>
        <v>0</v>
      </c>
      <c r="AC141" s="201"/>
      <c r="AD141" s="201"/>
      <c r="AE141" s="201">
        <f t="shared" si="32"/>
        <v>0</v>
      </c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190"/>
      <c r="DS141" s="190"/>
      <c r="DT141" s="190"/>
      <c r="DU141" s="190"/>
      <c r="DV141" s="190"/>
      <c r="DW141" s="190"/>
      <c r="DX141" s="190"/>
      <c r="DY141" s="190"/>
      <c r="DZ141" s="190"/>
      <c r="EA141" s="190"/>
      <c r="EB141" s="190"/>
      <c r="EC141" s="190"/>
      <c r="ED141" s="190"/>
      <c r="EE141" s="190"/>
      <c r="EF141" s="190"/>
      <c r="EG141" s="190"/>
      <c r="EH141" s="190"/>
      <c r="EI141" s="190"/>
      <c r="EJ141" s="190"/>
      <c r="EK141" s="190"/>
      <c r="EL141" s="190"/>
      <c r="EM141" s="190"/>
      <c r="EN141" s="190"/>
      <c r="EO141" s="190"/>
      <c r="EP141" s="190"/>
      <c r="EQ141" s="190"/>
      <c r="ER141" s="190"/>
      <c r="ES141" s="190"/>
      <c r="ET141" s="190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0"/>
      <c r="FI141" s="190"/>
      <c r="FJ141" s="190"/>
      <c r="FK141" s="190"/>
      <c r="FL141" s="190"/>
      <c r="FM141" s="190"/>
      <c r="FN141" s="190"/>
      <c r="FO141" s="190"/>
      <c r="FP141" s="190"/>
      <c r="FQ141" s="190"/>
      <c r="FR141" s="190"/>
      <c r="FS141" s="190"/>
      <c r="FT141" s="190"/>
      <c r="FU141" s="190"/>
      <c r="FV141" s="190"/>
      <c r="FW141" s="190"/>
      <c r="FX141" s="190"/>
      <c r="FY141" s="190"/>
      <c r="FZ141" s="190"/>
      <c r="GA141" s="190"/>
      <c r="GB141" s="190"/>
      <c r="GC141" s="190"/>
      <c r="GD141" s="190"/>
      <c r="GE141" s="190"/>
      <c r="GF141" s="190"/>
      <c r="GG141" s="190"/>
      <c r="GH141" s="190"/>
      <c r="GI141" s="190"/>
      <c r="GJ141" s="190"/>
      <c r="GK141" s="190"/>
      <c r="GL141" s="190"/>
      <c r="GM141" s="190"/>
      <c r="GN141" s="190"/>
      <c r="GO141" s="190"/>
      <c r="GP141" s="190"/>
      <c r="GQ141" s="190"/>
      <c r="GR141" s="190"/>
      <c r="GS141" s="190"/>
      <c r="GT141" s="190"/>
      <c r="GU141" s="190"/>
      <c r="GV141" s="190"/>
      <c r="GW141" s="190"/>
      <c r="GX141" s="190"/>
      <c r="GY141" s="190"/>
      <c r="GZ141" s="190"/>
      <c r="HA141" s="190"/>
      <c r="HB141" s="190"/>
      <c r="HC141" s="190"/>
      <c r="HD141" s="190"/>
      <c r="HE141" s="190"/>
      <c r="HF141" s="190"/>
      <c r="HG141" s="190"/>
      <c r="HH141" s="190"/>
      <c r="HI141" s="190"/>
      <c r="HJ141" s="190"/>
      <c r="HK141" s="190"/>
      <c r="HL141" s="190"/>
      <c r="HM141" s="190"/>
      <c r="HN141" s="190"/>
      <c r="HO141" s="190"/>
      <c r="HP141" s="190"/>
      <c r="HQ141" s="190"/>
      <c r="HR141" s="190"/>
      <c r="HS141" s="190"/>
      <c r="HT141" s="190"/>
      <c r="HU141" s="190"/>
      <c r="HV141" s="190"/>
      <c r="HW141" s="190"/>
      <c r="HX141" s="190"/>
      <c r="HY141" s="190"/>
      <c r="HZ141" s="190"/>
      <c r="IA141" s="190"/>
      <c r="IB141" s="190"/>
      <c r="IC141" s="190"/>
      <c r="ID141" s="190"/>
      <c r="IE141" s="190"/>
      <c r="IF141" s="190"/>
      <c r="IG141" s="190"/>
      <c r="IH141" s="190"/>
      <c r="II141" s="190"/>
      <c r="IJ141" s="190"/>
      <c r="IK141" s="190"/>
      <c r="IL141" s="190"/>
      <c r="IM141" s="190"/>
      <c r="IN141" s="190"/>
      <c r="IO141" s="190"/>
      <c r="IP141" s="190"/>
      <c r="IQ141" s="190"/>
      <c r="IR141" s="190"/>
      <c r="IS141" s="190"/>
      <c r="IT141" s="190"/>
      <c r="IU141" s="190"/>
      <c r="IV141" s="190"/>
    </row>
    <row r="142" spans="1:256" ht="47.25">
      <c r="A142" s="206" t="s">
        <v>724</v>
      </c>
      <c r="B142" s="200">
        <v>2</v>
      </c>
      <c r="C142" s="200">
        <v>714</v>
      </c>
      <c r="D142" s="203">
        <v>5100</v>
      </c>
      <c r="E142" s="201">
        <f t="shared" si="23"/>
        <v>117000</v>
      </c>
      <c r="F142" s="201">
        <f t="shared" si="23"/>
        <v>0</v>
      </c>
      <c r="G142" s="201">
        <f t="shared" si="23"/>
        <v>117000</v>
      </c>
      <c r="H142" s="201">
        <v>117000</v>
      </c>
      <c r="I142" s="201"/>
      <c r="J142" s="201">
        <f t="shared" si="25"/>
        <v>117000</v>
      </c>
      <c r="K142" s="201"/>
      <c r="L142" s="201"/>
      <c r="M142" s="201">
        <f t="shared" si="26"/>
        <v>0</v>
      </c>
      <c r="N142" s="201"/>
      <c r="O142" s="201"/>
      <c r="P142" s="201">
        <f t="shared" si="27"/>
        <v>0</v>
      </c>
      <c r="Q142" s="201"/>
      <c r="R142" s="201"/>
      <c r="S142" s="201">
        <f t="shared" si="28"/>
        <v>0</v>
      </c>
      <c r="T142" s="201"/>
      <c r="U142" s="201"/>
      <c r="V142" s="201">
        <f t="shared" si="29"/>
        <v>0</v>
      </c>
      <c r="W142" s="201"/>
      <c r="X142" s="201"/>
      <c r="Y142" s="201">
        <f t="shared" si="30"/>
        <v>0</v>
      </c>
      <c r="Z142" s="201"/>
      <c r="AA142" s="201"/>
      <c r="AB142" s="201">
        <f t="shared" si="31"/>
        <v>0</v>
      </c>
      <c r="AC142" s="201"/>
      <c r="AD142" s="201"/>
      <c r="AE142" s="201">
        <f t="shared" si="32"/>
        <v>0</v>
      </c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0"/>
      <c r="GD142" s="190"/>
      <c r="GE142" s="190"/>
      <c r="GF142" s="190"/>
      <c r="GG142" s="190"/>
      <c r="GH142" s="190"/>
      <c r="GI142" s="190"/>
      <c r="GJ142" s="190"/>
      <c r="GK142" s="190"/>
      <c r="GL142" s="190"/>
      <c r="GM142" s="190"/>
      <c r="GN142" s="190"/>
      <c r="GO142" s="190"/>
      <c r="GP142" s="190"/>
      <c r="GQ142" s="190"/>
      <c r="GR142" s="190"/>
      <c r="GS142" s="190"/>
      <c r="GT142" s="190"/>
      <c r="GU142" s="190"/>
      <c r="GV142" s="190"/>
      <c r="GW142" s="190"/>
      <c r="GX142" s="190"/>
      <c r="GY142" s="190"/>
      <c r="GZ142" s="190"/>
      <c r="HA142" s="190"/>
      <c r="HB142" s="190"/>
      <c r="HC142" s="190"/>
      <c r="HD142" s="190"/>
      <c r="HE142" s="190"/>
      <c r="HF142" s="190"/>
      <c r="HG142" s="190"/>
      <c r="HH142" s="190"/>
      <c r="HI142" s="190"/>
      <c r="HJ142" s="190"/>
      <c r="HK142" s="190"/>
      <c r="HL142" s="190"/>
      <c r="HM142" s="190"/>
      <c r="HN142" s="190"/>
      <c r="HO142" s="190"/>
      <c r="HP142" s="190"/>
      <c r="HQ142" s="190"/>
      <c r="HR142" s="190"/>
      <c r="HS142" s="190"/>
      <c r="HT142" s="190"/>
      <c r="HU142" s="190"/>
      <c r="HV142" s="190"/>
      <c r="HW142" s="190"/>
      <c r="HX142" s="190"/>
      <c r="HY142" s="190"/>
      <c r="HZ142" s="190"/>
      <c r="IA142" s="190"/>
      <c r="IB142" s="190"/>
      <c r="IC142" s="190"/>
      <c r="ID142" s="190"/>
      <c r="IE142" s="190"/>
      <c r="IF142" s="190"/>
      <c r="IG142" s="190"/>
      <c r="IH142" s="190"/>
      <c r="II142" s="190"/>
      <c r="IJ142" s="190"/>
      <c r="IK142" s="190"/>
      <c r="IL142" s="190"/>
      <c r="IM142" s="190"/>
      <c r="IN142" s="190"/>
      <c r="IO142" s="190"/>
      <c r="IP142" s="190"/>
      <c r="IQ142" s="190"/>
      <c r="IR142" s="190"/>
      <c r="IS142" s="190"/>
      <c r="IT142" s="190"/>
      <c r="IU142" s="190"/>
      <c r="IV142" s="190"/>
    </row>
    <row r="143" spans="1:256" ht="31.5">
      <c r="A143" s="206" t="s">
        <v>725</v>
      </c>
      <c r="B143" s="200">
        <v>2</v>
      </c>
      <c r="C143" s="200">
        <v>714</v>
      </c>
      <c r="D143" s="203">
        <v>5100</v>
      </c>
      <c r="E143" s="201">
        <f t="shared" si="23"/>
        <v>3636</v>
      </c>
      <c r="F143" s="201">
        <f t="shared" si="23"/>
        <v>0</v>
      </c>
      <c r="G143" s="201">
        <f t="shared" si="23"/>
        <v>3636</v>
      </c>
      <c r="H143" s="201"/>
      <c r="I143" s="201"/>
      <c r="J143" s="201">
        <f t="shared" si="25"/>
        <v>0</v>
      </c>
      <c r="K143" s="201"/>
      <c r="L143" s="201"/>
      <c r="M143" s="201">
        <f t="shared" si="26"/>
        <v>0</v>
      </c>
      <c r="N143" s="201">
        <f>60000-60000</f>
        <v>0</v>
      </c>
      <c r="O143" s="201"/>
      <c r="P143" s="201">
        <f t="shared" si="27"/>
        <v>0</v>
      </c>
      <c r="Q143" s="201"/>
      <c r="R143" s="201"/>
      <c r="S143" s="201">
        <f t="shared" si="28"/>
        <v>0</v>
      </c>
      <c r="T143" s="201"/>
      <c r="U143" s="201"/>
      <c r="V143" s="201">
        <f t="shared" si="29"/>
        <v>0</v>
      </c>
      <c r="W143" s="201">
        <v>3636</v>
      </c>
      <c r="X143" s="201"/>
      <c r="Y143" s="201">
        <f t="shared" si="30"/>
        <v>3636</v>
      </c>
      <c r="Z143" s="201"/>
      <c r="AA143" s="201"/>
      <c r="AB143" s="201">
        <f t="shared" si="31"/>
        <v>0</v>
      </c>
      <c r="AC143" s="201"/>
      <c r="AD143" s="201"/>
      <c r="AE143" s="201">
        <f t="shared" si="32"/>
        <v>0</v>
      </c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  <c r="EG143" s="190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0"/>
      <c r="FI143" s="190"/>
      <c r="FJ143" s="190"/>
      <c r="FK143" s="190"/>
      <c r="FL143" s="190"/>
      <c r="FM143" s="190"/>
      <c r="FN143" s="190"/>
      <c r="FO143" s="190"/>
      <c r="FP143" s="190"/>
      <c r="FQ143" s="190"/>
      <c r="FR143" s="190"/>
      <c r="FS143" s="190"/>
      <c r="FT143" s="190"/>
      <c r="FU143" s="190"/>
      <c r="FV143" s="190"/>
      <c r="FW143" s="190"/>
      <c r="FX143" s="190"/>
      <c r="FY143" s="190"/>
      <c r="FZ143" s="190"/>
      <c r="GA143" s="190"/>
      <c r="GB143" s="190"/>
      <c r="GC143" s="190"/>
      <c r="GD143" s="190"/>
      <c r="GE143" s="190"/>
      <c r="GF143" s="190"/>
      <c r="GG143" s="190"/>
      <c r="GH143" s="190"/>
      <c r="GI143" s="190"/>
      <c r="GJ143" s="190"/>
      <c r="GK143" s="190"/>
      <c r="GL143" s="190"/>
      <c r="GM143" s="190"/>
      <c r="GN143" s="190"/>
      <c r="GO143" s="190"/>
      <c r="GP143" s="190"/>
      <c r="GQ143" s="190"/>
      <c r="GR143" s="190"/>
      <c r="GS143" s="190"/>
      <c r="GT143" s="190"/>
      <c r="GU143" s="190"/>
      <c r="GV143" s="190"/>
      <c r="GW143" s="190"/>
      <c r="GX143" s="190"/>
      <c r="GY143" s="190"/>
      <c r="GZ143" s="190"/>
      <c r="HA143" s="190"/>
      <c r="HB143" s="190"/>
      <c r="HC143" s="190"/>
      <c r="HD143" s="190"/>
      <c r="HE143" s="190"/>
      <c r="HF143" s="190"/>
      <c r="HG143" s="190"/>
      <c r="HH143" s="190"/>
      <c r="HI143" s="190"/>
      <c r="HJ143" s="190"/>
      <c r="HK143" s="190"/>
      <c r="HL143" s="190"/>
      <c r="HM143" s="190"/>
      <c r="HN143" s="190"/>
      <c r="HO143" s="190"/>
      <c r="HP143" s="190"/>
      <c r="HQ143" s="190"/>
      <c r="HR143" s="190"/>
      <c r="HS143" s="190"/>
      <c r="HT143" s="190"/>
      <c r="HU143" s="190"/>
      <c r="HV143" s="190"/>
      <c r="HW143" s="190"/>
      <c r="HX143" s="190"/>
      <c r="HY143" s="190"/>
      <c r="HZ143" s="190"/>
      <c r="IA143" s="190"/>
      <c r="IB143" s="190"/>
      <c r="IC143" s="190"/>
      <c r="ID143" s="190"/>
      <c r="IE143" s="190"/>
      <c r="IF143" s="190"/>
      <c r="IG143" s="190"/>
      <c r="IH143" s="190"/>
      <c r="II143" s="190"/>
      <c r="IJ143" s="190"/>
      <c r="IK143" s="190"/>
      <c r="IL143" s="190"/>
      <c r="IM143" s="190"/>
      <c r="IN143" s="190"/>
      <c r="IO143" s="190"/>
      <c r="IP143" s="190"/>
      <c r="IQ143" s="190"/>
      <c r="IR143" s="190"/>
      <c r="IS143" s="190"/>
      <c r="IT143" s="190"/>
      <c r="IU143" s="190"/>
      <c r="IV143" s="190"/>
    </row>
    <row r="144" spans="1:256" ht="47.25">
      <c r="A144" s="210" t="s">
        <v>726</v>
      </c>
      <c r="B144" s="200">
        <v>2</v>
      </c>
      <c r="C144" s="200">
        <v>714</v>
      </c>
      <c r="D144" s="203">
        <v>5100</v>
      </c>
      <c r="E144" s="201">
        <f t="shared" si="23"/>
        <v>3630</v>
      </c>
      <c r="F144" s="201">
        <f t="shared" si="23"/>
        <v>0</v>
      </c>
      <c r="G144" s="201">
        <f t="shared" si="23"/>
        <v>3630</v>
      </c>
      <c r="H144" s="201"/>
      <c r="I144" s="201"/>
      <c r="J144" s="201">
        <f t="shared" si="25"/>
        <v>0</v>
      </c>
      <c r="K144" s="201"/>
      <c r="L144" s="201"/>
      <c r="M144" s="201">
        <f t="shared" si="26"/>
        <v>0</v>
      </c>
      <c r="N144" s="201">
        <v>3630</v>
      </c>
      <c r="O144" s="201"/>
      <c r="P144" s="201">
        <f t="shared" si="27"/>
        <v>3630</v>
      </c>
      <c r="Q144" s="201"/>
      <c r="R144" s="201"/>
      <c r="S144" s="201">
        <f t="shared" si="28"/>
        <v>0</v>
      </c>
      <c r="T144" s="201"/>
      <c r="U144" s="201"/>
      <c r="V144" s="201">
        <f t="shared" si="29"/>
        <v>0</v>
      </c>
      <c r="W144" s="201"/>
      <c r="X144" s="201"/>
      <c r="Y144" s="201">
        <f t="shared" si="30"/>
        <v>0</v>
      </c>
      <c r="Z144" s="201"/>
      <c r="AA144" s="201"/>
      <c r="AB144" s="201">
        <f t="shared" si="31"/>
        <v>0</v>
      </c>
      <c r="AC144" s="201"/>
      <c r="AD144" s="201"/>
      <c r="AE144" s="201">
        <f t="shared" si="32"/>
        <v>0</v>
      </c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  <c r="EG144" s="190"/>
      <c r="EH144" s="190"/>
      <c r="EI144" s="190"/>
      <c r="EJ144" s="190"/>
      <c r="EK144" s="190"/>
      <c r="EL144" s="190"/>
      <c r="EM144" s="190"/>
      <c r="EN144" s="190"/>
      <c r="EO144" s="190"/>
      <c r="EP144" s="190"/>
      <c r="EQ144" s="190"/>
      <c r="ER144" s="190"/>
      <c r="ES144" s="190"/>
      <c r="ET144" s="190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  <c r="FF144" s="190"/>
      <c r="FG144" s="190"/>
      <c r="FH144" s="190"/>
      <c r="FI144" s="190"/>
      <c r="FJ144" s="190"/>
      <c r="FK144" s="190"/>
      <c r="FL144" s="190"/>
      <c r="FM144" s="190"/>
      <c r="FN144" s="190"/>
      <c r="FO144" s="190"/>
      <c r="FP144" s="190"/>
      <c r="FQ144" s="190"/>
      <c r="FR144" s="190"/>
      <c r="FS144" s="190"/>
      <c r="FT144" s="190"/>
      <c r="FU144" s="190"/>
      <c r="FV144" s="190"/>
      <c r="FW144" s="190"/>
      <c r="FX144" s="190"/>
      <c r="FY144" s="190"/>
      <c r="FZ144" s="190"/>
      <c r="GA144" s="190"/>
      <c r="GB144" s="190"/>
      <c r="GC144" s="190"/>
      <c r="GD144" s="190"/>
      <c r="GE144" s="190"/>
      <c r="GF144" s="190"/>
      <c r="GG144" s="190"/>
      <c r="GH144" s="190"/>
      <c r="GI144" s="190"/>
      <c r="GJ144" s="190"/>
      <c r="GK144" s="190"/>
      <c r="GL144" s="190"/>
      <c r="GM144" s="190"/>
      <c r="GN144" s="190"/>
      <c r="GO144" s="190"/>
      <c r="GP144" s="190"/>
      <c r="GQ144" s="190"/>
      <c r="GR144" s="190"/>
      <c r="GS144" s="190"/>
      <c r="GT144" s="190"/>
      <c r="GU144" s="190"/>
      <c r="GV144" s="190"/>
      <c r="GW144" s="190"/>
      <c r="GX144" s="190"/>
      <c r="GY144" s="190"/>
      <c r="GZ144" s="190"/>
      <c r="HA144" s="190"/>
      <c r="HB144" s="190"/>
      <c r="HC144" s="190"/>
      <c r="HD144" s="190"/>
      <c r="HE144" s="190"/>
      <c r="HF144" s="190"/>
      <c r="HG144" s="190"/>
      <c r="HH144" s="190"/>
      <c r="HI144" s="190"/>
      <c r="HJ144" s="190"/>
      <c r="HK144" s="190"/>
      <c r="HL144" s="190"/>
      <c r="HM144" s="190"/>
      <c r="HN144" s="190"/>
      <c r="HO144" s="190"/>
      <c r="HP144" s="190"/>
      <c r="HQ144" s="190"/>
      <c r="HR144" s="190"/>
      <c r="HS144" s="190"/>
      <c r="HT144" s="190"/>
      <c r="HU144" s="190"/>
      <c r="HV144" s="190"/>
      <c r="HW144" s="190"/>
      <c r="HX144" s="190"/>
      <c r="HY144" s="190"/>
      <c r="HZ144" s="190"/>
      <c r="IA144" s="190"/>
      <c r="IB144" s="190"/>
      <c r="IC144" s="190"/>
      <c r="ID144" s="190"/>
      <c r="IE144" s="190"/>
      <c r="IF144" s="190"/>
      <c r="IG144" s="190"/>
      <c r="IH144" s="190"/>
      <c r="II144" s="190"/>
      <c r="IJ144" s="190"/>
      <c r="IK144" s="190"/>
      <c r="IL144" s="190"/>
      <c r="IM144" s="190"/>
      <c r="IN144" s="190"/>
      <c r="IO144" s="190"/>
      <c r="IP144" s="190"/>
      <c r="IQ144" s="190"/>
      <c r="IR144" s="190"/>
      <c r="IS144" s="190"/>
      <c r="IT144" s="190"/>
      <c r="IU144" s="190"/>
      <c r="IV144" s="190"/>
    </row>
    <row r="145" spans="1:256" ht="78.75">
      <c r="A145" s="210" t="s">
        <v>727</v>
      </c>
      <c r="B145" s="200"/>
      <c r="C145" s="200"/>
      <c r="D145" s="203"/>
      <c r="E145" s="201">
        <f t="shared" si="23"/>
        <v>864178</v>
      </c>
      <c r="F145" s="201">
        <f t="shared" si="23"/>
        <v>0</v>
      </c>
      <c r="G145" s="201">
        <f t="shared" si="23"/>
        <v>864178</v>
      </c>
      <c r="H145" s="201"/>
      <c r="I145" s="201"/>
      <c r="J145" s="201">
        <f t="shared" si="25"/>
        <v>0</v>
      </c>
      <c r="K145" s="201"/>
      <c r="L145" s="201"/>
      <c r="M145" s="201">
        <f t="shared" si="26"/>
        <v>0</v>
      </c>
      <c r="N145" s="201"/>
      <c r="O145" s="201"/>
      <c r="P145" s="201">
        <f t="shared" si="27"/>
        <v>0</v>
      </c>
      <c r="Q145" s="201">
        <v>864178</v>
      </c>
      <c r="R145" s="201"/>
      <c r="S145" s="201">
        <f t="shared" si="28"/>
        <v>864178</v>
      </c>
      <c r="T145" s="201"/>
      <c r="U145" s="201"/>
      <c r="V145" s="201">
        <f t="shared" si="29"/>
        <v>0</v>
      </c>
      <c r="W145" s="201"/>
      <c r="X145" s="201"/>
      <c r="Y145" s="201">
        <f t="shared" si="30"/>
        <v>0</v>
      </c>
      <c r="Z145" s="201"/>
      <c r="AA145" s="201"/>
      <c r="AB145" s="201">
        <f t="shared" si="31"/>
        <v>0</v>
      </c>
      <c r="AC145" s="201"/>
      <c r="AD145" s="201"/>
      <c r="AE145" s="201">
        <f t="shared" si="32"/>
        <v>0</v>
      </c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  <c r="EG145" s="190"/>
      <c r="EH145" s="190"/>
      <c r="EI145" s="190"/>
      <c r="EJ145" s="190"/>
      <c r="EK145" s="190"/>
      <c r="EL145" s="190"/>
      <c r="EM145" s="190"/>
      <c r="EN145" s="190"/>
      <c r="EO145" s="190"/>
      <c r="EP145" s="190"/>
      <c r="EQ145" s="190"/>
      <c r="ER145" s="190"/>
      <c r="ES145" s="190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0"/>
      <c r="FI145" s="190"/>
      <c r="FJ145" s="190"/>
      <c r="FK145" s="190"/>
      <c r="FL145" s="190"/>
      <c r="FM145" s="190"/>
      <c r="FN145" s="190"/>
      <c r="FO145" s="190"/>
      <c r="FP145" s="190"/>
      <c r="FQ145" s="190"/>
      <c r="FR145" s="190"/>
      <c r="FS145" s="190"/>
      <c r="FT145" s="190"/>
      <c r="FU145" s="190"/>
      <c r="FV145" s="190"/>
      <c r="FW145" s="190"/>
      <c r="FX145" s="190"/>
      <c r="FY145" s="190"/>
      <c r="FZ145" s="190"/>
      <c r="GA145" s="190"/>
      <c r="GB145" s="190"/>
      <c r="GC145" s="190"/>
      <c r="GD145" s="190"/>
      <c r="GE145" s="190"/>
      <c r="GF145" s="190"/>
      <c r="GG145" s="190"/>
      <c r="GH145" s="190"/>
      <c r="GI145" s="190"/>
      <c r="GJ145" s="190"/>
      <c r="GK145" s="190"/>
      <c r="GL145" s="190"/>
      <c r="GM145" s="190"/>
      <c r="GN145" s="190"/>
      <c r="GO145" s="190"/>
      <c r="GP145" s="190"/>
      <c r="GQ145" s="190"/>
      <c r="GR145" s="190"/>
      <c r="GS145" s="190"/>
      <c r="GT145" s="190"/>
      <c r="GU145" s="190"/>
      <c r="GV145" s="190"/>
      <c r="GW145" s="190"/>
      <c r="GX145" s="190"/>
      <c r="GY145" s="190"/>
      <c r="GZ145" s="190"/>
      <c r="HA145" s="190"/>
      <c r="HB145" s="190"/>
      <c r="HC145" s="190"/>
      <c r="HD145" s="190"/>
      <c r="HE145" s="190"/>
      <c r="HF145" s="190"/>
      <c r="HG145" s="190"/>
      <c r="HH145" s="190"/>
      <c r="HI145" s="190"/>
      <c r="HJ145" s="190"/>
      <c r="HK145" s="190"/>
      <c r="HL145" s="190"/>
      <c r="HM145" s="190"/>
      <c r="HN145" s="190"/>
      <c r="HO145" s="190"/>
      <c r="HP145" s="190"/>
      <c r="HQ145" s="190"/>
      <c r="HR145" s="190"/>
      <c r="HS145" s="190"/>
      <c r="HT145" s="190"/>
      <c r="HU145" s="190"/>
      <c r="HV145" s="190"/>
      <c r="HW145" s="190"/>
      <c r="HX145" s="190"/>
      <c r="HY145" s="190"/>
      <c r="HZ145" s="190"/>
      <c r="IA145" s="190"/>
      <c r="IB145" s="190"/>
      <c r="IC145" s="190"/>
      <c r="ID145" s="190"/>
      <c r="IE145" s="190"/>
      <c r="IF145" s="190"/>
      <c r="IG145" s="190"/>
      <c r="IH145" s="190"/>
      <c r="II145" s="190"/>
      <c r="IJ145" s="190"/>
      <c r="IK145" s="190"/>
      <c r="IL145" s="190"/>
      <c r="IM145" s="190"/>
      <c r="IN145" s="190"/>
      <c r="IO145" s="190"/>
      <c r="IP145" s="190"/>
      <c r="IQ145" s="190"/>
      <c r="IR145" s="190"/>
      <c r="IS145" s="190"/>
      <c r="IT145" s="190"/>
      <c r="IU145" s="190"/>
      <c r="IV145" s="190"/>
    </row>
    <row r="146" spans="1:256" ht="63">
      <c r="A146" s="210" t="s">
        <v>728</v>
      </c>
      <c r="B146" s="200"/>
      <c r="C146" s="200"/>
      <c r="D146" s="203"/>
      <c r="E146" s="201">
        <f t="shared" si="23"/>
        <v>138928</v>
      </c>
      <c r="F146" s="201">
        <f t="shared" si="23"/>
        <v>0</v>
      </c>
      <c r="G146" s="201">
        <f t="shared" si="23"/>
        <v>138928</v>
      </c>
      <c r="H146" s="201"/>
      <c r="I146" s="201"/>
      <c r="J146" s="201">
        <f t="shared" si="25"/>
        <v>0</v>
      </c>
      <c r="K146" s="201"/>
      <c r="L146" s="201"/>
      <c r="M146" s="201">
        <f t="shared" si="26"/>
        <v>0</v>
      </c>
      <c r="N146" s="201"/>
      <c r="O146" s="201"/>
      <c r="P146" s="201">
        <f t="shared" si="27"/>
        <v>0</v>
      </c>
      <c r="Q146" s="201">
        <v>138928</v>
      </c>
      <c r="R146" s="201"/>
      <c r="S146" s="201">
        <f t="shared" si="28"/>
        <v>138928</v>
      </c>
      <c r="T146" s="201"/>
      <c r="U146" s="201"/>
      <c r="V146" s="201">
        <f t="shared" si="29"/>
        <v>0</v>
      </c>
      <c r="W146" s="201"/>
      <c r="X146" s="201"/>
      <c r="Y146" s="201">
        <f t="shared" si="30"/>
        <v>0</v>
      </c>
      <c r="Z146" s="201"/>
      <c r="AA146" s="201"/>
      <c r="AB146" s="201">
        <f t="shared" si="31"/>
        <v>0</v>
      </c>
      <c r="AC146" s="201"/>
      <c r="AD146" s="201"/>
      <c r="AE146" s="201">
        <f t="shared" si="32"/>
        <v>0</v>
      </c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  <c r="EG146" s="190"/>
      <c r="EH146" s="190"/>
      <c r="EI146" s="190"/>
      <c r="EJ146" s="190"/>
      <c r="EK146" s="190"/>
      <c r="EL146" s="190"/>
      <c r="EM146" s="190"/>
      <c r="EN146" s="190"/>
      <c r="EO146" s="190"/>
      <c r="EP146" s="190"/>
      <c r="EQ146" s="190"/>
      <c r="ER146" s="190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90"/>
      <c r="FJ146" s="190"/>
      <c r="FK146" s="190"/>
      <c r="FL146" s="190"/>
      <c r="FM146" s="190"/>
      <c r="FN146" s="190"/>
      <c r="FO146" s="190"/>
      <c r="FP146" s="190"/>
      <c r="FQ146" s="190"/>
      <c r="FR146" s="190"/>
      <c r="FS146" s="190"/>
      <c r="FT146" s="190"/>
      <c r="FU146" s="190"/>
      <c r="FV146" s="190"/>
      <c r="FW146" s="190"/>
      <c r="FX146" s="190"/>
      <c r="FY146" s="190"/>
      <c r="FZ146" s="190"/>
      <c r="GA146" s="190"/>
      <c r="GB146" s="190"/>
      <c r="GC146" s="190"/>
      <c r="GD146" s="190"/>
      <c r="GE146" s="190"/>
      <c r="GF146" s="190"/>
      <c r="GG146" s="190"/>
      <c r="GH146" s="190"/>
      <c r="GI146" s="190"/>
      <c r="GJ146" s="190"/>
      <c r="GK146" s="190"/>
      <c r="GL146" s="190"/>
      <c r="GM146" s="190"/>
      <c r="GN146" s="190"/>
      <c r="GO146" s="190"/>
      <c r="GP146" s="190"/>
      <c r="GQ146" s="190"/>
      <c r="GR146" s="190"/>
      <c r="GS146" s="190"/>
      <c r="GT146" s="190"/>
      <c r="GU146" s="190"/>
      <c r="GV146" s="190"/>
      <c r="GW146" s="190"/>
      <c r="GX146" s="190"/>
      <c r="GY146" s="190"/>
      <c r="GZ146" s="190"/>
      <c r="HA146" s="190"/>
      <c r="HB146" s="190"/>
      <c r="HC146" s="190"/>
      <c r="HD146" s="190"/>
      <c r="HE146" s="190"/>
      <c r="HF146" s="190"/>
      <c r="HG146" s="190"/>
      <c r="HH146" s="190"/>
      <c r="HI146" s="190"/>
      <c r="HJ146" s="190"/>
      <c r="HK146" s="190"/>
      <c r="HL146" s="190"/>
      <c r="HM146" s="190"/>
      <c r="HN146" s="190"/>
      <c r="HO146" s="190"/>
      <c r="HP146" s="190"/>
      <c r="HQ146" s="190"/>
      <c r="HR146" s="190"/>
      <c r="HS146" s="190"/>
      <c r="HT146" s="190"/>
      <c r="HU146" s="190"/>
      <c r="HV146" s="190"/>
      <c r="HW146" s="190"/>
      <c r="HX146" s="190"/>
      <c r="HY146" s="190"/>
      <c r="HZ146" s="190"/>
      <c r="IA146" s="190"/>
      <c r="IB146" s="190"/>
      <c r="IC146" s="190"/>
      <c r="ID146" s="190"/>
      <c r="IE146" s="190"/>
      <c r="IF146" s="190"/>
      <c r="IG146" s="190"/>
      <c r="IH146" s="190"/>
      <c r="II146" s="190"/>
      <c r="IJ146" s="190"/>
      <c r="IK146" s="190"/>
      <c r="IL146" s="190"/>
      <c r="IM146" s="190"/>
      <c r="IN146" s="190"/>
      <c r="IO146" s="190"/>
      <c r="IP146" s="190"/>
      <c r="IQ146" s="190"/>
      <c r="IR146" s="190"/>
      <c r="IS146" s="190"/>
      <c r="IT146" s="190"/>
      <c r="IU146" s="190"/>
      <c r="IV146" s="190"/>
    </row>
    <row r="147" spans="1:256" ht="47.25">
      <c r="A147" s="210" t="s">
        <v>729</v>
      </c>
      <c r="B147" s="211"/>
      <c r="C147" s="211"/>
      <c r="D147" s="203"/>
      <c r="E147" s="201">
        <f t="shared" si="23"/>
        <v>838158</v>
      </c>
      <c r="F147" s="201">
        <f t="shared" si="23"/>
        <v>0</v>
      </c>
      <c r="G147" s="201">
        <f t="shared" si="23"/>
        <v>838158</v>
      </c>
      <c r="H147" s="201"/>
      <c r="I147" s="201"/>
      <c r="J147" s="201">
        <f t="shared" si="25"/>
        <v>0</v>
      </c>
      <c r="K147" s="201"/>
      <c r="L147" s="201"/>
      <c r="M147" s="201">
        <f t="shared" si="26"/>
        <v>0</v>
      </c>
      <c r="N147" s="201"/>
      <c r="O147" s="201"/>
      <c r="P147" s="201">
        <f t="shared" si="27"/>
        <v>0</v>
      </c>
      <c r="Q147" s="201">
        <v>838158</v>
      </c>
      <c r="R147" s="201"/>
      <c r="S147" s="201">
        <f t="shared" si="28"/>
        <v>838158</v>
      </c>
      <c r="T147" s="201"/>
      <c r="U147" s="201"/>
      <c r="V147" s="201">
        <f t="shared" si="29"/>
        <v>0</v>
      </c>
      <c r="W147" s="201"/>
      <c r="X147" s="201"/>
      <c r="Y147" s="201">
        <f t="shared" si="30"/>
        <v>0</v>
      </c>
      <c r="Z147" s="201"/>
      <c r="AA147" s="201"/>
      <c r="AB147" s="201">
        <f t="shared" si="31"/>
        <v>0</v>
      </c>
      <c r="AC147" s="201"/>
      <c r="AD147" s="201"/>
      <c r="AE147" s="201">
        <f t="shared" si="32"/>
        <v>0</v>
      </c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90"/>
      <c r="FJ147" s="190"/>
      <c r="FK147" s="190"/>
      <c r="FL147" s="190"/>
      <c r="FM147" s="190"/>
      <c r="FN147" s="190"/>
      <c r="FO147" s="190"/>
      <c r="FP147" s="190"/>
      <c r="FQ147" s="190"/>
      <c r="FR147" s="190"/>
      <c r="FS147" s="190"/>
      <c r="FT147" s="190"/>
      <c r="FU147" s="190"/>
      <c r="FV147" s="190"/>
      <c r="FW147" s="190"/>
      <c r="FX147" s="190"/>
      <c r="FY147" s="190"/>
      <c r="FZ147" s="190"/>
      <c r="GA147" s="190"/>
      <c r="GB147" s="190"/>
      <c r="GC147" s="190"/>
      <c r="GD147" s="190"/>
      <c r="GE147" s="190"/>
      <c r="GF147" s="190"/>
      <c r="GG147" s="190"/>
      <c r="GH147" s="190"/>
      <c r="GI147" s="190"/>
      <c r="GJ147" s="190"/>
      <c r="GK147" s="190"/>
      <c r="GL147" s="190"/>
      <c r="GM147" s="190"/>
      <c r="GN147" s="190"/>
      <c r="GO147" s="190"/>
      <c r="GP147" s="190"/>
      <c r="GQ147" s="190"/>
      <c r="GR147" s="190"/>
      <c r="GS147" s="190"/>
      <c r="GT147" s="190"/>
      <c r="GU147" s="190"/>
      <c r="GV147" s="190"/>
      <c r="GW147" s="190"/>
      <c r="GX147" s="190"/>
      <c r="GY147" s="190"/>
      <c r="GZ147" s="190"/>
      <c r="HA147" s="190"/>
      <c r="HB147" s="190"/>
      <c r="HC147" s="190"/>
      <c r="HD147" s="190"/>
      <c r="HE147" s="190"/>
      <c r="HF147" s="190"/>
      <c r="HG147" s="190"/>
      <c r="HH147" s="190"/>
      <c r="HI147" s="190"/>
      <c r="HJ147" s="190"/>
      <c r="HK147" s="190"/>
      <c r="HL147" s="190"/>
      <c r="HM147" s="190"/>
      <c r="HN147" s="190"/>
      <c r="HO147" s="190"/>
      <c r="HP147" s="190"/>
      <c r="HQ147" s="190"/>
      <c r="HR147" s="190"/>
      <c r="HS147" s="190"/>
      <c r="HT147" s="190"/>
      <c r="HU147" s="190"/>
      <c r="HV147" s="190"/>
      <c r="HW147" s="190"/>
      <c r="HX147" s="190"/>
      <c r="HY147" s="190"/>
      <c r="HZ147" s="190"/>
      <c r="IA147" s="190"/>
      <c r="IB147" s="190"/>
      <c r="IC147" s="190"/>
      <c r="ID147" s="190"/>
      <c r="IE147" s="190"/>
      <c r="IF147" s="190"/>
      <c r="IG147" s="190"/>
      <c r="IH147" s="190"/>
      <c r="II147" s="190"/>
      <c r="IJ147" s="190"/>
      <c r="IK147" s="190"/>
      <c r="IL147" s="190"/>
      <c r="IM147" s="190"/>
      <c r="IN147" s="190"/>
      <c r="IO147" s="190"/>
      <c r="IP147" s="190"/>
      <c r="IQ147" s="190"/>
      <c r="IR147" s="190"/>
      <c r="IS147" s="190"/>
      <c r="IT147" s="190"/>
      <c r="IU147" s="190"/>
      <c r="IV147" s="190"/>
    </row>
    <row r="148" spans="1:256" ht="63">
      <c r="A148" s="210" t="s">
        <v>730</v>
      </c>
      <c r="B148" s="211">
        <v>3</v>
      </c>
      <c r="C148" s="211">
        <v>739</v>
      </c>
      <c r="D148" s="203">
        <v>5100</v>
      </c>
      <c r="E148" s="201">
        <f t="shared" si="23"/>
        <v>17700</v>
      </c>
      <c r="F148" s="201">
        <f t="shared" si="23"/>
        <v>0</v>
      </c>
      <c r="G148" s="201">
        <f t="shared" si="23"/>
        <v>17700</v>
      </c>
      <c r="H148" s="201"/>
      <c r="I148" s="201"/>
      <c r="J148" s="201">
        <f t="shared" si="25"/>
        <v>0</v>
      </c>
      <c r="K148" s="201"/>
      <c r="L148" s="201"/>
      <c r="M148" s="201">
        <f t="shared" si="26"/>
        <v>0</v>
      </c>
      <c r="N148" s="201">
        <v>17700</v>
      </c>
      <c r="O148" s="201"/>
      <c r="P148" s="201">
        <f t="shared" si="27"/>
        <v>17700</v>
      </c>
      <c r="Q148" s="201"/>
      <c r="R148" s="201"/>
      <c r="S148" s="201">
        <f t="shared" si="28"/>
        <v>0</v>
      </c>
      <c r="T148" s="201"/>
      <c r="U148" s="201"/>
      <c r="V148" s="201">
        <f t="shared" si="29"/>
        <v>0</v>
      </c>
      <c r="W148" s="201"/>
      <c r="X148" s="201"/>
      <c r="Y148" s="201">
        <f t="shared" si="30"/>
        <v>0</v>
      </c>
      <c r="Z148" s="201"/>
      <c r="AA148" s="201"/>
      <c r="AB148" s="201">
        <f t="shared" si="31"/>
        <v>0</v>
      </c>
      <c r="AC148" s="201"/>
      <c r="AD148" s="201"/>
      <c r="AE148" s="201">
        <f t="shared" si="32"/>
        <v>0</v>
      </c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0"/>
      <c r="DD148" s="190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  <c r="EG148" s="190"/>
      <c r="EH148" s="190"/>
      <c r="EI148" s="190"/>
      <c r="EJ148" s="190"/>
      <c r="EK148" s="190"/>
      <c r="EL148" s="190"/>
      <c r="EM148" s="190"/>
      <c r="EN148" s="190"/>
      <c r="EO148" s="190"/>
      <c r="EP148" s="190"/>
      <c r="EQ148" s="190"/>
      <c r="ER148" s="190"/>
      <c r="ES148" s="190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  <c r="FH148" s="190"/>
      <c r="FI148" s="190"/>
      <c r="FJ148" s="190"/>
      <c r="FK148" s="190"/>
      <c r="FL148" s="190"/>
      <c r="FM148" s="190"/>
      <c r="FN148" s="190"/>
      <c r="FO148" s="190"/>
      <c r="FP148" s="190"/>
      <c r="FQ148" s="190"/>
      <c r="FR148" s="190"/>
      <c r="FS148" s="190"/>
      <c r="FT148" s="190"/>
      <c r="FU148" s="190"/>
      <c r="FV148" s="190"/>
      <c r="FW148" s="190"/>
      <c r="FX148" s="190"/>
      <c r="FY148" s="190"/>
      <c r="FZ148" s="190"/>
      <c r="GA148" s="190"/>
      <c r="GB148" s="190"/>
      <c r="GC148" s="190"/>
      <c r="GD148" s="190"/>
      <c r="GE148" s="190"/>
      <c r="GF148" s="190"/>
      <c r="GG148" s="190"/>
      <c r="GH148" s="190"/>
      <c r="GI148" s="190"/>
      <c r="GJ148" s="190"/>
      <c r="GK148" s="190"/>
      <c r="GL148" s="190"/>
      <c r="GM148" s="190"/>
      <c r="GN148" s="190"/>
      <c r="GO148" s="190"/>
      <c r="GP148" s="190"/>
      <c r="GQ148" s="190"/>
      <c r="GR148" s="190"/>
      <c r="GS148" s="190"/>
      <c r="GT148" s="190"/>
      <c r="GU148" s="190"/>
      <c r="GV148" s="190"/>
      <c r="GW148" s="190"/>
      <c r="GX148" s="190"/>
      <c r="GY148" s="190"/>
      <c r="GZ148" s="190"/>
      <c r="HA148" s="190"/>
      <c r="HB148" s="190"/>
      <c r="HC148" s="190"/>
      <c r="HD148" s="190"/>
      <c r="HE148" s="190"/>
      <c r="HF148" s="190"/>
      <c r="HG148" s="190"/>
      <c r="HH148" s="190"/>
      <c r="HI148" s="190"/>
      <c r="HJ148" s="190"/>
      <c r="HK148" s="190"/>
      <c r="HL148" s="190"/>
      <c r="HM148" s="190"/>
      <c r="HN148" s="190"/>
      <c r="HO148" s="190"/>
      <c r="HP148" s="190"/>
      <c r="HQ148" s="190"/>
      <c r="HR148" s="190"/>
      <c r="HS148" s="190"/>
      <c r="HT148" s="190"/>
      <c r="HU148" s="190"/>
      <c r="HV148" s="190"/>
      <c r="HW148" s="190"/>
      <c r="HX148" s="190"/>
      <c r="HY148" s="190"/>
      <c r="HZ148" s="190"/>
      <c r="IA148" s="190"/>
      <c r="IB148" s="190"/>
      <c r="IC148" s="190"/>
      <c r="ID148" s="190"/>
      <c r="IE148" s="190"/>
      <c r="IF148" s="190"/>
      <c r="IG148" s="190"/>
      <c r="IH148" s="190"/>
      <c r="II148" s="190"/>
      <c r="IJ148" s="190"/>
      <c r="IK148" s="190"/>
      <c r="IL148" s="190"/>
      <c r="IM148" s="190"/>
      <c r="IN148" s="190"/>
      <c r="IO148" s="190"/>
      <c r="IP148" s="190"/>
      <c r="IQ148" s="190"/>
      <c r="IR148" s="190"/>
      <c r="IS148" s="190"/>
      <c r="IT148" s="190"/>
      <c r="IU148" s="190"/>
      <c r="IV148" s="190"/>
    </row>
    <row r="149" spans="1:256" ht="31.5">
      <c r="A149" s="188" t="s">
        <v>731</v>
      </c>
      <c r="B149" s="197"/>
      <c r="C149" s="197"/>
      <c r="D149" s="203"/>
      <c r="E149" s="189">
        <f t="shared" si="23"/>
        <v>2454873</v>
      </c>
      <c r="F149" s="189">
        <f t="shared" si="23"/>
        <v>0</v>
      </c>
      <c r="G149" s="189">
        <f t="shared" si="23"/>
        <v>2454873</v>
      </c>
      <c r="H149" s="189">
        <f aca="true" t="shared" si="33" ref="H149:AD149">SUM(H150)</f>
        <v>46418</v>
      </c>
      <c r="I149" s="189">
        <f t="shared" si="33"/>
        <v>0</v>
      </c>
      <c r="J149" s="189">
        <f t="shared" si="25"/>
        <v>46418</v>
      </c>
      <c r="K149" s="189">
        <f t="shared" si="33"/>
        <v>30000</v>
      </c>
      <c r="L149" s="189">
        <f t="shared" si="33"/>
        <v>0</v>
      </c>
      <c r="M149" s="189">
        <f t="shared" si="26"/>
        <v>30000</v>
      </c>
      <c r="N149" s="189">
        <f t="shared" si="33"/>
        <v>20000</v>
      </c>
      <c r="O149" s="189">
        <f t="shared" si="33"/>
        <v>0</v>
      </c>
      <c r="P149" s="189">
        <f t="shared" si="27"/>
        <v>20000</v>
      </c>
      <c r="Q149" s="189">
        <f t="shared" si="33"/>
        <v>2000000</v>
      </c>
      <c r="R149" s="189">
        <f t="shared" si="33"/>
        <v>0</v>
      </c>
      <c r="S149" s="189">
        <f t="shared" si="28"/>
        <v>2000000</v>
      </c>
      <c r="T149" s="189">
        <f t="shared" si="33"/>
        <v>0</v>
      </c>
      <c r="U149" s="189">
        <f t="shared" si="33"/>
        <v>0</v>
      </c>
      <c r="V149" s="189">
        <f t="shared" si="29"/>
        <v>0</v>
      </c>
      <c r="W149" s="189">
        <f t="shared" si="33"/>
        <v>358455</v>
      </c>
      <c r="X149" s="189">
        <f t="shared" si="33"/>
        <v>0</v>
      </c>
      <c r="Y149" s="189">
        <f t="shared" si="30"/>
        <v>358455</v>
      </c>
      <c r="Z149" s="189">
        <f t="shared" si="33"/>
        <v>0</v>
      </c>
      <c r="AA149" s="189">
        <f t="shared" si="33"/>
        <v>0</v>
      </c>
      <c r="AB149" s="189">
        <f t="shared" si="31"/>
        <v>0</v>
      </c>
      <c r="AC149" s="189">
        <f t="shared" si="33"/>
        <v>0</v>
      </c>
      <c r="AD149" s="189">
        <f t="shared" si="33"/>
        <v>0</v>
      </c>
      <c r="AE149" s="189">
        <f t="shared" si="32"/>
        <v>0</v>
      </c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  <c r="EG149" s="190"/>
      <c r="EH149" s="190"/>
      <c r="EI149" s="190"/>
      <c r="EJ149" s="190"/>
      <c r="EK149" s="190"/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0"/>
      <c r="FH149" s="190"/>
      <c r="FI149" s="190"/>
      <c r="FJ149" s="190"/>
      <c r="FK149" s="190"/>
      <c r="FL149" s="190"/>
      <c r="FM149" s="190"/>
      <c r="FN149" s="190"/>
      <c r="FO149" s="190"/>
      <c r="FP149" s="190"/>
      <c r="FQ149" s="190"/>
      <c r="FR149" s="190"/>
      <c r="FS149" s="190"/>
      <c r="FT149" s="190"/>
      <c r="FU149" s="190"/>
      <c r="FV149" s="190"/>
      <c r="FW149" s="190"/>
      <c r="FX149" s="190"/>
      <c r="FY149" s="190"/>
      <c r="FZ149" s="190"/>
      <c r="GA149" s="190"/>
      <c r="GB149" s="190"/>
      <c r="GC149" s="190"/>
      <c r="GD149" s="190"/>
      <c r="GE149" s="190"/>
      <c r="GF149" s="190"/>
      <c r="GG149" s="190"/>
      <c r="GH149" s="190"/>
      <c r="GI149" s="190"/>
      <c r="GJ149" s="190"/>
      <c r="GK149" s="190"/>
      <c r="GL149" s="190"/>
      <c r="GM149" s="190"/>
      <c r="GN149" s="190"/>
      <c r="GO149" s="190"/>
      <c r="GP149" s="190"/>
      <c r="GQ149" s="190"/>
      <c r="GR149" s="190"/>
      <c r="GS149" s="190"/>
      <c r="GT149" s="190"/>
      <c r="GU149" s="190"/>
      <c r="GV149" s="190"/>
      <c r="GW149" s="190"/>
      <c r="GX149" s="190"/>
      <c r="GY149" s="190"/>
      <c r="GZ149" s="190"/>
      <c r="HA149" s="190"/>
      <c r="HB149" s="190"/>
      <c r="HC149" s="190"/>
      <c r="HD149" s="190"/>
      <c r="HE149" s="190"/>
      <c r="HF149" s="190"/>
      <c r="HG149" s="190"/>
      <c r="HH149" s="190"/>
      <c r="HI149" s="190"/>
      <c r="HJ149" s="190"/>
      <c r="HK149" s="190"/>
      <c r="HL149" s="190"/>
      <c r="HM149" s="190"/>
      <c r="HN149" s="190"/>
      <c r="HO149" s="190"/>
      <c r="HP149" s="190"/>
      <c r="HQ149" s="190"/>
      <c r="HR149" s="190"/>
      <c r="HS149" s="190"/>
      <c r="HT149" s="190"/>
      <c r="HU149" s="190"/>
      <c r="HV149" s="190"/>
      <c r="HW149" s="190"/>
      <c r="HX149" s="190"/>
      <c r="HY149" s="190"/>
      <c r="HZ149" s="190"/>
      <c r="IA149" s="190"/>
      <c r="IB149" s="190"/>
      <c r="IC149" s="190"/>
      <c r="ID149" s="190"/>
      <c r="IE149" s="190"/>
      <c r="IF149" s="190"/>
      <c r="IG149" s="190"/>
      <c r="IH149" s="190"/>
      <c r="II149" s="190"/>
      <c r="IJ149" s="190"/>
      <c r="IK149" s="190"/>
      <c r="IL149" s="190"/>
      <c r="IM149" s="190"/>
      <c r="IN149" s="190"/>
      <c r="IO149" s="190"/>
      <c r="IP149" s="190"/>
      <c r="IQ149" s="190"/>
      <c r="IR149" s="190"/>
      <c r="IS149" s="190"/>
      <c r="IT149" s="190"/>
      <c r="IU149" s="190"/>
      <c r="IV149" s="190"/>
    </row>
    <row r="150" spans="1:256" ht="15.75">
      <c r="A150" s="188" t="s">
        <v>624</v>
      </c>
      <c r="B150" s="197"/>
      <c r="C150" s="197"/>
      <c r="D150" s="203"/>
      <c r="E150" s="189">
        <f t="shared" si="23"/>
        <v>2454873</v>
      </c>
      <c r="F150" s="189">
        <f t="shared" si="23"/>
        <v>0</v>
      </c>
      <c r="G150" s="189">
        <f t="shared" si="23"/>
        <v>2454873</v>
      </c>
      <c r="H150" s="189">
        <f>SUM(H151:H155)</f>
        <v>46418</v>
      </c>
      <c r="I150" s="189">
        <f>SUM(I151:I155)</f>
        <v>0</v>
      </c>
      <c r="J150" s="189">
        <f t="shared" si="25"/>
        <v>46418</v>
      </c>
      <c r="K150" s="189">
        <f>SUM(K151:K155)</f>
        <v>30000</v>
      </c>
      <c r="L150" s="189">
        <f>SUM(L151:L155)</f>
        <v>0</v>
      </c>
      <c r="M150" s="189">
        <f t="shared" si="26"/>
        <v>30000</v>
      </c>
      <c r="N150" s="189">
        <f>SUM(N151:N155)</f>
        <v>20000</v>
      </c>
      <c r="O150" s="189">
        <f>SUM(O151:O155)</f>
        <v>0</v>
      </c>
      <c r="P150" s="189">
        <f t="shared" si="27"/>
        <v>20000</v>
      </c>
      <c r="Q150" s="189">
        <f>SUM(Q151:Q155)</f>
        <v>2000000</v>
      </c>
      <c r="R150" s="189">
        <f>SUM(R151:R155)</f>
        <v>0</v>
      </c>
      <c r="S150" s="189">
        <f t="shared" si="28"/>
        <v>2000000</v>
      </c>
      <c r="T150" s="189">
        <f>SUM(T151:T155)</f>
        <v>0</v>
      </c>
      <c r="U150" s="189">
        <f>SUM(U151:U155)</f>
        <v>0</v>
      </c>
      <c r="V150" s="189">
        <f t="shared" si="29"/>
        <v>0</v>
      </c>
      <c r="W150" s="189">
        <f>SUM(W151:W155)</f>
        <v>358455</v>
      </c>
      <c r="X150" s="189">
        <f>SUM(X151:X155)</f>
        <v>0</v>
      </c>
      <c r="Y150" s="189">
        <f t="shared" si="30"/>
        <v>358455</v>
      </c>
      <c r="Z150" s="189">
        <f>SUM(Z151:Z155)</f>
        <v>0</v>
      </c>
      <c r="AA150" s="189">
        <f>SUM(AA151:AA155)</f>
        <v>0</v>
      </c>
      <c r="AB150" s="189">
        <f t="shared" si="31"/>
        <v>0</v>
      </c>
      <c r="AC150" s="189">
        <f>SUM(AC151:AC155)</f>
        <v>0</v>
      </c>
      <c r="AD150" s="189">
        <f>SUM(AD151:AD155)</f>
        <v>0</v>
      </c>
      <c r="AE150" s="189">
        <f t="shared" si="32"/>
        <v>0</v>
      </c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7"/>
      <c r="BW150" s="187"/>
      <c r="BX150" s="187"/>
      <c r="BY150" s="187"/>
      <c r="BZ150" s="187"/>
      <c r="CA150" s="187"/>
      <c r="CB150" s="187"/>
      <c r="CC150" s="187"/>
      <c r="CD150" s="187"/>
      <c r="CE150" s="187"/>
      <c r="CF150" s="187"/>
      <c r="CG150" s="187"/>
      <c r="CH150" s="187"/>
      <c r="CI150" s="187"/>
      <c r="CJ150" s="187"/>
      <c r="CK150" s="187"/>
      <c r="CL150" s="187"/>
      <c r="CM150" s="187"/>
      <c r="CN150" s="187"/>
      <c r="CO150" s="187"/>
      <c r="CP150" s="187"/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7"/>
      <c r="DE150" s="187"/>
      <c r="DF150" s="187"/>
      <c r="DG150" s="187"/>
      <c r="DH150" s="187"/>
      <c r="DI150" s="187"/>
      <c r="DJ150" s="187"/>
      <c r="DK150" s="187"/>
      <c r="DL150" s="187"/>
      <c r="DM150" s="187"/>
      <c r="DN150" s="187"/>
      <c r="DO150" s="187"/>
      <c r="DP150" s="187"/>
      <c r="DQ150" s="187"/>
      <c r="DR150" s="187"/>
      <c r="DS150" s="187"/>
      <c r="DT150" s="187"/>
      <c r="DU150" s="187"/>
      <c r="DV150" s="187"/>
      <c r="DW150" s="187"/>
      <c r="DX150" s="187"/>
      <c r="DY150" s="187"/>
      <c r="DZ150" s="187"/>
      <c r="EA150" s="187"/>
      <c r="EB150" s="187"/>
      <c r="EC150" s="187"/>
      <c r="ED150" s="187"/>
      <c r="EE150" s="187"/>
      <c r="EF150" s="187"/>
      <c r="EG150" s="187"/>
      <c r="EH150" s="187"/>
      <c r="EI150" s="187"/>
      <c r="EJ150" s="187"/>
      <c r="EK150" s="187"/>
      <c r="EL150" s="187"/>
      <c r="EM150" s="187"/>
      <c r="EN150" s="187"/>
      <c r="EO150" s="187"/>
      <c r="EP150" s="187"/>
      <c r="EQ150" s="187"/>
      <c r="ER150" s="187"/>
      <c r="ES150" s="187"/>
      <c r="ET150" s="187"/>
      <c r="EU150" s="187"/>
      <c r="EV150" s="187"/>
      <c r="EW150" s="187"/>
      <c r="EX150" s="187"/>
      <c r="EY150" s="187"/>
      <c r="EZ150" s="187"/>
      <c r="FA150" s="187"/>
      <c r="FB150" s="187"/>
      <c r="FC150" s="187"/>
      <c r="FD150" s="187"/>
      <c r="FE150" s="187"/>
      <c r="FF150" s="187"/>
      <c r="FG150" s="187"/>
      <c r="FH150" s="187"/>
      <c r="FI150" s="187"/>
      <c r="FJ150" s="187"/>
      <c r="FK150" s="187"/>
      <c r="FL150" s="187"/>
      <c r="FM150" s="187"/>
      <c r="FN150" s="187"/>
      <c r="FO150" s="187"/>
      <c r="FP150" s="187"/>
      <c r="FQ150" s="187"/>
      <c r="FR150" s="187"/>
      <c r="FS150" s="187"/>
      <c r="FT150" s="187"/>
      <c r="FU150" s="187"/>
      <c r="FV150" s="187"/>
      <c r="FW150" s="187"/>
      <c r="FX150" s="187"/>
      <c r="FY150" s="187"/>
      <c r="FZ150" s="187"/>
      <c r="GA150" s="187"/>
      <c r="GB150" s="187"/>
      <c r="GC150" s="187"/>
      <c r="GD150" s="187"/>
      <c r="GE150" s="187"/>
      <c r="GF150" s="187"/>
      <c r="GG150" s="187"/>
      <c r="GH150" s="187"/>
      <c r="GI150" s="187"/>
      <c r="GJ150" s="187"/>
      <c r="GK150" s="190"/>
      <c r="GL150" s="190"/>
      <c r="GM150" s="190"/>
      <c r="GN150" s="190"/>
      <c r="GO150" s="190"/>
      <c r="GP150" s="190"/>
      <c r="GQ150" s="190"/>
      <c r="GR150" s="190"/>
      <c r="GS150" s="190"/>
      <c r="GT150" s="190"/>
      <c r="GU150" s="190"/>
      <c r="GV150" s="190"/>
      <c r="GW150" s="190"/>
      <c r="GX150" s="190"/>
      <c r="GY150" s="190"/>
      <c r="GZ150" s="190"/>
      <c r="HA150" s="190"/>
      <c r="HB150" s="190"/>
      <c r="HC150" s="190"/>
      <c r="HD150" s="190"/>
      <c r="HE150" s="190"/>
      <c r="HF150" s="190"/>
      <c r="HG150" s="190"/>
      <c r="HH150" s="190"/>
      <c r="HI150" s="190"/>
      <c r="HJ150" s="190"/>
      <c r="HK150" s="190"/>
      <c r="HL150" s="190"/>
      <c r="HM150" s="190"/>
      <c r="HN150" s="190"/>
      <c r="HO150" s="190"/>
      <c r="HP150" s="190"/>
      <c r="HQ150" s="190"/>
      <c r="HR150" s="190"/>
      <c r="HS150" s="190"/>
      <c r="HT150" s="190"/>
      <c r="HU150" s="190"/>
      <c r="HV150" s="190"/>
      <c r="HW150" s="190"/>
      <c r="HX150" s="190"/>
      <c r="HY150" s="190"/>
      <c r="HZ150" s="190"/>
      <c r="IA150" s="190"/>
      <c r="IB150" s="190"/>
      <c r="IC150" s="190"/>
      <c r="ID150" s="190"/>
      <c r="IE150" s="190"/>
      <c r="IF150" s="190"/>
      <c r="IG150" s="190"/>
      <c r="IH150" s="190"/>
      <c r="II150" s="190"/>
      <c r="IJ150" s="190"/>
      <c r="IK150" s="190"/>
      <c r="IL150" s="190"/>
      <c r="IM150" s="190"/>
      <c r="IN150" s="190"/>
      <c r="IO150" s="190"/>
      <c r="IP150" s="190"/>
      <c r="IQ150" s="190"/>
      <c r="IR150" s="190"/>
      <c r="IS150" s="190"/>
      <c r="IT150" s="190"/>
      <c r="IU150" s="190"/>
      <c r="IV150" s="190"/>
    </row>
    <row r="151" spans="1:256" ht="94.5">
      <c r="A151" s="198" t="s">
        <v>732</v>
      </c>
      <c r="B151" s="199"/>
      <c r="C151" s="199"/>
      <c r="D151" s="203"/>
      <c r="E151" s="201">
        <f t="shared" si="23"/>
        <v>2000000</v>
      </c>
      <c r="F151" s="201">
        <f t="shared" si="23"/>
        <v>0</v>
      </c>
      <c r="G151" s="201">
        <f t="shared" si="23"/>
        <v>2000000</v>
      </c>
      <c r="H151" s="201"/>
      <c r="I151" s="201"/>
      <c r="J151" s="201">
        <f t="shared" si="25"/>
        <v>0</v>
      </c>
      <c r="K151" s="201"/>
      <c r="L151" s="201"/>
      <c r="M151" s="201">
        <f t="shared" si="26"/>
        <v>0</v>
      </c>
      <c r="N151" s="201"/>
      <c r="O151" s="201"/>
      <c r="P151" s="201">
        <f t="shared" si="27"/>
        <v>0</v>
      </c>
      <c r="Q151" s="201">
        <v>2000000</v>
      </c>
      <c r="R151" s="201"/>
      <c r="S151" s="201">
        <f t="shared" si="28"/>
        <v>2000000</v>
      </c>
      <c r="T151" s="201"/>
      <c r="U151" s="201"/>
      <c r="V151" s="201">
        <f t="shared" si="29"/>
        <v>0</v>
      </c>
      <c r="W151" s="201"/>
      <c r="X151" s="201"/>
      <c r="Y151" s="201">
        <f t="shared" si="30"/>
        <v>0</v>
      </c>
      <c r="Z151" s="201"/>
      <c r="AA151" s="201"/>
      <c r="AB151" s="201">
        <f t="shared" si="31"/>
        <v>0</v>
      </c>
      <c r="AC151" s="201"/>
      <c r="AD151" s="201"/>
      <c r="AE151" s="201">
        <f t="shared" si="32"/>
        <v>0</v>
      </c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0"/>
      <c r="BZ151" s="190"/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0"/>
      <c r="CP151" s="190"/>
      <c r="CQ151" s="190"/>
      <c r="CR151" s="190"/>
      <c r="CS151" s="190"/>
      <c r="CT151" s="190"/>
      <c r="CU151" s="190"/>
      <c r="CV151" s="190"/>
      <c r="CW151" s="190"/>
      <c r="CX151" s="190"/>
      <c r="CY151" s="190"/>
      <c r="CZ151" s="190"/>
      <c r="DA151" s="190"/>
      <c r="DB151" s="190"/>
      <c r="DC151" s="190"/>
      <c r="DD151" s="190"/>
      <c r="DE151" s="190"/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190"/>
      <c r="DR151" s="190"/>
      <c r="DS151" s="190"/>
      <c r="DT151" s="190"/>
      <c r="DU151" s="190"/>
      <c r="DV151" s="190"/>
      <c r="DW151" s="190"/>
      <c r="DX151" s="190"/>
      <c r="DY151" s="190"/>
      <c r="DZ151" s="190"/>
      <c r="EA151" s="190"/>
      <c r="EB151" s="190"/>
      <c r="EC151" s="190"/>
      <c r="ED151" s="190"/>
      <c r="EE151" s="190"/>
      <c r="EF151" s="190"/>
      <c r="EG151" s="190"/>
      <c r="EH151" s="190"/>
      <c r="EI151" s="190"/>
      <c r="EJ151" s="190"/>
      <c r="EK151" s="190"/>
      <c r="EL151" s="190"/>
      <c r="EM151" s="190"/>
      <c r="EN151" s="190"/>
      <c r="EO151" s="190"/>
      <c r="EP151" s="190"/>
      <c r="EQ151" s="190"/>
      <c r="ER151" s="190"/>
      <c r="ES151" s="190"/>
      <c r="ET151" s="190"/>
      <c r="EU151" s="190"/>
      <c r="EV151" s="190"/>
      <c r="EW151" s="190"/>
      <c r="EX151" s="190"/>
      <c r="EY151" s="190"/>
      <c r="EZ151" s="190"/>
      <c r="FA151" s="190"/>
      <c r="FB151" s="190"/>
      <c r="FC151" s="190"/>
      <c r="FD151" s="190"/>
      <c r="FE151" s="190"/>
      <c r="FF151" s="190"/>
      <c r="FG151" s="190"/>
      <c r="FH151" s="190"/>
      <c r="FI151" s="190"/>
      <c r="FJ151" s="190"/>
      <c r="FK151" s="190"/>
      <c r="FL151" s="190"/>
      <c r="FM151" s="190"/>
      <c r="FN151" s="190"/>
      <c r="FO151" s="190"/>
      <c r="FP151" s="190"/>
      <c r="FQ151" s="187"/>
      <c r="FR151" s="187"/>
      <c r="FS151" s="187"/>
      <c r="FT151" s="187"/>
      <c r="FU151" s="187"/>
      <c r="FV151" s="187"/>
      <c r="FW151" s="187"/>
      <c r="FX151" s="187"/>
      <c r="FY151" s="187"/>
      <c r="FZ151" s="187"/>
      <c r="GA151" s="187"/>
      <c r="GB151" s="187"/>
      <c r="GC151" s="187"/>
      <c r="GD151" s="187"/>
      <c r="GE151" s="187"/>
      <c r="GF151" s="187"/>
      <c r="GG151" s="187"/>
      <c r="GH151" s="187"/>
      <c r="GI151" s="187"/>
      <c r="GJ151" s="187"/>
      <c r="GK151" s="190"/>
      <c r="GL151" s="190"/>
      <c r="GM151" s="190"/>
      <c r="GN151" s="190"/>
      <c r="GO151" s="190"/>
      <c r="GP151" s="190"/>
      <c r="GQ151" s="190"/>
      <c r="GR151" s="190"/>
      <c r="GS151" s="190"/>
      <c r="GT151" s="190"/>
      <c r="GU151" s="190"/>
      <c r="GV151" s="190"/>
      <c r="GW151" s="190"/>
      <c r="GX151" s="190"/>
      <c r="GY151" s="190"/>
      <c r="GZ151" s="190"/>
      <c r="HA151" s="190"/>
      <c r="HB151" s="190"/>
      <c r="HC151" s="190"/>
      <c r="HD151" s="190"/>
      <c r="HE151" s="190"/>
      <c r="HF151" s="190"/>
      <c r="HG151" s="190"/>
      <c r="HH151" s="190"/>
      <c r="HI151" s="190"/>
      <c r="HJ151" s="190"/>
      <c r="HK151" s="190"/>
      <c r="HL151" s="190"/>
      <c r="HM151" s="190"/>
      <c r="HN151" s="190"/>
      <c r="HO151" s="190"/>
      <c r="HP151" s="190"/>
      <c r="HQ151" s="190"/>
      <c r="HR151" s="190"/>
      <c r="HS151" s="190"/>
      <c r="HT151" s="190"/>
      <c r="HU151" s="190"/>
      <c r="HV151" s="190"/>
      <c r="HW151" s="190"/>
      <c r="HX151" s="190"/>
      <c r="HY151" s="190"/>
      <c r="HZ151" s="190"/>
      <c r="IA151" s="190"/>
      <c r="IB151" s="190"/>
      <c r="IC151" s="190"/>
      <c r="ID151" s="190"/>
      <c r="IE151" s="190"/>
      <c r="IF151" s="190"/>
      <c r="IG151" s="190"/>
      <c r="IH151" s="190"/>
      <c r="II151" s="190"/>
      <c r="IJ151" s="190"/>
      <c r="IK151" s="190"/>
      <c r="IL151" s="190"/>
      <c r="IM151" s="190"/>
      <c r="IN151" s="190"/>
      <c r="IO151" s="190"/>
      <c r="IP151" s="190"/>
      <c r="IQ151" s="190"/>
      <c r="IR151" s="190"/>
      <c r="IS151" s="190"/>
      <c r="IT151" s="190"/>
      <c r="IU151" s="190"/>
      <c r="IV151" s="190"/>
    </row>
    <row r="152" spans="1:256" ht="15.75">
      <c r="A152" s="198" t="s">
        <v>733</v>
      </c>
      <c r="B152" s="199">
        <v>2</v>
      </c>
      <c r="C152" s="199">
        <v>878</v>
      </c>
      <c r="D152" s="199">
        <v>5100</v>
      </c>
      <c r="E152" s="201">
        <f t="shared" si="23"/>
        <v>20000</v>
      </c>
      <c r="F152" s="201">
        <f t="shared" si="23"/>
        <v>0</v>
      </c>
      <c r="G152" s="201">
        <f t="shared" si="23"/>
        <v>20000</v>
      </c>
      <c r="H152" s="201"/>
      <c r="I152" s="201"/>
      <c r="J152" s="201">
        <f t="shared" si="25"/>
        <v>0</v>
      </c>
      <c r="K152" s="201"/>
      <c r="L152" s="201"/>
      <c r="M152" s="201">
        <f t="shared" si="26"/>
        <v>0</v>
      </c>
      <c r="N152" s="201">
        <v>20000</v>
      </c>
      <c r="O152" s="201"/>
      <c r="P152" s="201">
        <f t="shared" si="27"/>
        <v>20000</v>
      </c>
      <c r="Q152" s="201"/>
      <c r="R152" s="201"/>
      <c r="S152" s="201">
        <f t="shared" si="28"/>
        <v>0</v>
      </c>
      <c r="T152" s="201"/>
      <c r="U152" s="201"/>
      <c r="V152" s="201">
        <f t="shared" si="29"/>
        <v>0</v>
      </c>
      <c r="W152" s="201"/>
      <c r="X152" s="201"/>
      <c r="Y152" s="201">
        <f t="shared" si="30"/>
        <v>0</v>
      </c>
      <c r="Z152" s="201"/>
      <c r="AA152" s="201"/>
      <c r="AB152" s="201">
        <f t="shared" si="31"/>
        <v>0</v>
      </c>
      <c r="AC152" s="201"/>
      <c r="AD152" s="201"/>
      <c r="AE152" s="201">
        <f t="shared" si="32"/>
        <v>0</v>
      </c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  <c r="EG152" s="190"/>
      <c r="EH152" s="190"/>
      <c r="EI152" s="190"/>
      <c r="EJ152" s="190"/>
      <c r="EK152" s="190"/>
      <c r="EL152" s="190"/>
      <c r="EM152" s="190"/>
      <c r="EN152" s="190"/>
      <c r="EO152" s="190"/>
      <c r="EP152" s="190"/>
      <c r="EQ152" s="190"/>
      <c r="ER152" s="190"/>
      <c r="ES152" s="190"/>
      <c r="ET152" s="190"/>
      <c r="EU152" s="190"/>
      <c r="EV152" s="190"/>
      <c r="EW152" s="190"/>
      <c r="EX152" s="190"/>
      <c r="EY152" s="190"/>
      <c r="EZ152" s="190"/>
      <c r="FA152" s="190"/>
      <c r="FB152" s="190"/>
      <c r="FC152" s="190"/>
      <c r="FD152" s="190"/>
      <c r="FE152" s="190"/>
      <c r="FF152" s="190"/>
      <c r="FG152" s="190"/>
      <c r="FH152" s="190"/>
      <c r="FI152" s="190"/>
      <c r="FJ152" s="190"/>
      <c r="FK152" s="190"/>
      <c r="FL152" s="190"/>
      <c r="FM152" s="190"/>
      <c r="FN152" s="190"/>
      <c r="FO152" s="190"/>
      <c r="FP152" s="190"/>
      <c r="FQ152" s="190"/>
      <c r="FR152" s="190"/>
      <c r="FS152" s="190"/>
      <c r="FT152" s="190"/>
      <c r="FU152" s="190"/>
      <c r="FV152" s="190"/>
      <c r="FW152" s="190"/>
      <c r="FX152" s="190"/>
      <c r="FY152" s="190"/>
      <c r="FZ152" s="190"/>
      <c r="GA152" s="190"/>
      <c r="GB152" s="190"/>
      <c r="GC152" s="190"/>
      <c r="GD152" s="190"/>
      <c r="GE152" s="190"/>
      <c r="GF152" s="190"/>
      <c r="GG152" s="190"/>
      <c r="GH152" s="190"/>
      <c r="GI152" s="190"/>
      <c r="GJ152" s="190"/>
      <c r="GK152" s="190"/>
      <c r="GL152" s="190"/>
      <c r="GM152" s="190"/>
      <c r="GN152" s="190"/>
      <c r="GO152" s="190"/>
      <c r="GP152" s="190"/>
      <c r="GQ152" s="190"/>
      <c r="GR152" s="190"/>
      <c r="GS152" s="190"/>
      <c r="GT152" s="190"/>
      <c r="GU152" s="190"/>
      <c r="GV152" s="190"/>
      <c r="GW152" s="190"/>
      <c r="GX152" s="190"/>
      <c r="GY152" s="190"/>
      <c r="GZ152" s="190"/>
      <c r="HA152" s="190"/>
      <c r="HB152" s="190"/>
      <c r="HC152" s="190"/>
      <c r="HD152" s="190"/>
      <c r="HE152" s="190"/>
      <c r="HF152" s="190"/>
      <c r="HG152" s="190"/>
      <c r="HH152" s="190"/>
      <c r="HI152" s="190"/>
      <c r="HJ152" s="190"/>
      <c r="HK152" s="190"/>
      <c r="HL152" s="190"/>
      <c r="HM152" s="190"/>
      <c r="HN152" s="190"/>
      <c r="HO152" s="190"/>
      <c r="HP152" s="190"/>
      <c r="HQ152" s="190"/>
      <c r="HR152" s="190"/>
      <c r="HS152" s="190"/>
      <c r="HT152" s="190"/>
      <c r="HU152" s="190"/>
      <c r="HV152" s="190"/>
      <c r="HW152" s="190"/>
      <c r="HX152" s="190"/>
      <c r="HY152" s="190"/>
      <c r="HZ152" s="190"/>
      <c r="IA152" s="190"/>
      <c r="IB152" s="190"/>
      <c r="IC152" s="190"/>
      <c r="ID152" s="190"/>
      <c r="IE152" s="190"/>
      <c r="IF152" s="190"/>
      <c r="IG152" s="190"/>
      <c r="IH152" s="190"/>
      <c r="II152" s="190"/>
      <c r="IJ152" s="190"/>
      <c r="IK152" s="190"/>
      <c r="IL152" s="190"/>
      <c r="IM152" s="190"/>
      <c r="IN152" s="190"/>
      <c r="IO152" s="190"/>
      <c r="IP152" s="190"/>
      <c r="IQ152" s="190"/>
      <c r="IR152" s="190"/>
      <c r="IS152" s="190"/>
      <c r="IT152" s="190"/>
      <c r="IU152" s="190"/>
      <c r="IV152" s="190"/>
    </row>
    <row r="153" spans="1:256" ht="31.5">
      <c r="A153" s="198" t="s">
        <v>734</v>
      </c>
      <c r="B153" s="199">
        <v>2</v>
      </c>
      <c r="C153" s="199">
        <v>832</v>
      </c>
      <c r="D153" s="203">
        <v>5100</v>
      </c>
      <c r="E153" s="201">
        <f t="shared" si="23"/>
        <v>30000</v>
      </c>
      <c r="F153" s="201">
        <f t="shared" si="23"/>
        <v>0</v>
      </c>
      <c r="G153" s="201">
        <f t="shared" si="23"/>
        <v>30000</v>
      </c>
      <c r="H153" s="201"/>
      <c r="I153" s="201"/>
      <c r="J153" s="201">
        <f t="shared" si="25"/>
        <v>0</v>
      </c>
      <c r="K153" s="201">
        <v>30000</v>
      </c>
      <c r="L153" s="201"/>
      <c r="M153" s="201">
        <f t="shared" si="26"/>
        <v>30000</v>
      </c>
      <c r="N153" s="201"/>
      <c r="O153" s="201"/>
      <c r="P153" s="201">
        <f t="shared" si="27"/>
        <v>0</v>
      </c>
      <c r="Q153" s="201"/>
      <c r="R153" s="201"/>
      <c r="S153" s="201">
        <f t="shared" si="28"/>
        <v>0</v>
      </c>
      <c r="T153" s="201"/>
      <c r="U153" s="201"/>
      <c r="V153" s="201">
        <f t="shared" si="29"/>
        <v>0</v>
      </c>
      <c r="W153" s="201"/>
      <c r="X153" s="201"/>
      <c r="Y153" s="201">
        <f t="shared" si="30"/>
        <v>0</v>
      </c>
      <c r="Z153" s="201"/>
      <c r="AA153" s="201"/>
      <c r="AB153" s="201">
        <f t="shared" si="31"/>
        <v>0</v>
      </c>
      <c r="AC153" s="201"/>
      <c r="AD153" s="201"/>
      <c r="AE153" s="201">
        <f t="shared" si="32"/>
        <v>0</v>
      </c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  <c r="EG153" s="190"/>
      <c r="EH153" s="190"/>
      <c r="EI153" s="190"/>
      <c r="EJ153" s="190"/>
      <c r="EK153" s="190"/>
      <c r="EL153" s="190"/>
      <c r="EM153" s="190"/>
      <c r="EN153" s="190"/>
      <c r="EO153" s="190"/>
      <c r="EP153" s="190"/>
      <c r="EQ153" s="190"/>
      <c r="ER153" s="190"/>
      <c r="ES153" s="190"/>
      <c r="ET153" s="190"/>
      <c r="EU153" s="190"/>
      <c r="EV153" s="190"/>
      <c r="EW153" s="190"/>
      <c r="EX153" s="190"/>
      <c r="EY153" s="190"/>
      <c r="EZ153" s="190"/>
      <c r="FA153" s="190"/>
      <c r="FB153" s="190"/>
      <c r="FC153" s="190"/>
      <c r="FD153" s="190"/>
      <c r="FE153" s="190"/>
      <c r="FF153" s="190"/>
      <c r="FG153" s="190"/>
      <c r="FH153" s="190"/>
      <c r="FI153" s="190"/>
      <c r="FJ153" s="190"/>
      <c r="FK153" s="190"/>
      <c r="FL153" s="190"/>
      <c r="FM153" s="190"/>
      <c r="FN153" s="190"/>
      <c r="FO153" s="190"/>
      <c r="FP153" s="190"/>
      <c r="FQ153" s="187"/>
      <c r="FR153" s="187"/>
      <c r="FS153" s="187"/>
      <c r="FT153" s="187"/>
      <c r="FU153" s="187"/>
      <c r="FV153" s="187"/>
      <c r="FW153" s="187"/>
      <c r="FX153" s="187"/>
      <c r="FY153" s="187"/>
      <c r="FZ153" s="187"/>
      <c r="GA153" s="187"/>
      <c r="GB153" s="187"/>
      <c r="GC153" s="187"/>
      <c r="GD153" s="187"/>
      <c r="GE153" s="187"/>
      <c r="GF153" s="187"/>
      <c r="GG153" s="187"/>
      <c r="GH153" s="187"/>
      <c r="GI153" s="187"/>
      <c r="GJ153" s="187"/>
      <c r="GK153" s="190"/>
      <c r="GL153" s="190"/>
      <c r="GM153" s="190"/>
      <c r="GN153" s="190"/>
      <c r="GO153" s="190"/>
      <c r="GP153" s="190"/>
      <c r="GQ153" s="190"/>
      <c r="GR153" s="190"/>
      <c r="GS153" s="190"/>
      <c r="GT153" s="190"/>
      <c r="GU153" s="190"/>
      <c r="GV153" s="190"/>
      <c r="GW153" s="190"/>
      <c r="GX153" s="190"/>
      <c r="GY153" s="190"/>
      <c r="GZ153" s="190"/>
      <c r="HA153" s="190"/>
      <c r="HB153" s="190"/>
      <c r="HC153" s="190"/>
      <c r="HD153" s="190"/>
      <c r="HE153" s="190"/>
      <c r="HF153" s="190"/>
      <c r="HG153" s="190"/>
      <c r="HH153" s="190"/>
      <c r="HI153" s="190"/>
      <c r="HJ153" s="190"/>
      <c r="HK153" s="190"/>
      <c r="HL153" s="190"/>
      <c r="HM153" s="190"/>
      <c r="HN153" s="190"/>
      <c r="HO153" s="190"/>
      <c r="HP153" s="190"/>
      <c r="HQ153" s="190"/>
      <c r="HR153" s="190"/>
      <c r="HS153" s="190"/>
      <c r="HT153" s="190"/>
      <c r="HU153" s="190"/>
      <c r="HV153" s="190"/>
      <c r="HW153" s="190"/>
      <c r="HX153" s="190"/>
      <c r="HY153" s="190"/>
      <c r="HZ153" s="190"/>
      <c r="IA153" s="190"/>
      <c r="IB153" s="190"/>
      <c r="IC153" s="190"/>
      <c r="ID153" s="190"/>
      <c r="IE153" s="190"/>
      <c r="IF153" s="190"/>
      <c r="IG153" s="190"/>
      <c r="IH153" s="190"/>
      <c r="II153" s="190"/>
      <c r="IJ153" s="190"/>
      <c r="IK153" s="190"/>
      <c r="IL153" s="190"/>
      <c r="IM153" s="190"/>
      <c r="IN153" s="190"/>
      <c r="IO153" s="190"/>
      <c r="IP153" s="190"/>
      <c r="IQ153" s="190"/>
      <c r="IR153" s="190"/>
      <c r="IS153" s="190"/>
      <c r="IT153" s="190"/>
      <c r="IU153" s="190"/>
      <c r="IV153" s="190"/>
    </row>
    <row r="154" spans="1:256" ht="63">
      <c r="A154" s="206" t="s">
        <v>735</v>
      </c>
      <c r="B154" s="200">
        <v>2</v>
      </c>
      <c r="C154" s="200">
        <v>832</v>
      </c>
      <c r="D154" s="203">
        <v>5100</v>
      </c>
      <c r="E154" s="201">
        <f t="shared" si="23"/>
        <v>54873</v>
      </c>
      <c r="F154" s="201">
        <f t="shared" si="23"/>
        <v>0</v>
      </c>
      <c r="G154" s="201">
        <f t="shared" si="23"/>
        <v>54873</v>
      </c>
      <c r="H154" s="201"/>
      <c r="I154" s="201"/>
      <c r="J154" s="201">
        <f t="shared" si="25"/>
        <v>0</v>
      </c>
      <c r="K154" s="201"/>
      <c r="L154" s="201"/>
      <c r="M154" s="201">
        <f t="shared" si="26"/>
        <v>0</v>
      </c>
      <c r="N154" s="201"/>
      <c r="O154" s="201"/>
      <c r="P154" s="201">
        <f t="shared" si="27"/>
        <v>0</v>
      </c>
      <c r="Q154" s="201"/>
      <c r="R154" s="201"/>
      <c r="S154" s="201">
        <f t="shared" si="28"/>
        <v>0</v>
      </c>
      <c r="T154" s="201"/>
      <c r="U154" s="201"/>
      <c r="V154" s="201">
        <f t="shared" si="29"/>
        <v>0</v>
      </c>
      <c r="W154" s="201">
        <v>54873</v>
      </c>
      <c r="X154" s="201"/>
      <c r="Y154" s="201">
        <f t="shared" si="30"/>
        <v>54873</v>
      </c>
      <c r="Z154" s="201"/>
      <c r="AA154" s="201"/>
      <c r="AB154" s="201">
        <f t="shared" si="31"/>
        <v>0</v>
      </c>
      <c r="AC154" s="201"/>
      <c r="AD154" s="201"/>
      <c r="AE154" s="201">
        <f t="shared" si="32"/>
        <v>0</v>
      </c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190"/>
      <c r="GB154" s="190"/>
      <c r="GC154" s="190"/>
      <c r="GD154" s="190"/>
      <c r="GE154" s="190"/>
      <c r="GF154" s="190"/>
      <c r="GG154" s="190"/>
      <c r="GH154" s="190"/>
      <c r="GI154" s="190"/>
      <c r="GJ154" s="190"/>
      <c r="GK154" s="187"/>
      <c r="GL154" s="187"/>
      <c r="GM154" s="187"/>
      <c r="GN154" s="187"/>
      <c r="GO154" s="187"/>
      <c r="GP154" s="187"/>
      <c r="GQ154" s="187"/>
      <c r="GR154" s="187"/>
      <c r="GS154" s="187"/>
      <c r="GT154" s="187"/>
      <c r="GU154" s="187"/>
      <c r="GV154" s="187"/>
      <c r="GW154" s="187"/>
      <c r="GX154" s="187"/>
      <c r="GY154" s="187"/>
      <c r="GZ154" s="187"/>
      <c r="HA154" s="187"/>
      <c r="HB154" s="187"/>
      <c r="HC154" s="187"/>
      <c r="HD154" s="187"/>
      <c r="HE154" s="187"/>
      <c r="HF154" s="187"/>
      <c r="HG154" s="187"/>
      <c r="HH154" s="187"/>
      <c r="HI154" s="187"/>
      <c r="HJ154" s="187"/>
      <c r="HK154" s="187"/>
      <c r="HL154" s="187"/>
      <c r="HM154" s="187"/>
      <c r="HN154" s="187"/>
      <c r="HO154" s="187"/>
      <c r="HP154" s="187"/>
      <c r="HQ154" s="187"/>
      <c r="HR154" s="187"/>
      <c r="HS154" s="187"/>
      <c r="HT154" s="187"/>
      <c r="HU154" s="187"/>
      <c r="HV154" s="187"/>
      <c r="HW154" s="187"/>
      <c r="HX154" s="187"/>
      <c r="HY154" s="187"/>
      <c r="HZ154" s="187"/>
      <c r="IA154" s="187"/>
      <c r="IB154" s="187"/>
      <c r="IC154" s="187"/>
      <c r="ID154" s="187"/>
      <c r="IE154" s="187"/>
      <c r="IF154" s="187"/>
      <c r="IG154" s="187"/>
      <c r="IH154" s="187"/>
      <c r="II154" s="187"/>
      <c r="IJ154" s="187"/>
      <c r="IK154" s="187"/>
      <c r="IL154" s="187"/>
      <c r="IM154" s="187"/>
      <c r="IN154" s="187"/>
      <c r="IO154" s="187"/>
      <c r="IP154" s="187"/>
      <c r="IQ154" s="187"/>
      <c r="IR154" s="187"/>
      <c r="IS154" s="187"/>
      <c r="IT154" s="187"/>
      <c r="IU154" s="187"/>
      <c r="IV154" s="187"/>
    </row>
    <row r="155" spans="1:256" ht="47.25">
      <c r="A155" s="206" t="s">
        <v>736</v>
      </c>
      <c r="B155" s="200">
        <v>2</v>
      </c>
      <c r="C155" s="200">
        <v>832</v>
      </c>
      <c r="D155" s="203">
        <v>5100</v>
      </c>
      <c r="E155" s="201">
        <f t="shared" si="23"/>
        <v>350000</v>
      </c>
      <c r="F155" s="201">
        <f t="shared" si="23"/>
        <v>0</v>
      </c>
      <c r="G155" s="201">
        <f t="shared" si="23"/>
        <v>350000</v>
      </c>
      <c r="H155" s="201">
        <v>46418</v>
      </c>
      <c r="I155" s="201"/>
      <c r="J155" s="201">
        <f t="shared" si="25"/>
        <v>46418</v>
      </c>
      <c r="K155" s="201"/>
      <c r="L155" s="201"/>
      <c r="M155" s="201">
        <f t="shared" si="26"/>
        <v>0</v>
      </c>
      <c r="N155" s="201"/>
      <c r="O155" s="201"/>
      <c r="P155" s="201">
        <f t="shared" si="27"/>
        <v>0</v>
      </c>
      <c r="Q155" s="201"/>
      <c r="R155" s="201"/>
      <c r="S155" s="201">
        <f t="shared" si="28"/>
        <v>0</v>
      </c>
      <c r="T155" s="201"/>
      <c r="U155" s="201"/>
      <c r="V155" s="201">
        <f t="shared" si="29"/>
        <v>0</v>
      </c>
      <c r="W155" s="201">
        <v>303582</v>
      </c>
      <c r="X155" s="201"/>
      <c r="Y155" s="201">
        <f t="shared" si="30"/>
        <v>303582</v>
      </c>
      <c r="Z155" s="201"/>
      <c r="AA155" s="201"/>
      <c r="AB155" s="201">
        <f t="shared" si="31"/>
        <v>0</v>
      </c>
      <c r="AC155" s="201">
        <v>0</v>
      </c>
      <c r="AD155" s="201"/>
      <c r="AE155" s="201">
        <f t="shared" si="32"/>
        <v>0</v>
      </c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0"/>
      <c r="FI155" s="190"/>
      <c r="FJ155" s="190"/>
      <c r="FK155" s="190"/>
      <c r="FL155" s="190"/>
      <c r="FM155" s="190"/>
      <c r="FN155" s="190"/>
      <c r="FO155" s="190"/>
      <c r="FP155" s="190"/>
      <c r="FQ155" s="190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190"/>
      <c r="GB155" s="190"/>
      <c r="GC155" s="190"/>
      <c r="GD155" s="190"/>
      <c r="GE155" s="190"/>
      <c r="GF155" s="190"/>
      <c r="GG155" s="190"/>
      <c r="GH155" s="190"/>
      <c r="GI155" s="190"/>
      <c r="GJ155" s="190"/>
      <c r="GK155" s="187"/>
      <c r="GL155" s="187"/>
      <c r="GM155" s="187"/>
      <c r="GN155" s="187"/>
      <c r="GO155" s="187"/>
      <c r="GP155" s="187"/>
      <c r="GQ155" s="187"/>
      <c r="GR155" s="187"/>
      <c r="GS155" s="187"/>
      <c r="GT155" s="187"/>
      <c r="GU155" s="187"/>
      <c r="GV155" s="187"/>
      <c r="GW155" s="187"/>
      <c r="GX155" s="187"/>
      <c r="GY155" s="187"/>
      <c r="GZ155" s="187"/>
      <c r="HA155" s="187"/>
      <c r="HB155" s="187"/>
      <c r="HC155" s="187"/>
      <c r="HD155" s="187"/>
      <c r="HE155" s="187"/>
      <c r="HF155" s="187"/>
      <c r="HG155" s="187"/>
      <c r="HH155" s="187"/>
      <c r="HI155" s="187"/>
      <c r="HJ155" s="187"/>
      <c r="HK155" s="187"/>
      <c r="HL155" s="187"/>
      <c r="HM155" s="187"/>
      <c r="HN155" s="187"/>
      <c r="HO155" s="187"/>
      <c r="HP155" s="187"/>
      <c r="HQ155" s="187"/>
      <c r="HR155" s="187"/>
      <c r="HS155" s="187"/>
      <c r="HT155" s="187"/>
      <c r="HU155" s="187"/>
      <c r="HV155" s="187"/>
      <c r="HW155" s="187"/>
      <c r="HX155" s="187"/>
      <c r="HY155" s="187"/>
      <c r="HZ155" s="187"/>
      <c r="IA155" s="187"/>
      <c r="IB155" s="187"/>
      <c r="IC155" s="187"/>
      <c r="ID155" s="187"/>
      <c r="IE155" s="187"/>
      <c r="IF155" s="187"/>
      <c r="IG155" s="187"/>
      <c r="IH155" s="187"/>
      <c r="II155" s="187"/>
      <c r="IJ155" s="187"/>
      <c r="IK155" s="187"/>
      <c r="IL155" s="187"/>
      <c r="IM155" s="187"/>
      <c r="IN155" s="187"/>
      <c r="IO155" s="187"/>
      <c r="IP155" s="187"/>
      <c r="IQ155" s="187"/>
      <c r="IR155" s="187"/>
      <c r="IS155" s="187"/>
      <c r="IT155" s="187"/>
      <c r="IU155" s="187"/>
      <c r="IV155" s="187"/>
    </row>
    <row r="156" spans="1:256" ht="15.75">
      <c r="A156" s="188" t="s">
        <v>737</v>
      </c>
      <c r="B156" s="197"/>
      <c r="C156" s="197"/>
      <c r="D156" s="197"/>
      <c r="E156" s="189">
        <f t="shared" si="23"/>
        <v>15360912</v>
      </c>
      <c r="F156" s="189">
        <f t="shared" si="23"/>
        <v>760676</v>
      </c>
      <c r="G156" s="189">
        <f t="shared" si="23"/>
        <v>14600236</v>
      </c>
      <c r="H156" s="189">
        <f>SUM(H157,H170,H179,H217,H242,H272,H302,H207)</f>
        <v>588303</v>
      </c>
      <c r="I156" s="189">
        <f>SUM(I157,I170,I179,I217,I242,I272,I302,I207)</f>
        <v>0</v>
      </c>
      <c r="J156" s="189">
        <f t="shared" si="25"/>
        <v>588303</v>
      </c>
      <c r="K156" s="189">
        <f>SUM(K157,K170,K179,K217,K242,K272,K302,K207)</f>
        <v>309982</v>
      </c>
      <c r="L156" s="189">
        <f>SUM(L157,L170,L179,L217,L242,L272,L302,L207)</f>
        <v>0</v>
      </c>
      <c r="M156" s="189">
        <f t="shared" si="26"/>
        <v>309982</v>
      </c>
      <c r="N156" s="189">
        <f>SUM(N157,N170,N179,N217,N242,N272,N302,N207)</f>
        <v>769185</v>
      </c>
      <c r="O156" s="189">
        <f>SUM(O157,O170,O179,O217,O242,O272,O302,O207)</f>
        <v>86241</v>
      </c>
      <c r="P156" s="189">
        <f t="shared" si="27"/>
        <v>682944</v>
      </c>
      <c r="Q156" s="189">
        <f>SUM(Q157,Q170,Q179,Q217,Q242,Q272,Q302,Q207)</f>
        <v>4621462</v>
      </c>
      <c r="R156" s="189">
        <f>SUM(R157,R170,R179,R217,R242,R272,R302,R207)</f>
        <v>438901</v>
      </c>
      <c r="S156" s="189">
        <f t="shared" si="28"/>
        <v>4182561</v>
      </c>
      <c r="T156" s="189">
        <f>SUM(T157,T170,T179,T217,T242,T272,T302,T207)</f>
        <v>388482</v>
      </c>
      <c r="U156" s="189">
        <f>SUM(U157,U170,U179,U217,U242,U272,U302,U207)</f>
        <v>173417</v>
      </c>
      <c r="V156" s="189">
        <f t="shared" si="29"/>
        <v>215065</v>
      </c>
      <c r="W156" s="189">
        <f>SUM(W157,W170,W179,W217,W242,W272,W302,W207)</f>
        <v>4331414</v>
      </c>
      <c r="X156" s="189">
        <f>SUM(X157,X170,X179,X217,X242,X272,X302,X207)</f>
        <v>62117</v>
      </c>
      <c r="Y156" s="189">
        <f t="shared" si="30"/>
        <v>4269297</v>
      </c>
      <c r="Z156" s="189">
        <f>SUM(Z157,Z170,Z179,Z217,Z242,Z272,Z302,Z207)</f>
        <v>0</v>
      </c>
      <c r="AA156" s="189">
        <f>SUM(AA157,AA170,AA179,AA217,AA242,AA272,AA302,AA207)</f>
        <v>0</v>
      </c>
      <c r="AB156" s="189">
        <f t="shared" si="31"/>
        <v>0</v>
      </c>
      <c r="AC156" s="189">
        <f>SUM(AC157,AC170,AC179,AC217,AC242,AC272,AC302,AC207)</f>
        <v>4352084</v>
      </c>
      <c r="AD156" s="189">
        <f>SUM(AD157,AD170,AD179,AD217,AD242,AD272,AD302,AD207)</f>
        <v>0</v>
      </c>
      <c r="AE156" s="189">
        <f t="shared" si="32"/>
        <v>4352084</v>
      </c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90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  <c r="FF156" s="190"/>
      <c r="FG156" s="190"/>
      <c r="FH156" s="190"/>
      <c r="FI156" s="190"/>
      <c r="FJ156" s="190"/>
      <c r="FK156" s="190"/>
      <c r="FL156" s="190"/>
      <c r="FM156" s="190"/>
      <c r="FN156" s="190"/>
      <c r="FO156" s="190"/>
      <c r="FP156" s="190"/>
      <c r="FQ156" s="190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190"/>
      <c r="GB156" s="190"/>
      <c r="GC156" s="190"/>
      <c r="GD156" s="190"/>
      <c r="GE156" s="190"/>
      <c r="GF156" s="190"/>
      <c r="GG156" s="190"/>
      <c r="GH156" s="190"/>
      <c r="GI156" s="190"/>
      <c r="GJ156" s="190"/>
      <c r="GK156" s="190"/>
      <c r="GL156" s="190"/>
      <c r="GM156" s="190"/>
      <c r="GN156" s="190"/>
      <c r="GO156" s="190"/>
      <c r="GP156" s="190"/>
      <c r="GQ156" s="190"/>
      <c r="GR156" s="190"/>
      <c r="GS156" s="190"/>
      <c r="GT156" s="190"/>
      <c r="GU156" s="190"/>
      <c r="GV156" s="190"/>
      <c r="GW156" s="190"/>
      <c r="GX156" s="190"/>
      <c r="GY156" s="190"/>
      <c r="GZ156" s="190"/>
      <c r="HA156" s="190"/>
      <c r="HB156" s="190"/>
      <c r="HC156" s="190"/>
      <c r="HD156" s="190"/>
      <c r="HE156" s="190"/>
      <c r="HF156" s="190"/>
      <c r="HG156" s="190"/>
      <c r="HH156" s="190"/>
      <c r="HI156" s="190"/>
      <c r="HJ156" s="190"/>
      <c r="HK156" s="190"/>
      <c r="HL156" s="190"/>
      <c r="HM156" s="190"/>
      <c r="HN156" s="190"/>
      <c r="HO156" s="190"/>
      <c r="HP156" s="190"/>
      <c r="HQ156" s="190"/>
      <c r="HR156" s="190"/>
      <c r="HS156" s="190"/>
      <c r="HT156" s="190"/>
      <c r="HU156" s="190"/>
      <c r="HV156" s="190"/>
      <c r="HW156" s="190"/>
      <c r="HX156" s="190"/>
      <c r="HY156" s="190"/>
      <c r="HZ156" s="190"/>
      <c r="IA156" s="190"/>
      <c r="IB156" s="190"/>
      <c r="IC156" s="190"/>
      <c r="ID156" s="190"/>
      <c r="IE156" s="190"/>
      <c r="IF156" s="190"/>
      <c r="IG156" s="190"/>
      <c r="IH156" s="190"/>
      <c r="II156" s="190"/>
      <c r="IJ156" s="190"/>
      <c r="IK156" s="190"/>
      <c r="IL156" s="190"/>
      <c r="IM156" s="190"/>
      <c r="IN156" s="190"/>
      <c r="IO156" s="190"/>
      <c r="IP156" s="190"/>
      <c r="IQ156" s="190"/>
      <c r="IR156" s="190"/>
      <c r="IS156" s="190"/>
      <c r="IT156" s="190"/>
      <c r="IU156" s="190"/>
      <c r="IV156" s="190"/>
    </row>
    <row r="157" spans="1:256" ht="15.75">
      <c r="A157" s="188" t="s">
        <v>623</v>
      </c>
      <c r="B157" s="197"/>
      <c r="C157" s="197"/>
      <c r="D157" s="197"/>
      <c r="E157" s="189">
        <f t="shared" si="23"/>
        <v>175764</v>
      </c>
      <c r="F157" s="189">
        <f t="shared" si="23"/>
        <v>2862</v>
      </c>
      <c r="G157" s="189">
        <f t="shared" si="23"/>
        <v>172902</v>
      </c>
      <c r="H157" s="189">
        <f>SUM(H158,H163,H165,H168)</f>
        <v>0</v>
      </c>
      <c r="I157" s="189">
        <f>SUM(I158,I163,I165,I168)</f>
        <v>0</v>
      </c>
      <c r="J157" s="189">
        <f t="shared" si="25"/>
        <v>0</v>
      </c>
      <c r="K157" s="189">
        <f>SUM(K158,K163,K165,K168)</f>
        <v>0</v>
      </c>
      <c r="L157" s="189">
        <f>SUM(L158,L163,L165,L168)</f>
        <v>0</v>
      </c>
      <c r="M157" s="189">
        <f t="shared" si="26"/>
        <v>0</v>
      </c>
      <c r="N157" s="189">
        <f>SUM(N158,N163,N165,N168)</f>
        <v>105280</v>
      </c>
      <c r="O157" s="189">
        <f>SUM(O158,O163,O165,O168)</f>
        <v>2862</v>
      </c>
      <c r="P157" s="189">
        <f t="shared" si="27"/>
        <v>102418</v>
      </c>
      <c r="Q157" s="189">
        <f>SUM(Q158,Q163,Q165,Q168)</f>
        <v>0</v>
      </c>
      <c r="R157" s="189">
        <f>SUM(R158,R163,R165,R168)</f>
        <v>0</v>
      </c>
      <c r="S157" s="189">
        <f t="shared" si="28"/>
        <v>0</v>
      </c>
      <c r="T157" s="189">
        <f>SUM(T158,T163,T165,T168)</f>
        <v>0</v>
      </c>
      <c r="U157" s="189">
        <f>SUM(U158,U163,U165,U168)</f>
        <v>0</v>
      </c>
      <c r="V157" s="189">
        <f t="shared" si="29"/>
        <v>0</v>
      </c>
      <c r="W157" s="189">
        <f>SUM(W158,W163,W165,W168)</f>
        <v>0</v>
      </c>
      <c r="X157" s="189">
        <f>SUM(X158,X163,X165,X168)</f>
        <v>0</v>
      </c>
      <c r="Y157" s="189">
        <f t="shared" si="30"/>
        <v>0</v>
      </c>
      <c r="Z157" s="189">
        <f>SUM(Z158,Z163,Z165,Z168)</f>
        <v>0</v>
      </c>
      <c r="AA157" s="189">
        <f>SUM(AA158,AA163,AA165,AA168)</f>
        <v>0</v>
      </c>
      <c r="AB157" s="189">
        <f t="shared" si="31"/>
        <v>0</v>
      </c>
      <c r="AC157" s="189">
        <f>SUM(AC158,AC163,AC165,AC168)</f>
        <v>70484</v>
      </c>
      <c r="AD157" s="189">
        <f>SUM(AD158,AD163,AD165,AD168)</f>
        <v>0</v>
      </c>
      <c r="AE157" s="189">
        <f t="shared" si="32"/>
        <v>70484</v>
      </c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  <c r="EG157" s="190"/>
      <c r="EH157" s="190"/>
      <c r="EI157" s="190"/>
      <c r="EJ157" s="190"/>
      <c r="EK157" s="190"/>
      <c r="EL157" s="190"/>
      <c r="EM157" s="190"/>
      <c r="EN157" s="190"/>
      <c r="EO157" s="190"/>
      <c r="EP157" s="190"/>
      <c r="EQ157" s="190"/>
      <c r="ER157" s="190"/>
      <c r="ES157" s="190"/>
      <c r="ET157" s="190"/>
      <c r="EU157" s="190"/>
      <c r="EV157" s="190"/>
      <c r="EW157" s="190"/>
      <c r="EX157" s="190"/>
      <c r="EY157" s="190"/>
      <c r="EZ157" s="190"/>
      <c r="FA157" s="190"/>
      <c r="FB157" s="190"/>
      <c r="FC157" s="190"/>
      <c r="FD157" s="190"/>
      <c r="FE157" s="190"/>
      <c r="FF157" s="190"/>
      <c r="FG157" s="190"/>
      <c r="FH157" s="190"/>
      <c r="FI157" s="190"/>
      <c r="FJ157" s="190"/>
      <c r="FK157" s="190"/>
      <c r="FL157" s="190"/>
      <c r="FM157" s="190"/>
      <c r="FN157" s="190"/>
      <c r="FO157" s="190"/>
      <c r="FP157" s="190"/>
      <c r="FQ157" s="190"/>
      <c r="FR157" s="190"/>
      <c r="FS157" s="190"/>
      <c r="FT157" s="190"/>
      <c r="FU157" s="190"/>
      <c r="FV157" s="190"/>
      <c r="FW157" s="190"/>
      <c r="FX157" s="190"/>
      <c r="FY157" s="190"/>
      <c r="FZ157" s="190"/>
      <c r="GA157" s="190"/>
      <c r="GB157" s="190"/>
      <c r="GC157" s="190"/>
      <c r="GD157" s="190"/>
      <c r="GE157" s="190"/>
      <c r="GF157" s="190"/>
      <c r="GG157" s="190"/>
      <c r="GH157" s="190"/>
      <c r="GI157" s="190"/>
      <c r="GJ157" s="190"/>
      <c r="GK157" s="190"/>
      <c r="GL157" s="190"/>
      <c r="GM157" s="190"/>
      <c r="GN157" s="190"/>
      <c r="GO157" s="190"/>
      <c r="GP157" s="190"/>
      <c r="GQ157" s="190"/>
      <c r="GR157" s="190"/>
      <c r="GS157" s="190"/>
      <c r="GT157" s="190"/>
      <c r="GU157" s="190"/>
      <c r="GV157" s="190"/>
      <c r="GW157" s="190"/>
      <c r="GX157" s="190"/>
      <c r="GY157" s="190"/>
      <c r="GZ157" s="190"/>
      <c r="HA157" s="190"/>
      <c r="HB157" s="190"/>
      <c r="HC157" s="190"/>
      <c r="HD157" s="190"/>
      <c r="HE157" s="190"/>
      <c r="HF157" s="190"/>
      <c r="HG157" s="190"/>
      <c r="HH157" s="190"/>
      <c r="HI157" s="190"/>
      <c r="HJ157" s="190"/>
      <c r="HK157" s="190"/>
      <c r="HL157" s="190"/>
      <c r="HM157" s="190"/>
      <c r="HN157" s="190"/>
      <c r="HO157" s="190"/>
      <c r="HP157" s="190"/>
      <c r="HQ157" s="190"/>
      <c r="HR157" s="190"/>
      <c r="HS157" s="190"/>
      <c r="HT157" s="190"/>
      <c r="HU157" s="190"/>
      <c r="HV157" s="190"/>
      <c r="HW157" s="190"/>
      <c r="HX157" s="190"/>
      <c r="HY157" s="190"/>
      <c r="HZ157" s="190"/>
      <c r="IA157" s="190"/>
      <c r="IB157" s="190"/>
      <c r="IC157" s="190"/>
      <c r="ID157" s="190"/>
      <c r="IE157" s="190"/>
      <c r="IF157" s="190"/>
      <c r="IG157" s="190"/>
      <c r="IH157" s="190"/>
      <c r="II157" s="190"/>
      <c r="IJ157" s="190"/>
      <c r="IK157" s="190"/>
      <c r="IL157" s="190"/>
      <c r="IM157" s="190"/>
      <c r="IN157" s="190"/>
      <c r="IO157" s="190"/>
      <c r="IP157" s="190"/>
      <c r="IQ157" s="190"/>
      <c r="IR157" s="190"/>
      <c r="IS157" s="190"/>
      <c r="IT157" s="190"/>
      <c r="IU157" s="190"/>
      <c r="IV157" s="190"/>
    </row>
    <row r="158" spans="1:256" ht="15.75">
      <c r="A158" s="188" t="s">
        <v>738</v>
      </c>
      <c r="B158" s="197"/>
      <c r="C158" s="197"/>
      <c r="D158" s="197"/>
      <c r="E158" s="189">
        <f t="shared" si="23"/>
        <v>73280</v>
      </c>
      <c r="F158" s="189">
        <f t="shared" si="23"/>
        <v>2862</v>
      </c>
      <c r="G158" s="189">
        <f t="shared" si="23"/>
        <v>70418</v>
      </c>
      <c r="H158" s="189">
        <f>SUM(H159:H162)</f>
        <v>0</v>
      </c>
      <c r="I158" s="189">
        <f>SUM(I159:I162)</f>
        <v>0</v>
      </c>
      <c r="J158" s="189">
        <f t="shared" si="25"/>
        <v>0</v>
      </c>
      <c r="K158" s="189">
        <f>SUM(K159:K162)</f>
        <v>0</v>
      </c>
      <c r="L158" s="189">
        <f>SUM(L159:L162)</f>
        <v>0</v>
      </c>
      <c r="M158" s="189">
        <f t="shared" si="26"/>
        <v>0</v>
      </c>
      <c r="N158" s="189">
        <f>SUM(N159:N162)</f>
        <v>73280</v>
      </c>
      <c r="O158" s="189">
        <f>SUM(O159:O162)</f>
        <v>2862</v>
      </c>
      <c r="P158" s="189">
        <f t="shared" si="27"/>
        <v>70418</v>
      </c>
      <c r="Q158" s="189">
        <f>SUM(Q159:Q162)</f>
        <v>0</v>
      </c>
      <c r="R158" s="189">
        <f>SUM(R159:R162)</f>
        <v>0</v>
      </c>
      <c r="S158" s="189">
        <f t="shared" si="28"/>
        <v>0</v>
      </c>
      <c r="T158" s="189">
        <f>SUM(T159:T162)</f>
        <v>0</v>
      </c>
      <c r="U158" s="189">
        <f>SUM(U159:U162)</f>
        <v>0</v>
      </c>
      <c r="V158" s="189">
        <f t="shared" si="29"/>
        <v>0</v>
      </c>
      <c r="W158" s="189">
        <f>SUM(W159:W162)</f>
        <v>0</v>
      </c>
      <c r="X158" s="189">
        <f>SUM(X159:X162)</f>
        <v>0</v>
      </c>
      <c r="Y158" s="189">
        <f t="shared" si="30"/>
        <v>0</v>
      </c>
      <c r="Z158" s="189">
        <f>SUM(Z159:Z162)</f>
        <v>0</v>
      </c>
      <c r="AA158" s="189">
        <f>SUM(AA159:AA162)</f>
        <v>0</v>
      </c>
      <c r="AB158" s="189">
        <f t="shared" si="31"/>
        <v>0</v>
      </c>
      <c r="AC158" s="189">
        <f>SUM(AC159:AC162)</f>
        <v>0</v>
      </c>
      <c r="AD158" s="189">
        <f>SUM(AD159:AD162)</f>
        <v>0</v>
      </c>
      <c r="AE158" s="189">
        <f t="shared" si="32"/>
        <v>0</v>
      </c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  <c r="DT158" s="190"/>
      <c r="DU158" s="190"/>
      <c r="DV158" s="190"/>
      <c r="DW158" s="190"/>
      <c r="DX158" s="190"/>
      <c r="DY158" s="190"/>
      <c r="DZ158" s="190"/>
      <c r="EA158" s="190"/>
      <c r="EB158" s="190"/>
      <c r="EC158" s="190"/>
      <c r="ED158" s="190"/>
      <c r="EE158" s="190"/>
      <c r="EF158" s="190"/>
      <c r="EG158" s="190"/>
      <c r="EH158" s="190"/>
      <c r="EI158" s="190"/>
      <c r="EJ158" s="190"/>
      <c r="EK158" s="190"/>
      <c r="EL158" s="190"/>
      <c r="EM158" s="190"/>
      <c r="EN158" s="190"/>
      <c r="EO158" s="190"/>
      <c r="EP158" s="190"/>
      <c r="EQ158" s="190"/>
      <c r="ER158" s="190"/>
      <c r="ES158" s="190"/>
      <c r="ET158" s="190"/>
      <c r="EU158" s="190"/>
      <c r="EV158" s="190"/>
      <c r="EW158" s="190"/>
      <c r="EX158" s="190"/>
      <c r="EY158" s="190"/>
      <c r="EZ158" s="190"/>
      <c r="FA158" s="190"/>
      <c r="FB158" s="190"/>
      <c r="FC158" s="190"/>
      <c r="FD158" s="190"/>
      <c r="FE158" s="190"/>
      <c r="FF158" s="190"/>
      <c r="FG158" s="190"/>
      <c r="FH158" s="190"/>
      <c r="FI158" s="190"/>
      <c r="FJ158" s="190"/>
      <c r="FK158" s="190"/>
      <c r="FL158" s="190"/>
      <c r="FM158" s="190"/>
      <c r="FN158" s="190"/>
      <c r="FO158" s="190"/>
      <c r="FP158" s="190"/>
      <c r="FQ158" s="190"/>
      <c r="FR158" s="190"/>
      <c r="FS158" s="190"/>
      <c r="FT158" s="190"/>
      <c r="FU158" s="190"/>
      <c r="FV158" s="190"/>
      <c r="FW158" s="190"/>
      <c r="FX158" s="190"/>
      <c r="FY158" s="190"/>
      <c r="FZ158" s="190"/>
      <c r="GA158" s="190"/>
      <c r="GB158" s="190"/>
      <c r="GC158" s="190"/>
      <c r="GD158" s="190"/>
      <c r="GE158" s="190"/>
      <c r="GF158" s="190"/>
      <c r="GG158" s="190"/>
      <c r="GH158" s="190"/>
      <c r="GI158" s="190"/>
      <c r="GJ158" s="190"/>
      <c r="GK158" s="190"/>
      <c r="GL158" s="190"/>
      <c r="GM158" s="190"/>
      <c r="GN158" s="190"/>
      <c r="GO158" s="190"/>
      <c r="GP158" s="190"/>
      <c r="GQ158" s="190"/>
      <c r="GR158" s="190"/>
      <c r="GS158" s="190"/>
      <c r="GT158" s="190"/>
      <c r="GU158" s="190"/>
      <c r="GV158" s="190"/>
      <c r="GW158" s="190"/>
      <c r="GX158" s="190"/>
      <c r="GY158" s="190"/>
      <c r="GZ158" s="190"/>
      <c r="HA158" s="190"/>
      <c r="HB158" s="190"/>
      <c r="HC158" s="190"/>
      <c r="HD158" s="190"/>
      <c r="HE158" s="190"/>
      <c r="HF158" s="190"/>
      <c r="HG158" s="190"/>
      <c r="HH158" s="190"/>
      <c r="HI158" s="190"/>
      <c r="HJ158" s="190"/>
      <c r="HK158" s="190"/>
      <c r="HL158" s="190"/>
      <c r="HM158" s="190"/>
      <c r="HN158" s="190"/>
      <c r="HO158" s="190"/>
      <c r="HP158" s="190"/>
      <c r="HQ158" s="190"/>
      <c r="HR158" s="190"/>
      <c r="HS158" s="190"/>
      <c r="HT158" s="190"/>
      <c r="HU158" s="190"/>
      <c r="HV158" s="190"/>
      <c r="HW158" s="190"/>
      <c r="HX158" s="190"/>
      <c r="HY158" s="190"/>
      <c r="HZ158" s="190"/>
      <c r="IA158" s="190"/>
      <c r="IB158" s="190"/>
      <c r="IC158" s="190"/>
      <c r="ID158" s="190"/>
      <c r="IE158" s="190"/>
      <c r="IF158" s="190"/>
      <c r="IG158" s="190"/>
      <c r="IH158" s="190"/>
      <c r="II158" s="190"/>
      <c r="IJ158" s="190"/>
      <c r="IK158" s="190"/>
      <c r="IL158" s="190"/>
      <c r="IM158" s="190"/>
      <c r="IN158" s="190"/>
      <c r="IO158" s="190"/>
      <c r="IP158" s="190"/>
      <c r="IQ158" s="190"/>
      <c r="IR158" s="190"/>
      <c r="IS158" s="190"/>
      <c r="IT158" s="190"/>
      <c r="IU158" s="190"/>
      <c r="IV158" s="190"/>
    </row>
    <row r="159" spans="1:256" ht="31.5">
      <c r="A159" s="198" t="s">
        <v>739</v>
      </c>
      <c r="B159" s="199">
        <v>2</v>
      </c>
      <c r="C159" s="199">
        <v>122</v>
      </c>
      <c r="D159" s="199">
        <v>5201</v>
      </c>
      <c r="E159" s="201">
        <f t="shared" si="23"/>
        <v>70000</v>
      </c>
      <c r="F159" s="201">
        <f t="shared" si="23"/>
        <v>1944</v>
      </c>
      <c r="G159" s="201">
        <f t="shared" si="23"/>
        <v>68056</v>
      </c>
      <c r="H159" s="201"/>
      <c r="I159" s="201"/>
      <c r="J159" s="201">
        <f t="shared" si="25"/>
        <v>0</v>
      </c>
      <c r="K159" s="201"/>
      <c r="L159" s="201"/>
      <c r="M159" s="201">
        <f t="shared" si="26"/>
        <v>0</v>
      </c>
      <c r="N159" s="201">
        <v>70000</v>
      </c>
      <c r="O159" s="201">
        <v>1944</v>
      </c>
      <c r="P159" s="201">
        <f t="shared" si="27"/>
        <v>68056</v>
      </c>
      <c r="Q159" s="201"/>
      <c r="R159" s="201"/>
      <c r="S159" s="201">
        <f t="shared" si="28"/>
        <v>0</v>
      </c>
      <c r="T159" s="201"/>
      <c r="U159" s="201"/>
      <c r="V159" s="201">
        <f t="shared" si="29"/>
        <v>0</v>
      </c>
      <c r="W159" s="201"/>
      <c r="X159" s="201"/>
      <c r="Y159" s="201">
        <f t="shared" si="30"/>
        <v>0</v>
      </c>
      <c r="Z159" s="201"/>
      <c r="AA159" s="201"/>
      <c r="AB159" s="201">
        <f t="shared" si="31"/>
        <v>0</v>
      </c>
      <c r="AC159" s="201"/>
      <c r="AD159" s="201"/>
      <c r="AE159" s="201">
        <f t="shared" si="32"/>
        <v>0</v>
      </c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190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  <c r="CQ159" s="190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  <c r="DW159" s="190"/>
      <c r="DX159" s="190"/>
      <c r="DY159" s="190"/>
      <c r="DZ159" s="190"/>
      <c r="EA159" s="190"/>
      <c r="EB159" s="190"/>
      <c r="EC159" s="190"/>
      <c r="ED159" s="190"/>
      <c r="EE159" s="190"/>
      <c r="EF159" s="190"/>
      <c r="EG159" s="190"/>
      <c r="EH159" s="190"/>
      <c r="EI159" s="190"/>
      <c r="EJ159" s="190"/>
      <c r="EK159" s="190"/>
      <c r="EL159" s="190"/>
      <c r="EM159" s="190"/>
      <c r="EN159" s="190"/>
      <c r="EO159" s="190"/>
      <c r="EP159" s="190"/>
      <c r="EQ159" s="190"/>
      <c r="ER159" s="190"/>
      <c r="ES159" s="190"/>
      <c r="ET159" s="190"/>
      <c r="EU159" s="190"/>
      <c r="EV159" s="190"/>
      <c r="EW159" s="190"/>
      <c r="EX159" s="190"/>
      <c r="EY159" s="190"/>
      <c r="EZ159" s="190"/>
      <c r="FA159" s="190"/>
      <c r="FB159" s="190"/>
      <c r="FC159" s="190"/>
      <c r="FD159" s="190"/>
      <c r="FE159" s="190"/>
      <c r="FF159" s="190"/>
      <c r="FG159" s="190"/>
      <c r="FH159" s="190"/>
      <c r="FI159" s="190"/>
      <c r="FJ159" s="190"/>
      <c r="FK159" s="190"/>
      <c r="FL159" s="190"/>
      <c r="FM159" s="190"/>
      <c r="FN159" s="190"/>
      <c r="FO159" s="190"/>
      <c r="FP159" s="190"/>
      <c r="FQ159" s="190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190"/>
      <c r="GB159" s="190"/>
      <c r="GC159" s="190"/>
      <c r="GD159" s="190"/>
      <c r="GE159" s="190"/>
      <c r="GF159" s="190"/>
      <c r="GG159" s="190"/>
      <c r="GH159" s="190"/>
      <c r="GI159" s="190"/>
      <c r="GJ159" s="190"/>
      <c r="GK159" s="190"/>
      <c r="GL159" s="190"/>
      <c r="GM159" s="190"/>
      <c r="GN159" s="190"/>
      <c r="GO159" s="190"/>
      <c r="GP159" s="190"/>
      <c r="GQ159" s="190"/>
      <c r="GR159" s="190"/>
      <c r="GS159" s="190"/>
      <c r="GT159" s="190"/>
      <c r="GU159" s="190"/>
      <c r="GV159" s="190"/>
      <c r="GW159" s="190"/>
      <c r="GX159" s="190"/>
      <c r="GY159" s="190"/>
      <c r="GZ159" s="190"/>
      <c r="HA159" s="190"/>
      <c r="HB159" s="190"/>
      <c r="HC159" s="190"/>
      <c r="HD159" s="190"/>
      <c r="HE159" s="190"/>
      <c r="HF159" s="190"/>
      <c r="HG159" s="190"/>
      <c r="HH159" s="190"/>
      <c r="HI159" s="190"/>
      <c r="HJ159" s="190"/>
      <c r="HK159" s="190"/>
      <c r="HL159" s="190"/>
      <c r="HM159" s="190"/>
      <c r="HN159" s="190"/>
      <c r="HO159" s="190"/>
      <c r="HP159" s="190"/>
      <c r="HQ159" s="190"/>
      <c r="HR159" s="190"/>
      <c r="HS159" s="190"/>
      <c r="HT159" s="190"/>
      <c r="HU159" s="190"/>
      <c r="HV159" s="190"/>
      <c r="HW159" s="190"/>
      <c r="HX159" s="190"/>
      <c r="HY159" s="190"/>
      <c r="HZ159" s="190"/>
      <c r="IA159" s="190"/>
      <c r="IB159" s="190"/>
      <c r="IC159" s="190"/>
      <c r="ID159" s="190"/>
      <c r="IE159" s="190"/>
      <c r="IF159" s="190"/>
      <c r="IG159" s="190"/>
      <c r="IH159" s="190"/>
      <c r="II159" s="190"/>
      <c r="IJ159" s="190"/>
      <c r="IK159" s="190"/>
      <c r="IL159" s="190"/>
      <c r="IM159" s="190"/>
      <c r="IN159" s="190"/>
      <c r="IO159" s="190"/>
      <c r="IP159" s="190"/>
      <c r="IQ159" s="190"/>
      <c r="IR159" s="190"/>
      <c r="IS159" s="190"/>
      <c r="IT159" s="190"/>
      <c r="IU159" s="190"/>
      <c r="IV159" s="190"/>
    </row>
    <row r="160" spans="1:256" ht="31.5">
      <c r="A160" s="198" t="s">
        <v>740</v>
      </c>
      <c r="B160" s="199">
        <v>2</v>
      </c>
      <c r="C160" s="199">
        <v>122</v>
      </c>
      <c r="D160" s="199">
        <v>5201</v>
      </c>
      <c r="E160" s="201">
        <f t="shared" si="23"/>
        <v>918</v>
      </c>
      <c r="F160" s="201">
        <f t="shared" si="23"/>
        <v>918</v>
      </c>
      <c r="G160" s="201">
        <f t="shared" si="23"/>
        <v>0</v>
      </c>
      <c r="H160" s="201"/>
      <c r="I160" s="201"/>
      <c r="J160" s="201">
        <f t="shared" si="25"/>
        <v>0</v>
      </c>
      <c r="K160" s="201"/>
      <c r="L160" s="201"/>
      <c r="M160" s="201">
        <f t="shared" si="26"/>
        <v>0</v>
      </c>
      <c r="N160" s="201">
        <v>918</v>
      </c>
      <c r="O160" s="201">
        <v>918</v>
      </c>
      <c r="P160" s="201">
        <f t="shared" si="27"/>
        <v>0</v>
      </c>
      <c r="Q160" s="201"/>
      <c r="R160" s="201"/>
      <c r="S160" s="201">
        <f t="shared" si="28"/>
        <v>0</v>
      </c>
      <c r="T160" s="201"/>
      <c r="U160" s="201"/>
      <c r="V160" s="201">
        <f t="shared" si="29"/>
        <v>0</v>
      </c>
      <c r="W160" s="201"/>
      <c r="X160" s="201"/>
      <c r="Y160" s="201">
        <f t="shared" si="30"/>
        <v>0</v>
      </c>
      <c r="Z160" s="201"/>
      <c r="AA160" s="201"/>
      <c r="AB160" s="201">
        <f t="shared" si="31"/>
        <v>0</v>
      </c>
      <c r="AC160" s="201"/>
      <c r="AD160" s="201"/>
      <c r="AE160" s="201">
        <f t="shared" si="32"/>
        <v>0</v>
      </c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190"/>
      <c r="CB160" s="190"/>
      <c r="CC160" s="190"/>
      <c r="CD160" s="190"/>
      <c r="CE160" s="190"/>
      <c r="CF160" s="190"/>
      <c r="CG160" s="190"/>
      <c r="CH160" s="190"/>
      <c r="CI160" s="190"/>
      <c r="CJ160" s="190"/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90"/>
      <c r="DD160" s="190"/>
      <c r="DE160" s="190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  <c r="DW160" s="190"/>
      <c r="DX160" s="190"/>
      <c r="DY160" s="190"/>
      <c r="DZ160" s="190"/>
      <c r="EA160" s="190"/>
      <c r="EB160" s="190"/>
      <c r="EC160" s="190"/>
      <c r="ED160" s="190"/>
      <c r="EE160" s="190"/>
      <c r="EF160" s="190"/>
      <c r="EG160" s="190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0"/>
      <c r="FF160" s="190"/>
      <c r="FG160" s="190"/>
      <c r="FH160" s="190"/>
      <c r="FI160" s="190"/>
      <c r="FJ160" s="190"/>
      <c r="FK160" s="190"/>
      <c r="FL160" s="190"/>
      <c r="FM160" s="190"/>
      <c r="FN160" s="190"/>
      <c r="FO160" s="190"/>
      <c r="FP160" s="190"/>
      <c r="FQ160" s="190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190"/>
      <c r="GB160" s="190"/>
      <c r="GC160" s="190"/>
      <c r="GD160" s="190"/>
      <c r="GE160" s="190"/>
      <c r="GF160" s="190"/>
      <c r="GG160" s="190"/>
      <c r="GH160" s="190"/>
      <c r="GI160" s="190"/>
      <c r="GJ160" s="190"/>
      <c r="GK160" s="190"/>
      <c r="GL160" s="190"/>
      <c r="GM160" s="190"/>
      <c r="GN160" s="190"/>
      <c r="GO160" s="190"/>
      <c r="GP160" s="190"/>
      <c r="GQ160" s="190"/>
      <c r="GR160" s="190"/>
      <c r="GS160" s="190"/>
      <c r="GT160" s="190"/>
      <c r="GU160" s="190"/>
      <c r="GV160" s="190"/>
      <c r="GW160" s="190"/>
      <c r="GX160" s="190"/>
      <c r="GY160" s="190"/>
      <c r="GZ160" s="190"/>
      <c r="HA160" s="190"/>
      <c r="HB160" s="190"/>
      <c r="HC160" s="190"/>
      <c r="HD160" s="190"/>
      <c r="HE160" s="190"/>
      <c r="HF160" s="190"/>
      <c r="HG160" s="190"/>
      <c r="HH160" s="190"/>
      <c r="HI160" s="190"/>
      <c r="HJ160" s="190"/>
      <c r="HK160" s="190"/>
      <c r="HL160" s="190"/>
      <c r="HM160" s="190"/>
      <c r="HN160" s="190"/>
      <c r="HO160" s="190"/>
      <c r="HP160" s="190"/>
      <c r="HQ160" s="190"/>
      <c r="HR160" s="190"/>
      <c r="HS160" s="190"/>
      <c r="HT160" s="190"/>
      <c r="HU160" s="190"/>
      <c r="HV160" s="190"/>
      <c r="HW160" s="190"/>
      <c r="HX160" s="190"/>
      <c r="HY160" s="190"/>
      <c r="HZ160" s="190"/>
      <c r="IA160" s="190"/>
      <c r="IB160" s="190"/>
      <c r="IC160" s="190"/>
      <c r="ID160" s="190"/>
      <c r="IE160" s="190"/>
      <c r="IF160" s="190"/>
      <c r="IG160" s="190"/>
      <c r="IH160" s="190"/>
      <c r="II160" s="190"/>
      <c r="IJ160" s="190"/>
      <c r="IK160" s="190"/>
      <c r="IL160" s="190"/>
      <c r="IM160" s="190"/>
      <c r="IN160" s="190"/>
      <c r="IO160" s="190"/>
      <c r="IP160" s="190"/>
      <c r="IQ160" s="190"/>
      <c r="IR160" s="190"/>
      <c r="IS160" s="190"/>
      <c r="IT160" s="190"/>
      <c r="IU160" s="190"/>
      <c r="IV160" s="190"/>
    </row>
    <row r="161" spans="1:256" ht="31.5">
      <c r="A161" s="198" t="s">
        <v>741</v>
      </c>
      <c r="B161" s="199">
        <v>2</v>
      </c>
      <c r="C161" s="199">
        <v>122</v>
      </c>
      <c r="D161" s="199">
        <v>5201</v>
      </c>
      <c r="E161" s="201">
        <f t="shared" si="23"/>
        <v>1198</v>
      </c>
      <c r="F161" s="201">
        <f t="shared" si="23"/>
        <v>0</v>
      </c>
      <c r="G161" s="201">
        <f t="shared" si="23"/>
        <v>1198</v>
      </c>
      <c r="H161" s="201"/>
      <c r="I161" s="201"/>
      <c r="J161" s="201">
        <f t="shared" si="25"/>
        <v>0</v>
      </c>
      <c r="K161" s="201"/>
      <c r="L161" s="201"/>
      <c r="M161" s="201">
        <f t="shared" si="26"/>
        <v>0</v>
      </c>
      <c r="N161" s="201">
        <v>1198</v>
      </c>
      <c r="O161" s="201"/>
      <c r="P161" s="201">
        <f t="shared" si="27"/>
        <v>1198</v>
      </c>
      <c r="Q161" s="201"/>
      <c r="R161" s="201"/>
      <c r="S161" s="201">
        <f t="shared" si="28"/>
        <v>0</v>
      </c>
      <c r="T161" s="201"/>
      <c r="U161" s="201"/>
      <c r="V161" s="201">
        <f t="shared" si="29"/>
        <v>0</v>
      </c>
      <c r="W161" s="201"/>
      <c r="X161" s="201"/>
      <c r="Y161" s="201">
        <f t="shared" si="30"/>
        <v>0</v>
      </c>
      <c r="Z161" s="201"/>
      <c r="AA161" s="201"/>
      <c r="AB161" s="201">
        <f t="shared" si="31"/>
        <v>0</v>
      </c>
      <c r="AC161" s="201"/>
      <c r="AD161" s="201"/>
      <c r="AE161" s="201">
        <f t="shared" si="32"/>
        <v>0</v>
      </c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  <c r="EG161" s="190"/>
      <c r="EH161" s="190"/>
      <c r="EI161" s="190"/>
      <c r="EJ161" s="190"/>
      <c r="EK161" s="190"/>
      <c r="EL161" s="190"/>
      <c r="EM161" s="190"/>
      <c r="EN161" s="190"/>
      <c r="EO161" s="190"/>
      <c r="EP161" s="190"/>
      <c r="EQ161" s="190"/>
      <c r="ER161" s="190"/>
      <c r="ES161" s="190"/>
      <c r="ET161" s="190"/>
      <c r="EU161" s="190"/>
      <c r="EV161" s="190"/>
      <c r="EW161" s="190"/>
      <c r="EX161" s="190"/>
      <c r="EY161" s="190"/>
      <c r="EZ161" s="190"/>
      <c r="FA161" s="190"/>
      <c r="FB161" s="190"/>
      <c r="FC161" s="190"/>
      <c r="FD161" s="190"/>
      <c r="FE161" s="190"/>
      <c r="FF161" s="190"/>
      <c r="FG161" s="190"/>
      <c r="FH161" s="190"/>
      <c r="FI161" s="190"/>
      <c r="FJ161" s="190"/>
      <c r="FK161" s="190"/>
      <c r="FL161" s="190"/>
      <c r="FM161" s="190"/>
      <c r="FN161" s="190"/>
      <c r="FO161" s="190"/>
      <c r="FP161" s="190"/>
      <c r="FQ161" s="190"/>
      <c r="FR161" s="190"/>
      <c r="FS161" s="190"/>
      <c r="FT161" s="190"/>
      <c r="FU161" s="190"/>
      <c r="FV161" s="190"/>
      <c r="FW161" s="190"/>
      <c r="FX161" s="190"/>
      <c r="FY161" s="190"/>
      <c r="FZ161" s="190"/>
      <c r="GA161" s="190"/>
      <c r="GB161" s="190"/>
      <c r="GC161" s="190"/>
      <c r="GD161" s="190"/>
      <c r="GE161" s="190"/>
      <c r="GF161" s="190"/>
      <c r="GG161" s="190"/>
      <c r="GH161" s="190"/>
      <c r="GI161" s="190"/>
      <c r="GJ161" s="190"/>
      <c r="GK161" s="190"/>
      <c r="GL161" s="190"/>
      <c r="GM161" s="190"/>
      <c r="GN161" s="190"/>
      <c r="GO161" s="190"/>
      <c r="GP161" s="190"/>
      <c r="GQ161" s="190"/>
      <c r="GR161" s="190"/>
      <c r="GS161" s="190"/>
      <c r="GT161" s="190"/>
      <c r="GU161" s="190"/>
      <c r="GV161" s="190"/>
      <c r="GW161" s="190"/>
      <c r="GX161" s="190"/>
      <c r="GY161" s="190"/>
      <c r="GZ161" s="190"/>
      <c r="HA161" s="190"/>
      <c r="HB161" s="190"/>
      <c r="HC161" s="190"/>
      <c r="HD161" s="190"/>
      <c r="HE161" s="190"/>
      <c r="HF161" s="190"/>
      <c r="HG161" s="190"/>
      <c r="HH161" s="190"/>
      <c r="HI161" s="190"/>
      <c r="HJ161" s="190"/>
      <c r="HK161" s="190"/>
      <c r="HL161" s="190"/>
      <c r="HM161" s="190"/>
      <c r="HN161" s="190"/>
      <c r="HO161" s="190"/>
      <c r="HP161" s="190"/>
      <c r="HQ161" s="190"/>
      <c r="HR161" s="190"/>
      <c r="HS161" s="190"/>
      <c r="HT161" s="190"/>
      <c r="HU161" s="190"/>
      <c r="HV161" s="190"/>
      <c r="HW161" s="190"/>
      <c r="HX161" s="190"/>
      <c r="HY161" s="190"/>
      <c r="HZ161" s="190"/>
      <c r="IA161" s="190"/>
      <c r="IB161" s="190"/>
      <c r="IC161" s="190"/>
      <c r="ID161" s="190"/>
      <c r="IE161" s="190"/>
      <c r="IF161" s="190"/>
      <c r="IG161" s="190"/>
      <c r="IH161" s="190"/>
      <c r="II161" s="190"/>
      <c r="IJ161" s="190"/>
      <c r="IK161" s="190"/>
      <c r="IL161" s="190"/>
      <c r="IM161" s="190"/>
      <c r="IN161" s="190"/>
      <c r="IO161" s="190"/>
      <c r="IP161" s="190"/>
      <c r="IQ161" s="190"/>
      <c r="IR161" s="190"/>
      <c r="IS161" s="190"/>
      <c r="IT161" s="190"/>
      <c r="IU161" s="190"/>
      <c r="IV161" s="190"/>
    </row>
    <row r="162" spans="1:256" ht="31.5">
      <c r="A162" s="198" t="s">
        <v>742</v>
      </c>
      <c r="B162" s="199">
        <v>2</v>
      </c>
      <c r="C162" s="199">
        <v>122</v>
      </c>
      <c r="D162" s="199">
        <v>5201</v>
      </c>
      <c r="E162" s="201">
        <f t="shared" si="23"/>
        <v>1164</v>
      </c>
      <c r="F162" s="201">
        <f t="shared" si="23"/>
        <v>0</v>
      </c>
      <c r="G162" s="201">
        <f t="shared" si="23"/>
        <v>1164</v>
      </c>
      <c r="H162" s="201"/>
      <c r="I162" s="201"/>
      <c r="J162" s="201">
        <f t="shared" si="25"/>
        <v>0</v>
      </c>
      <c r="K162" s="201"/>
      <c r="L162" s="201"/>
      <c r="M162" s="201">
        <f t="shared" si="26"/>
        <v>0</v>
      </c>
      <c r="N162" s="201">
        <v>1164</v>
      </c>
      <c r="O162" s="201"/>
      <c r="P162" s="201">
        <f t="shared" si="27"/>
        <v>1164</v>
      </c>
      <c r="Q162" s="201"/>
      <c r="R162" s="201"/>
      <c r="S162" s="201">
        <f t="shared" si="28"/>
        <v>0</v>
      </c>
      <c r="T162" s="201"/>
      <c r="U162" s="201"/>
      <c r="V162" s="201">
        <f t="shared" si="29"/>
        <v>0</v>
      </c>
      <c r="W162" s="201"/>
      <c r="X162" s="201"/>
      <c r="Y162" s="201">
        <f t="shared" si="30"/>
        <v>0</v>
      </c>
      <c r="Z162" s="201"/>
      <c r="AA162" s="201"/>
      <c r="AB162" s="201">
        <f t="shared" si="31"/>
        <v>0</v>
      </c>
      <c r="AC162" s="201"/>
      <c r="AD162" s="201"/>
      <c r="AE162" s="201">
        <f t="shared" si="32"/>
        <v>0</v>
      </c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0"/>
      <c r="DG162" s="190"/>
      <c r="DH162" s="190"/>
      <c r="DI162" s="190"/>
      <c r="DJ162" s="190"/>
      <c r="DK162" s="190"/>
      <c r="DL162" s="190"/>
      <c r="DM162" s="190"/>
      <c r="DN162" s="190"/>
      <c r="DO162" s="190"/>
      <c r="DP162" s="190"/>
      <c r="DQ162" s="190"/>
      <c r="DR162" s="190"/>
      <c r="DS162" s="190"/>
      <c r="DT162" s="190"/>
      <c r="DU162" s="190"/>
      <c r="DV162" s="190"/>
      <c r="DW162" s="190"/>
      <c r="DX162" s="190"/>
      <c r="DY162" s="190"/>
      <c r="DZ162" s="190"/>
      <c r="EA162" s="190"/>
      <c r="EB162" s="190"/>
      <c r="EC162" s="190"/>
      <c r="ED162" s="190"/>
      <c r="EE162" s="190"/>
      <c r="EF162" s="190"/>
      <c r="EG162" s="190"/>
      <c r="EH162" s="190"/>
      <c r="EI162" s="190"/>
      <c r="EJ162" s="190"/>
      <c r="EK162" s="190"/>
      <c r="EL162" s="190"/>
      <c r="EM162" s="190"/>
      <c r="EN162" s="190"/>
      <c r="EO162" s="190"/>
      <c r="EP162" s="190"/>
      <c r="EQ162" s="190"/>
      <c r="ER162" s="190"/>
      <c r="ES162" s="190"/>
      <c r="ET162" s="190"/>
      <c r="EU162" s="190"/>
      <c r="EV162" s="190"/>
      <c r="EW162" s="190"/>
      <c r="EX162" s="190"/>
      <c r="EY162" s="190"/>
      <c r="EZ162" s="190"/>
      <c r="FA162" s="190"/>
      <c r="FB162" s="190"/>
      <c r="FC162" s="190"/>
      <c r="FD162" s="190"/>
      <c r="FE162" s="190"/>
      <c r="FF162" s="190"/>
      <c r="FG162" s="190"/>
      <c r="FH162" s="190"/>
      <c r="FI162" s="190"/>
      <c r="FJ162" s="190"/>
      <c r="FK162" s="190"/>
      <c r="FL162" s="190"/>
      <c r="FM162" s="190"/>
      <c r="FN162" s="190"/>
      <c r="FO162" s="190"/>
      <c r="FP162" s="190"/>
      <c r="FQ162" s="190"/>
      <c r="FR162" s="190"/>
      <c r="FS162" s="190"/>
      <c r="FT162" s="190"/>
      <c r="FU162" s="190"/>
      <c r="FV162" s="190"/>
      <c r="FW162" s="190"/>
      <c r="FX162" s="190"/>
      <c r="FY162" s="190"/>
      <c r="FZ162" s="190"/>
      <c r="GA162" s="190"/>
      <c r="GB162" s="190"/>
      <c r="GC162" s="190"/>
      <c r="GD162" s="190"/>
      <c r="GE162" s="190"/>
      <c r="GF162" s="190"/>
      <c r="GG162" s="190"/>
      <c r="GH162" s="190"/>
      <c r="GI162" s="190"/>
      <c r="GJ162" s="190"/>
      <c r="GK162" s="190"/>
      <c r="GL162" s="190"/>
      <c r="GM162" s="190"/>
      <c r="GN162" s="190"/>
      <c r="GO162" s="190"/>
      <c r="GP162" s="190"/>
      <c r="GQ162" s="190"/>
      <c r="GR162" s="190"/>
      <c r="GS162" s="190"/>
      <c r="GT162" s="190"/>
      <c r="GU162" s="190"/>
      <c r="GV162" s="190"/>
      <c r="GW162" s="190"/>
      <c r="GX162" s="190"/>
      <c r="GY162" s="190"/>
      <c r="GZ162" s="190"/>
      <c r="HA162" s="190"/>
      <c r="HB162" s="190"/>
      <c r="HC162" s="190"/>
      <c r="HD162" s="190"/>
      <c r="HE162" s="190"/>
      <c r="HF162" s="190"/>
      <c r="HG162" s="190"/>
      <c r="HH162" s="190"/>
      <c r="HI162" s="190"/>
      <c r="HJ162" s="190"/>
      <c r="HK162" s="190"/>
      <c r="HL162" s="190"/>
      <c r="HM162" s="190"/>
      <c r="HN162" s="190"/>
      <c r="HO162" s="190"/>
      <c r="HP162" s="190"/>
      <c r="HQ162" s="190"/>
      <c r="HR162" s="190"/>
      <c r="HS162" s="190"/>
      <c r="HT162" s="190"/>
      <c r="HU162" s="190"/>
      <c r="HV162" s="190"/>
      <c r="HW162" s="190"/>
      <c r="HX162" s="190"/>
      <c r="HY162" s="190"/>
      <c r="HZ162" s="190"/>
      <c r="IA162" s="190"/>
      <c r="IB162" s="190"/>
      <c r="IC162" s="190"/>
      <c r="ID162" s="190"/>
      <c r="IE162" s="190"/>
      <c r="IF162" s="190"/>
      <c r="IG162" s="190"/>
      <c r="IH162" s="190"/>
      <c r="II162" s="190"/>
      <c r="IJ162" s="190"/>
      <c r="IK162" s="190"/>
      <c r="IL162" s="190"/>
      <c r="IM162" s="190"/>
      <c r="IN162" s="190"/>
      <c r="IO162" s="190"/>
      <c r="IP162" s="190"/>
      <c r="IQ162" s="190"/>
      <c r="IR162" s="190"/>
      <c r="IS162" s="190"/>
      <c r="IT162" s="190"/>
      <c r="IU162" s="190"/>
      <c r="IV162" s="190"/>
    </row>
    <row r="163" spans="1:256" ht="15.75">
      <c r="A163" s="188" t="s">
        <v>743</v>
      </c>
      <c r="B163" s="197"/>
      <c r="C163" s="197"/>
      <c r="D163" s="197"/>
      <c r="E163" s="189">
        <f aca="true" t="shared" si="34" ref="E163:G247">H163+K163+N163+Q163+T163+W163+AC163</f>
        <v>44144</v>
      </c>
      <c r="F163" s="189">
        <f t="shared" si="34"/>
        <v>0</v>
      </c>
      <c r="G163" s="189">
        <f t="shared" si="34"/>
        <v>44144</v>
      </c>
      <c r="H163" s="189">
        <f aca="true" t="shared" si="35" ref="H163:AD163">SUM(H164:H164)</f>
        <v>0</v>
      </c>
      <c r="I163" s="189">
        <f t="shared" si="35"/>
        <v>0</v>
      </c>
      <c r="J163" s="189">
        <f t="shared" si="25"/>
        <v>0</v>
      </c>
      <c r="K163" s="189">
        <f t="shared" si="35"/>
        <v>0</v>
      </c>
      <c r="L163" s="189">
        <f t="shared" si="35"/>
        <v>0</v>
      </c>
      <c r="M163" s="189">
        <f t="shared" si="26"/>
        <v>0</v>
      </c>
      <c r="N163" s="189">
        <f t="shared" si="35"/>
        <v>0</v>
      </c>
      <c r="O163" s="189">
        <f t="shared" si="35"/>
        <v>0</v>
      </c>
      <c r="P163" s="189">
        <f t="shared" si="27"/>
        <v>0</v>
      </c>
      <c r="Q163" s="189">
        <f t="shared" si="35"/>
        <v>0</v>
      </c>
      <c r="R163" s="189">
        <f t="shared" si="35"/>
        <v>0</v>
      </c>
      <c r="S163" s="189">
        <f t="shared" si="28"/>
        <v>0</v>
      </c>
      <c r="T163" s="189">
        <f t="shared" si="35"/>
        <v>0</v>
      </c>
      <c r="U163" s="189">
        <f t="shared" si="35"/>
        <v>0</v>
      </c>
      <c r="V163" s="189">
        <f t="shared" si="29"/>
        <v>0</v>
      </c>
      <c r="W163" s="189">
        <f t="shared" si="35"/>
        <v>0</v>
      </c>
      <c r="X163" s="189">
        <f t="shared" si="35"/>
        <v>0</v>
      </c>
      <c r="Y163" s="189">
        <f t="shared" si="30"/>
        <v>0</v>
      </c>
      <c r="Z163" s="189">
        <f t="shared" si="35"/>
        <v>0</v>
      </c>
      <c r="AA163" s="189">
        <f t="shared" si="35"/>
        <v>0</v>
      </c>
      <c r="AB163" s="189">
        <f t="shared" si="31"/>
        <v>0</v>
      </c>
      <c r="AC163" s="189">
        <f t="shared" si="35"/>
        <v>44144</v>
      </c>
      <c r="AD163" s="189">
        <f t="shared" si="35"/>
        <v>0</v>
      </c>
      <c r="AE163" s="189">
        <f t="shared" si="32"/>
        <v>44144</v>
      </c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0"/>
      <c r="ER163" s="190"/>
      <c r="ES163" s="190"/>
      <c r="ET163" s="190"/>
      <c r="EU163" s="190"/>
      <c r="EV163" s="190"/>
      <c r="EW163" s="190"/>
      <c r="EX163" s="190"/>
      <c r="EY163" s="190"/>
      <c r="EZ163" s="190"/>
      <c r="FA163" s="190"/>
      <c r="FB163" s="190"/>
      <c r="FC163" s="190"/>
      <c r="FD163" s="190"/>
      <c r="FE163" s="190"/>
      <c r="FF163" s="190"/>
      <c r="FG163" s="190"/>
      <c r="FH163" s="190"/>
      <c r="FI163" s="190"/>
      <c r="FJ163" s="190"/>
      <c r="FK163" s="190"/>
      <c r="FL163" s="190"/>
      <c r="FM163" s="190"/>
      <c r="FN163" s="190"/>
      <c r="FO163" s="190"/>
      <c r="FP163" s="190"/>
      <c r="FQ163" s="190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190"/>
      <c r="GB163" s="190"/>
      <c r="GC163" s="190"/>
      <c r="GD163" s="190"/>
      <c r="GE163" s="190"/>
      <c r="GF163" s="190"/>
      <c r="GG163" s="190"/>
      <c r="GH163" s="190"/>
      <c r="GI163" s="190"/>
      <c r="GJ163" s="190"/>
      <c r="GK163" s="187"/>
      <c r="GL163" s="187"/>
      <c r="GM163" s="187"/>
      <c r="GN163" s="187"/>
      <c r="GO163" s="187"/>
      <c r="GP163" s="187"/>
      <c r="GQ163" s="187"/>
      <c r="GR163" s="187"/>
      <c r="GS163" s="187"/>
      <c r="GT163" s="187"/>
      <c r="GU163" s="187"/>
      <c r="GV163" s="187"/>
      <c r="GW163" s="187"/>
      <c r="GX163" s="187"/>
      <c r="GY163" s="187"/>
      <c r="GZ163" s="187"/>
      <c r="HA163" s="187"/>
      <c r="HB163" s="187"/>
      <c r="HC163" s="187"/>
      <c r="HD163" s="187"/>
      <c r="HE163" s="187"/>
      <c r="HF163" s="187"/>
      <c r="HG163" s="187"/>
      <c r="HH163" s="187"/>
      <c r="HI163" s="187"/>
      <c r="HJ163" s="187"/>
      <c r="HK163" s="187"/>
      <c r="HL163" s="187"/>
      <c r="HM163" s="187"/>
      <c r="HN163" s="187"/>
      <c r="HO163" s="187"/>
      <c r="HP163" s="187"/>
      <c r="HQ163" s="187"/>
      <c r="HR163" s="187"/>
      <c r="HS163" s="187"/>
      <c r="HT163" s="187"/>
      <c r="HU163" s="187"/>
      <c r="HV163" s="187"/>
      <c r="HW163" s="187"/>
      <c r="HX163" s="187"/>
      <c r="HY163" s="187"/>
      <c r="HZ163" s="187"/>
      <c r="IA163" s="187"/>
      <c r="IB163" s="187"/>
      <c r="IC163" s="187"/>
      <c r="ID163" s="187"/>
      <c r="IE163" s="187"/>
      <c r="IF163" s="187"/>
      <c r="IG163" s="187"/>
      <c r="IH163" s="187"/>
      <c r="II163" s="187"/>
      <c r="IJ163" s="187"/>
      <c r="IK163" s="187"/>
      <c r="IL163" s="187"/>
      <c r="IM163" s="187"/>
      <c r="IN163" s="187"/>
      <c r="IO163" s="187"/>
      <c r="IP163" s="187"/>
      <c r="IQ163" s="187"/>
      <c r="IR163" s="187"/>
      <c r="IS163" s="187"/>
      <c r="IT163" s="187"/>
      <c r="IU163" s="187"/>
      <c r="IV163" s="187"/>
    </row>
    <row r="164" spans="1:256" ht="47.25">
      <c r="A164" s="206" t="s">
        <v>744</v>
      </c>
      <c r="B164" s="199">
        <v>2</v>
      </c>
      <c r="C164" s="199">
        <v>122</v>
      </c>
      <c r="D164" s="199">
        <v>5202</v>
      </c>
      <c r="E164" s="201">
        <f t="shared" si="34"/>
        <v>44144</v>
      </c>
      <c r="F164" s="201">
        <f t="shared" si="34"/>
        <v>0</v>
      </c>
      <c r="G164" s="201">
        <f t="shared" si="34"/>
        <v>44144</v>
      </c>
      <c r="H164" s="201"/>
      <c r="I164" s="201"/>
      <c r="J164" s="201">
        <f t="shared" si="25"/>
        <v>0</v>
      </c>
      <c r="K164" s="201"/>
      <c r="L164" s="201"/>
      <c r="M164" s="201">
        <f t="shared" si="26"/>
        <v>0</v>
      </c>
      <c r="N164" s="201">
        <v>0</v>
      </c>
      <c r="O164" s="201"/>
      <c r="P164" s="201">
        <f t="shared" si="27"/>
        <v>0</v>
      </c>
      <c r="Q164" s="201"/>
      <c r="R164" s="201"/>
      <c r="S164" s="201">
        <f t="shared" si="28"/>
        <v>0</v>
      </c>
      <c r="T164" s="201"/>
      <c r="U164" s="201"/>
      <c r="V164" s="201">
        <f t="shared" si="29"/>
        <v>0</v>
      </c>
      <c r="W164" s="201"/>
      <c r="X164" s="201"/>
      <c r="Y164" s="201">
        <f t="shared" si="30"/>
        <v>0</v>
      </c>
      <c r="Z164" s="201"/>
      <c r="AA164" s="201"/>
      <c r="AB164" s="201">
        <f t="shared" si="31"/>
        <v>0</v>
      </c>
      <c r="AC164" s="201">
        <v>44144</v>
      </c>
      <c r="AD164" s="201"/>
      <c r="AE164" s="201">
        <f t="shared" si="32"/>
        <v>44144</v>
      </c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0"/>
      <c r="DR164" s="190"/>
      <c r="DS164" s="190"/>
      <c r="DT164" s="190"/>
      <c r="DU164" s="190"/>
      <c r="DV164" s="190"/>
      <c r="DW164" s="190"/>
      <c r="DX164" s="190"/>
      <c r="DY164" s="190"/>
      <c r="DZ164" s="190"/>
      <c r="EA164" s="190"/>
      <c r="EB164" s="190"/>
      <c r="EC164" s="190"/>
      <c r="ED164" s="190"/>
      <c r="EE164" s="190"/>
      <c r="EF164" s="190"/>
      <c r="EG164" s="190"/>
      <c r="EH164" s="190"/>
      <c r="EI164" s="190"/>
      <c r="EJ164" s="190"/>
      <c r="EK164" s="190"/>
      <c r="EL164" s="190"/>
      <c r="EM164" s="190"/>
      <c r="EN164" s="190"/>
      <c r="EO164" s="190"/>
      <c r="EP164" s="190"/>
      <c r="EQ164" s="190"/>
      <c r="ER164" s="190"/>
      <c r="ES164" s="190"/>
      <c r="ET164" s="190"/>
      <c r="EU164" s="190"/>
      <c r="EV164" s="190"/>
      <c r="EW164" s="190"/>
      <c r="EX164" s="190"/>
      <c r="EY164" s="190"/>
      <c r="EZ164" s="190"/>
      <c r="FA164" s="190"/>
      <c r="FB164" s="190"/>
      <c r="FC164" s="190"/>
      <c r="FD164" s="190"/>
      <c r="FE164" s="190"/>
      <c r="FF164" s="190"/>
      <c r="FG164" s="190"/>
      <c r="FH164" s="190"/>
      <c r="FI164" s="190"/>
      <c r="FJ164" s="190"/>
      <c r="FK164" s="190"/>
      <c r="FL164" s="190"/>
      <c r="FM164" s="190"/>
      <c r="FN164" s="190"/>
      <c r="FO164" s="190"/>
      <c r="FP164" s="190"/>
      <c r="FQ164" s="187"/>
      <c r="FR164" s="187"/>
      <c r="FS164" s="187"/>
      <c r="FT164" s="187"/>
      <c r="FU164" s="187"/>
      <c r="FV164" s="187"/>
      <c r="FW164" s="187"/>
      <c r="FX164" s="187"/>
      <c r="FY164" s="187"/>
      <c r="FZ164" s="187"/>
      <c r="GA164" s="187"/>
      <c r="GB164" s="187"/>
      <c r="GC164" s="187"/>
      <c r="GD164" s="187"/>
      <c r="GE164" s="187"/>
      <c r="GF164" s="187"/>
      <c r="GG164" s="187"/>
      <c r="GH164" s="187"/>
      <c r="GI164" s="187"/>
      <c r="GJ164" s="187"/>
      <c r="GK164" s="190"/>
      <c r="GL164" s="190"/>
      <c r="GM164" s="190"/>
      <c r="GN164" s="190"/>
      <c r="GO164" s="190"/>
      <c r="GP164" s="190"/>
      <c r="GQ164" s="190"/>
      <c r="GR164" s="190"/>
      <c r="GS164" s="190"/>
      <c r="GT164" s="190"/>
      <c r="GU164" s="190"/>
      <c r="GV164" s="190"/>
      <c r="GW164" s="190"/>
      <c r="GX164" s="190"/>
      <c r="GY164" s="190"/>
      <c r="GZ164" s="190"/>
      <c r="HA164" s="190"/>
      <c r="HB164" s="190"/>
      <c r="HC164" s="190"/>
      <c r="HD164" s="190"/>
      <c r="HE164" s="190"/>
      <c r="HF164" s="190"/>
      <c r="HG164" s="190"/>
      <c r="HH164" s="190"/>
      <c r="HI164" s="190"/>
      <c r="HJ164" s="190"/>
      <c r="HK164" s="190"/>
      <c r="HL164" s="190"/>
      <c r="HM164" s="190"/>
      <c r="HN164" s="190"/>
      <c r="HO164" s="190"/>
      <c r="HP164" s="190"/>
      <c r="HQ164" s="190"/>
      <c r="HR164" s="190"/>
      <c r="HS164" s="190"/>
      <c r="HT164" s="190"/>
      <c r="HU164" s="190"/>
      <c r="HV164" s="190"/>
      <c r="HW164" s="190"/>
      <c r="HX164" s="190"/>
      <c r="HY164" s="190"/>
      <c r="HZ164" s="190"/>
      <c r="IA164" s="190"/>
      <c r="IB164" s="190"/>
      <c r="IC164" s="190"/>
      <c r="ID164" s="190"/>
      <c r="IE164" s="190"/>
      <c r="IF164" s="190"/>
      <c r="IG164" s="190"/>
      <c r="IH164" s="190"/>
      <c r="II164" s="190"/>
      <c r="IJ164" s="190"/>
      <c r="IK164" s="190"/>
      <c r="IL164" s="190"/>
      <c r="IM164" s="190"/>
      <c r="IN164" s="190"/>
      <c r="IO164" s="190"/>
      <c r="IP164" s="190"/>
      <c r="IQ164" s="190"/>
      <c r="IR164" s="190"/>
      <c r="IS164" s="190"/>
      <c r="IT164" s="190"/>
      <c r="IU164" s="190"/>
      <c r="IV164" s="190"/>
    </row>
    <row r="165" spans="1:256" ht="31.5">
      <c r="A165" s="188" t="s">
        <v>745</v>
      </c>
      <c r="B165" s="197"/>
      <c r="C165" s="197"/>
      <c r="D165" s="197"/>
      <c r="E165" s="189">
        <f t="shared" si="34"/>
        <v>32000</v>
      </c>
      <c r="F165" s="189">
        <f t="shared" si="34"/>
        <v>0</v>
      </c>
      <c r="G165" s="189">
        <f t="shared" si="34"/>
        <v>32000</v>
      </c>
      <c r="H165" s="189">
        <f>SUM(H166:H167)</f>
        <v>0</v>
      </c>
      <c r="I165" s="189">
        <f>SUM(I166:I167)</f>
        <v>0</v>
      </c>
      <c r="J165" s="189">
        <f t="shared" si="25"/>
        <v>0</v>
      </c>
      <c r="K165" s="189">
        <f>SUM(K166:K167)</f>
        <v>0</v>
      </c>
      <c r="L165" s="189">
        <f>SUM(L166:L167)</f>
        <v>0</v>
      </c>
      <c r="M165" s="189">
        <f t="shared" si="26"/>
        <v>0</v>
      </c>
      <c r="N165" s="189">
        <f>SUM(N166:N167)</f>
        <v>32000</v>
      </c>
      <c r="O165" s="189">
        <f>SUM(O166:O167)</f>
        <v>0</v>
      </c>
      <c r="P165" s="189">
        <f t="shared" si="27"/>
        <v>32000</v>
      </c>
      <c r="Q165" s="189">
        <f>SUM(Q166:Q167)</f>
        <v>0</v>
      </c>
      <c r="R165" s="189">
        <f>SUM(R166:R167)</f>
        <v>0</v>
      </c>
      <c r="S165" s="189">
        <f t="shared" si="28"/>
        <v>0</v>
      </c>
      <c r="T165" s="189">
        <f>SUM(T166:T167)</f>
        <v>0</v>
      </c>
      <c r="U165" s="189">
        <f>SUM(U166:U167)</f>
        <v>0</v>
      </c>
      <c r="V165" s="189">
        <f t="shared" si="29"/>
        <v>0</v>
      </c>
      <c r="W165" s="189">
        <f>SUM(W166:W167)</f>
        <v>0</v>
      </c>
      <c r="X165" s="189">
        <f>SUM(X166:X167)</f>
        <v>0</v>
      </c>
      <c r="Y165" s="189">
        <f t="shared" si="30"/>
        <v>0</v>
      </c>
      <c r="Z165" s="189">
        <f>SUM(Z166:Z167)</f>
        <v>0</v>
      </c>
      <c r="AA165" s="189">
        <f>SUM(AA166:AA167)</f>
        <v>0</v>
      </c>
      <c r="AB165" s="189">
        <f t="shared" si="31"/>
        <v>0</v>
      </c>
      <c r="AC165" s="189">
        <f>SUM(AC166:AC167)</f>
        <v>0</v>
      </c>
      <c r="AD165" s="189">
        <f>SUM(AD166:AD167)</f>
        <v>0</v>
      </c>
      <c r="AE165" s="189">
        <f t="shared" si="32"/>
        <v>0</v>
      </c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  <c r="EG165" s="190"/>
      <c r="EH165" s="190"/>
      <c r="EI165" s="190"/>
      <c r="EJ165" s="190"/>
      <c r="EK165" s="190"/>
      <c r="EL165" s="190"/>
      <c r="EM165" s="190"/>
      <c r="EN165" s="190"/>
      <c r="EO165" s="190"/>
      <c r="EP165" s="190"/>
      <c r="EQ165" s="190"/>
      <c r="ER165" s="190"/>
      <c r="ES165" s="190"/>
      <c r="ET165" s="190"/>
      <c r="EU165" s="190"/>
      <c r="EV165" s="190"/>
      <c r="EW165" s="190"/>
      <c r="EX165" s="190"/>
      <c r="EY165" s="190"/>
      <c r="EZ165" s="190"/>
      <c r="FA165" s="190"/>
      <c r="FB165" s="190"/>
      <c r="FC165" s="190"/>
      <c r="FD165" s="190"/>
      <c r="FE165" s="190"/>
      <c r="FF165" s="190"/>
      <c r="FG165" s="190"/>
      <c r="FH165" s="190"/>
      <c r="FI165" s="190"/>
      <c r="FJ165" s="190"/>
      <c r="FK165" s="190"/>
      <c r="FL165" s="190"/>
      <c r="FM165" s="190"/>
      <c r="FN165" s="190"/>
      <c r="FO165" s="190"/>
      <c r="FP165" s="190"/>
      <c r="FQ165" s="190"/>
      <c r="FR165" s="190"/>
      <c r="FS165" s="190"/>
      <c r="FT165" s="190"/>
      <c r="FU165" s="190"/>
      <c r="FV165" s="190"/>
      <c r="FW165" s="190"/>
      <c r="FX165" s="190"/>
      <c r="FY165" s="190"/>
      <c r="FZ165" s="190"/>
      <c r="GA165" s="190"/>
      <c r="GB165" s="190"/>
      <c r="GC165" s="190"/>
      <c r="GD165" s="190"/>
      <c r="GE165" s="190"/>
      <c r="GF165" s="190"/>
      <c r="GG165" s="190"/>
      <c r="GH165" s="190"/>
      <c r="GI165" s="190"/>
      <c r="GJ165" s="190"/>
      <c r="GK165" s="190"/>
      <c r="GL165" s="190"/>
      <c r="GM165" s="190"/>
      <c r="GN165" s="190"/>
      <c r="GO165" s="190"/>
      <c r="GP165" s="190"/>
      <c r="GQ165" s="190"/>
      <c r="GR165" s="190"/>
      <c r="GS165" s="190"/>
      <c r="GT165" s="190"/>
      <c r="GU165" s="190"/>
      <c r="GV165" s="190"/>
      <c r="GW165" s="190"/>
      <c r="GX165" s="190"/>
      <c r="GY165" s="190"/>
      <c r="GZ165" s="190"/>
      <c r="HA165" s="190"/>
      <c r="HB165" s="190"/>
      <c r="HC165" s="190"/>
      <c r="HD165" s="190"/>
      <c r="HE165" s="190"/>
      <c r="HF165" s="190"/>
      <c r="HG165" s="190"/>
      <c r="HH165" s="190"/>
      <c r="HI165" s="190"/>
      <c r="HJ165" s="190"/>
      <c r="HK165" s="190"/>
      <c r="HL165" s="190"/>
      <c r="HM165" s="190"/>
      <c r="HN165" s="190"/>
      <c r="HO165" s="190"/>
      <c r="HP165" s="190"/>
      <c r="HQ165" s="190"/>
      <c r="HR165" s="190"/>
      <c r="HS165" s="190"/>
      <c r="HT165" s="190"/>
      <c r="HU165" s="190"/>
      <c r="HV165" s="190"/>
      <c r="HW165" s="190"/>
      <c r="HX165" s="190"/>
      <c r="HY165" s="190"/>
      <c r="HZ165" s="190"/>
      <c r="IA165" s="190"/>
      <c r="IB165" s="190"/>
      <c r="IC165" s="190"/>
      <c r="ID165" s="190"/>
      <c r="IE165" s="190"/>
      <c r="IF165" s="190"/>
      <c r="IG165" s="190"/>
      <c r="IH165" s="190"/>
      <c r="II165" s="190"/>
      <c r="IJ165" s="190"/>
      <c r="IK165" s="190"/>
      <c r="IL165" s="190"/>
      <c r="IM165" s="190"/>
      <c r="IN165" s="190"/>
      <c r="IO165" s="190"/>
      <c r="IP165" s="190"/>
      <c r="IQ165" s="190"/>
      <c r="IR165" s="190"/>
      <c r="IS165" s="190"/>
      <c r="IT165" s="190"/>
      <c r="IU165" s="190"/>
      <c r="IV165" s="190"/>
    </row>
    <row r="166" spans="1:256" ht="15.75">
      <c r="A166" s="209" t="s">
        <v>746</v>
      </c>
      <c r="B166" s="199">
        <v>2</v>
      </c>
      <c r="C166" s="199">
        <v>122</v>
      </c>
      <c r="D166" s="199">
        <v>5203</v>
      </c>
      <c r="E166" s="201">
        <f t="shared" si="34"/>
        <v>12000</v>
      </c>
      <c r="F166" s="201">
        <f t="shared" si="34"/>
        <v>0</v>
      </c>
      <c r="G166" s="201">
        <f t="shared" si="34"/>
        <v>12000</v>
      </c>
      <c r="H166" s="201"/>
      <c r="I166" s="201"/>
      <c r="J166" s="201">
        <f t="shared" si="25"/>
        <v>0</v>
      </c>
      <c r="K166" s="201"/>
      <c r="L166" s="201"/>
      <c r="M166" s="201">
        <f t="shared" si="26"/>
        <v>0</v>
      </c>
      <c r="N166" s="201">
        <v>12000</v>
      </c>
      <c r="O166" s="201"/>
      <c r="P166" s="201">
        <f t="shared" si="27"/>
        <v>12000</v>
      </c>
      <c r="Q166" s="201"/>
      <c r="R166" s="201"/>
      <c r="S166" s="201">
        <f t="shared" si="28"/>
        <v>0</v>
      </c>
      <c r="T166" s="201"/>
      <c r="U166" s="201"/>
      <c r="V166" s="201">
        <f t="shared" si="29"/>
        <v>0</v>
      </c>
      <c r="W166" s="201"/>
      <c r="X166" s="201"/>
      <c r="Y166" s="201">
        <f t="shared" si="30"/>
        <v>0</v>
      </c>
      <c r="Z166" s="201"/>
      <c r="AA166" s="201"/>
      <c r="AB166" s="201">
        <f t="shared" si="31"/>
        <v>0</v>
      </c>
      <c r="AC166" s="201"/>
      <c r="AD166" s="201"/>
      <c r="AE166" s="201">
        <f t="shared" si="32"/>
        <v>0</v>
      </c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90"/>
      <c r="DA166" s="190"/>
      <c r="DB166" s="190"/>
      <c r="DC166" s="190"/>
      <c r="DD166" s="190"/>
      <c r="DE166" s="190"/>
      <c r="DF166" s="190"/>
      <c r="DG166" s="190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190"/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0"/>
      <c r="EB166" s="190"/>
      <c r="EC166" s="190"/>
      <c r="ED166" s="190"/>
      <c r="EE166" s="190"/>
      <c r="EF166" s="190"/>
      <c r="EG166" s="190"/>
      <c r="EH166" s="190"/>
      <c r="EI166" s="190"/>
      <c r="EJ166" s="190"/>
      <c r="EK166" s="190"/>
      <c r="EL166" s="190"/>
      <c r="EM166" s="190"/>
      <c r="EN166" s="190"/>
      <c r="EO166" s="190"/>
      <c r="EP166" s="190"/>
      <c r="EQ166" s="190"/>
      <c r="ER166" s="190"/>
      <c r="ES166" s="190"/>
      <c r="ET166" s="190"/>
      <c r="EU166" s="190"/>
      <c r="EV166" s="190"/>
      <c r="EW166" s="190"/>
      <c r="EX166" s="190"/>
      <c r="EY166" s="190"/>
      <c r="EZ166" s="190"/>
      <c r="FA166" s="190"/>
      <c r="FB166" s="190"/>
      <c r="FC166" s="190"/>
      <c r="FD166" s="190"/>
      <c r="FE166" s="190"/>
      <c r="FF166" s="190"/>
      <c r="FG166" s="190"/>
      <c r="FH166" s="190"/>
      <c r="FI166" s="190"/>
      <c r="FJ166" s="190"/>
      <c r="FK166" s="190"/>
      <c r="FL166" s="190"/>
      <c r="FM166" s="190"/>
      <c r="FN166" s="190"/>
      <c r="FO166" s="190"/>
      <c r="FP166" s="190"/>
      <c r="FQ166" s="190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190"/>
      <c r="GB166" s="190"/>
      <c r="GC166" s="190"/>
      <c r="GD166" s="190"/>
      <c r="GE166" s="190"/>
      <c r="GF166" s="190"/>
      <c r="GG166" s="190"/>
      <c r="GH166" s="190"/>
      <c r="GI166" s="190"/>
      <c r="GJ166" s="190"/>
      <c r="GK166" s="190"/>
      <c r="GL166" s="190"/>
      <c r="GM166" s="190"/>
      <c r="GN166" s="190"/>
      <c r="GO166" s="190"/>
      <c r="GP166" s="190"/>
      <c r="GQ166" s="190"/>
      <c r="GR166" s="190"/>
      <c r="GS166" s="190"/>
      <c r="GT166" s="190"/>
      <c r="GU166" s="190"/>
      <c r="GV166" s="190"/>
      <c r="GW166" s="190"/>
      <c r="GX166" s="190"/>
      <c r="GY166" s="190"/>
      <c r="GZ166" s="190"/>
      <c r="HA166" s="190"/>
      <c r="HB166" s="190"/>
      <c r="HC166" s="190"/>
      <c r="HD166" s="190"/>
      <c r="HE166" s="190"/>
      <c r="HF166" s="190"/>
      <c r="HG166" s="190"/>
      <c r="HH166" s="190"/>
      <c r="HI166" s="190"/>
      <c r="HJ166" s="190"/>
      <c r="HK166" s="190"/>
      <c r="HL166" s="190"/>
      <c r="HM166" s="190"/>
      <c r="HN166" s="190"/>
      <c r="HO166" s="190"/>
      <c r="HP166" s="190"/>
      <c r="HQ166" s="190"/>
      <c r="HR166" s="190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190"/>
      <c r="IC166" s="190"/>
      <c r="ID166" s="190"/>
      <c r="IE166" s="190"/>
      <c r="IF166" s="190"/>
      <c r="IG166" s="190"/>
      <c r="IH166" s="190"/>
      <c r="II166" s="190"/>
      <c r="IJ166" s="190"/>
      <c r="IK166" s="190"/>
      <c r="IL166" s="190"/>
      <c r="IM166" s="190"/>
      <c r="IN166" s="190"/>
      <c r="IO166" s="190"/>
      <c r="IP166" s="190"/>
      <c r="IQ166" s="190"/>
      <c r="IR166" s="190"/>
      <c r="IS166" s="190"/>
      <c r="IT166" s="190"/>
      <c r="IU166" s="190"/>
      <c r="IV166" s="190"/>
    </row>
    <row r="167" spans="1:256" ht="31.5">
      <c r="A167" s="209" t="s">
        <v>747</v>
      </c>
      <c r="B167" s="199">
        <v>2</v>
      </c>
      <c r="C167" s="199">
        <v>122</v>
      </c>
      <c r="D167" s="199">
        <v>5203</v>
      </c>
      <c r="E167" s="201">
        <f t="shared" si="34"/>
        <v>20000</v>
      </c>
      <c r="F167" s="201">
        <f t="shared" si="34"/>
        <v>0</v>
      </c>
      <c r="G167" s="201">
        <f t="shared" si="34"/>
        <v>20000</v>
      </c>
      <c r="H167" s="201"/>
      <c r="I167" s="201"/>
      <c r="J167" s="201">
        <f t="shared" si="25"/>
        <v>0</v>
      </c>
      <c r="K167" s="201"/>
      <c r="L167" s="201"/>
      <c r="M167" s="201">
        <f t="shared" si="26"/>
        <v>0</v>
      </c>
      <c r="N167" s="201">
        <v>20000</v>
      </c>
      <c r="O167" s="201"/>
      <c r="P167" s="201">
        <f t="shared" si="27"/>
        <v>20000</v>
      </c>
      <c r="Q167" s="201"/>
      <c r="R167" s="201"/>
      <c r="S167" s="201">
        <f t="shared" si="28"/>
        <v>0</v>
      </c>
      <c r="T167" s="201"/>
      <c r="U167" s="201"/>
      <c r="V167" s="201">
        <f t="shared" si="29"/>
        <v>0</v>
      </c>
      <c r="W167" s="201"/>
      <c r="X167" s="201"/>
      <c r="Y167" s="201">
        <f t="shared" si="30"/>
        <v>0</v>
      </c>
      <c r="Z167" s="201"/>
      <c r="AA167" s="201"/>
      <c r="AB167" s="201">
        <f t="shared" si="31"/>
        <v>0</v>
      </c>
      <c r="AC167" s="201"/>
      <c r="AD167" s="201"/>
      <c r="AE167" s="201">
        <f t="shared" si="32"/>
        <v>0</v>
      </c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  <c r="EG167" s="190"/>
      <c r="EH167" s="190"/>
      <c r="EI167" s="190"/>
      <c r="EJ167" s="190"/>
      <c r="EK167" s="190"/>
      <c r="EL167" s="190"/>
      <c r="EM167" s="190"/>
      <c r="EN167" s="190"/>
      <c r="EO167" s="190"/>
      <c r="EP167" s="190"/>
      <c r="EQ167" s="190"/>
      <c r="ER167" s="190"/>
      <c r="ES167" s="190"/>
      <c r="ET167" s="190"/>
      <c r="EU167" s="190"/>
      <c r="EV167" s="190"/>
      <c r="EW167" s="190"/>
      <c r="EX167" s="190"/>
      <c r="EY167" s="190"/>
      <c r="EZ167" s="190"/>
      <c r="FA167" s="190"/>
      <c r="FB167" s="190"/>
      <c r="FC167" s="190"/>
      <c r="FD167" s="190"/>
      <c r="FE167" s="190"/>
      <c r="FF167" s="190"/>
      <c r="FG167" s="190"/>
      <c r="FH167" s="190"/>
      <c r="FI167" s="190"/>
      <c r="FJ167" s="190"/>
      <c r="FK167" s="190"/>
      <c r="FL167" s="190"/>
      <c r="FM167" s="190"/>
      <c r="FN167" s="190"/>
      <c r="FO167" s="190"/>
      <c r="FP167" s="190"/>
      <c r="FQ167" s="190"/>
      <c r="FR167" s="190"/>
      <c r="FS167" s="190"/>
      <c r="FT167" s="190"/>
      <c r="FU167" s="190"/>
      <c r="FV167" s="190"/>
      <c r="FW167" s="190"/>
      <c r="FX167" s="190"/>
      <c r="FY167" s="190"/>
      <c r="FZ167" s="190"/>
      <c r="GA167" s="190"/>
      <c r="GB167" s="190"/>
      <c r="GC167" s="190"/>
      <c r="GD167" s="190"/>
      <c r="GE167" s="190"/>
      <c r="GF167" s="190"/>
      <c r="GG167" s="190"/>
      <c r="GH167" s="190"/>
      <c r="GI167" s="190"/>
      <c r="GJ167" s="190"/>
      <c r="GK167" s="190"/>
      <c r="GL167" s="190"/>
      <c r="GM167" s="190"/>
      <c r="GN167" s="190"/>
      <c r="GO167" s="190"/>
      <c r="GP167" s="190"/>
      <c r="GQ167" s="190"/>
      <c r="GR167" s="190"/>
      <c r="GS167" s="190"/>
      <c r="GT167" s="190"/>
      <c r="GU167" s="190"/>
      <c r="GV167" s="190"/>
      <c r="GW167" s="190"/>
      <c r="GX167" s="190"/>
      <c r="GY167" s="190"/>
      <c r="GZ167" s="190"/>
      <c r="HA167" s="190"/>
      <c r="HB167" s="190"/>
      <c r="HC167" s="190"/>
      <c r="HD167" s="190"/>
      <c r="HE167" s="190"/>
      <c r="HF167" s="190"/>
      <c r="HG167" s="190"/>
      <c r="HH167" s="190"/>
      <c r="HI167" s="190"/>
      <c r="HJ167" s="190"/>
      <c r="HK167" s="190"/>
      <c r="HL167" s="190"/>
      <c r="HM167" s="190"/>
      <c r="HN167" s="190"/>
      <c r="HO167" s="190"/>
      <c r="HP167" s="190"/>
      <c r="HQ167" s="190"/>
      <c r="HR167" s="190"/>
      <c r="HS167" s="190"/>
      <c r="HT167" s="190"/>
      <c r="HU167" s="190"/>
      <c r="HV167" s="190"/>
      <c r="HW167" s="190"/>
      <c r="HX167" s="190"/>
      <c r="HY167" s="190"/>
      <c r="HZ167" s="190"/>
      <c r="IA167" s="190"/>
      <c r="IB167" s="190"/>
      <c r="IC167" s="190"/>
      <c r="ID167" s="190"/>
      <c r="IE167" s="190"/>
      <c r="IF167" s="190"/>
      <c r="IG167" s="190"/>
      <c r="IH167" s="190"/>
      <c r="II167" s="190"/>
      <c r="IJ167" s="190"/>
      <c r="IK167" s="190"/>
      <c r="IL167" s="190"/>
      <c r="IM167" s="190"/>
      <c r="IN167" s="190"/>
      <c r="IO167" s="190"/>
      <c r="IP167" s="190"/>
      <c r="IQ167" s="190"/>
      <c r="IR167" s="190"/>
      <c r="IS167" s="190"/>
      <c r="IT167" s="190"/>
      <c r="IU167" s="190"/>
      <c r="IV167" s="190"/>
    </row>
    <row r="168" spans="1:256" ht="31.5">
      <c r="A168" s="188" t="s">
        <v>748</v>
      </c>
      <c r="B168" s="197"/>
      <c r="C168" s="197"/>
      <c r="D168" s="197"/>
      <c r="E168" s="189">
        <f t="shared" si="34"/>
        <v>26340</v>
      </c>
      <c r="F168" s="189">
        <f t="shared" si="34"/>
        <v>0</v>
      </c>
      <c r="G168" s="189">
        <f t="shared" si="34"/>
        <v>26340</v>
      </c>
      <c r="H168" s="189">
        <f>SUM(H169)</f>
        <v>0</v>
      </c>
      <c r="I168" s="189">
        <f aca="true" t="shared" si="36" ref="I168:AD168">SUM(I169)</f>
        <v>0</v>
      </c>
      <c r="J168" s="189">
        <f t="shared" si="25"/>
        <v>0</v>
      </c>
      <c r="K168" s="189">
        <f t="shared" si="36"/>
        <v>0</v>
      </c>
      <c r="L168" s="189">
        <f t="shared" si="36"/>
        <v>0</v>
      </c>
      <c r="M168" s="189">
        <f t="shared" si="26"/>
        <v>0</v>
      </c>
      <c r="N168" s="189">
        <f t="shared" si="36"/>
        <v>0</v>
      </c>
      <c r="O168" s="189">
        <f t="shared" si="36"/>
        <v>0</v>
      </c>
      <c r="P168" s="189">
        <f t="shared" si="27"/>
        <v>0</v>
      </c>
      <c r="Q168" s="189">
        <f t="shared" si="36"/>
        <v>0</v>
      </c>
      <c r="R168" s="189">
        <f t="shared" si="36"/>
        <v>0</v>
      </c>
      <c r="S168" s="189">
        <f t="shared" si="28"/>
        <v>0</v>
      </c>
      <c r="T168" s="189">
        <f t="shared" si="36"/>
        <v>0</v>
      </c>
      <c r="U168" s="189">
        <f t="shared" si="36"/>
        <v>0</v>
      </c>
      <c r="V168" s="189">
        <f t="shared" si="29"/>
        <v>0</v>
      </c>
      <c r="W168" s="189">
        <f t="shared" si="36"/>
        <v>0</v>
      </c>
      <c r="X168" s="189">
        <f t="shared" si="36"/>
        <v>0</v>
      </c>
      <c r="Y168" s="189">
        <f t="shared" si="30"/>
        <v>0</v>
      </c>
      <c r="Z168" s="189">
        <f t="shared" si="36"/>
        <v>0</v>
      </c>
      <c r="AA168" s="189">
        <f t="shared" si="36"/>
        <v>0</v>
      </c>
      <c r="AB168" s="189">
        <f t="shared" si="31"/>
        <v>0</v>
      </c>
      <c r="AC168" s="189">
        <f t="shared" si="36"/>
        <v>26340</v>
      </c>
      <c r="AD168" s="189">
        <f t="shared" si="36"/>
        <v>0</v>
      </c>
      <c r="AE168" s="189">
        <f t="shared" si="32"/>
        <v>26340</v>
      </c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190"/>
      <c r="CB168" s="190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0"/>
      <c r="CY168" s="190"/>
      <c r="CZ168" s="190"/>
      <c r="DA168" s="190"/>
      <c r="DB168" s="190"/>
      <c r="DC168" s="190"/>
      <c r="DD168" s="190"/>
      <c r="DE168" s="190"/>
      <c r="DF168" s="190"/>
      <c r="DG168" s="190"/>
      <c r="DH168" s="190"/>
      <c r="DI168" s="190"/>
      <c r="DJ168" s="190"/>
      <c r="DK168" s="190"/>
      <c r="DL168" s="190"/>
      <c r="DM168" s="190"/>
      <c r="DN168" s="190"/>
      <c r="DO168" s="190"/>
      <c r="DP168" s="190"/>
      <c r="DQ168" s="190"/>
      <c r="DR168" s="190"/>
      <c r="DS168" s="190"/>
      <c r="DT168" s="190"/>
      <c r="DU168" s="190"/>
      <c r="DV168" s="190"/>
      <c r="DW168" s="190"/>
      <c r="DX168" s="190"/>
      <c r="DY168" s="190"/>
      <c r="DZ168" s="190"/>
      <c r="EA168" s="190"/>
      <c r="EB168" s="190"/>
      <c r="EC168" s="190"/>
      <c r="ED168" s="190"/>
      <c r="EE168" s="190"/>
      <c r="EF168" s="190"/>
      <c r="EG168" s="190"/>
      <c r="EH168" s="190"/>
      <c r="EI168" s="190"/>
      <c r="EJ168" s="190"/>
      <c r="EK168" s="190"/>
      <c r="EL168" s="190"/>
      <c r="EM168" s="190"/>
      <c r="EN168" s="190"/>
      <c r="EO168" s="190"/>
      <c r="EP168" s="190"/>
      <c r="EQ168" s="190"/>
      <c r="ER168" s="190"/>
      <c r="ES168" s="190"/>
      <c r="ET168" s="190"/>
      <c r="EU168" s="190"/>
      <c r="EV168" s="190"/>
      <c r="EW168" s="190"/>
      <c r="EX168" s="190"/>
      <c r="EY168" s="190"/>
      <c r="EZ168" s="190"/>
      <c r="FA168" s="190"/>
      <c r="FB168" s="190"/>
      <c r="FC168" s="190"/>
      <c r="FD168" s="190"/>
      <c r="FE168" s="190"/>
      <c r="FF168" s="190"/>
      <c r="FG168" s="190"/>
      <c r="FH168" s="190"/>
      <c r="FI168" s="190"/>
      <c r="FJ168" s="190"/>
      <c r="FK168" s="190"/>
      <c r="FL168" s="190"/>
      <c r="FM168" s="190"/>
      <c r="FN168" s="190"/>
      <c r="FO168" s="190"/>
      <c r="FP168" s="190"/>
      <c r="FQ168" s="190"/>
      <c r="FR168" s="190"/>
      <c r="FS168" s="190"/>
      <c r="FT168" s="190"/>
      <c r="FU168" s="190"/>
      <c r="FV168" s="190"/>
      <c r="FW168" s="190"/>
      <c r="FX168" s="190"/>
      <c r="FY168" s="190"/>
      <c r="FZ168" s="190"/>
      <c r="GA168" s="190"/>
      <c r="GB168" s="190"/>
      <c r="GC168" s="190"/>
      <c r="GD168" s="190"/>
      <c r="GE168" s="190"/>
      <c r="GF168" s="190"/>
      <c r="GG168" s="190"/>
      <c r="GH168" s="190"/>
      <c r="GI168" s="190"/>
      <c r="GJ168" s="190"/>
      <c r="GK168" s="190"/>
      <c r="GL168" s="190"/>
      <c r="GM168" s="190"/>
      <c r="GN168" s="190"/>
      <c r="GO168" s="190"/>
      <c r="GP168" s="190"/>
      <c r="GQ168" s="190"/>
      <c r="GR168" s="190"/>
      <c r="GS168" s="190"/>
      <c r="GT168" s="190"/>
      <c r="GU168" s="190"/>
      <c r="GV168" s="190"/>
      <c r="GW168" s="190"/>
      <c r="GX168" s="190"/>
      <c r="GY168" s="190"/>
      <c r="GZ168" s="190"/>
      <c r="HA168" s="190"/>
      <c r="HB168" s="190"/>
      <c r="HC168" s="190"/>
      <c r="HD168" s="190"/>
      <c r="HE168" s="190"/>
      <c r="HF168" s="190"/>
      <c r="HG168" s="190"/>
      <c r="HH168" s="190"/>
      <c r="HI168" s="190"/>
      <c r="HJ168" s="190"/>
      <c r="HK168" s="190"/>
      <c r="HL168" s="190"/>
      <c r="HM168" s="190"/>
      <c r="HN168" s="190"/>
      <c r="HO168" s="190"/>
      <c r="HP168" s="190"/>
      <c r="HQ168" s="190"/>
      <c r="HR168" s="190"/>
      <c r="HS168" s="190"/>
      <c r="HT168" s="190"/>
      <c r="HU168" s="190"/>
      <c r="HV168" s="190"/>
      <c r="HW168" s="190"/>
      <c r="HX168" s="190"/>
      <c r="HY168" s="190"/>
      <c r="HZ168" s="190"/>
      <c r="IA168" s="190"/>
      <c r="IB168" s="190"/>
      <c r="IC168" s="190"/>
      <c r="ID168" s="190"/>
      <c r="IE168" s="190"/>
      <c r="IF168" s="190"/>
      <c r="IG168" s="190"/>
      <c r="IH168" s="190"/>
      <c r="II168" s="190"/>
      <c r="IJ168" s="190"/>
      <c r="IK168" s="190"/>
      <c r="IL168" s="190"/>
      <c r="IM168" s="190"/>
      <c r="IN168" s="190"/>
      <c r="IO168" s="190"/>
      <c r="IP168" s="190"/>
      <c r="IQ168" s="190"/>
      <c r="IR168" s="190"/>
      <c r="IS168" s="190"/>
      <c r="IT168" s="190"/>
      <c r="IU168" s="190"/>
      <c r="IV168" s="190"/>
    </row>
    <row r="169" spans="1:256" ht="31.5">
      <c r="A169" s="198" t="s">
        <v>749</v>
      </c>
      <c r="B169" s="199">
        <v>2</v>
      </c>
      <c r="C169" s="199">
        <v>122</v>
      </c>
      <c r="D169" s="199">
        <v>5204</v>
      </c>
      <c r="E169" s="201">
        <f t="shared" si="34"/>
        <v>26340</v>
      </c>
      <c r="F169" s="201">
        <f t="shared" si="34"/>
        <v>0</v>
      </c>
      <c r="G169" s="201">
        <f t="shared" si="34"/>
        <v>26340</v>
      </c>
      <c r="H169" s="201"/>
      <c r="I169" s="201"/>
      <c r="J169" s="201">
        <f t="shared" si="25"/>
        <v>0</v>
      </c>
      <c r="K169" s="201"/>
      <c r="L169" s="201"/>
      <c r="M169" s="201">
        <f t="shared" si="26"/>
        <v>0</v>
      </c>
      <c r="N169" s="201"/>
      <c r="O169" s="201"/>
      <c r="P169" s="201">
        <f t="shared" si="27"/>
        <v>0</v>
      </c>
      <c r="Q169" s="201"/>
      <c r="R169" s="201"/>
      <c r="S169" s="201">
        <f t="shared" si="28"/>
        <v>0</v>
      </c>
      <c r="T169" s="201"/>
      <c r="U169" s="201"/>
      <c r="V169" s="201">
        <f t="shared" si="29"/>
        <v>0</v>
      </c>
      <c r="W169" s="201"/>
      <c r="X169" s="201"/>
      <c r="Y169" s="201">
        <f t="shared" si="30"/>
        <v>0</v>
      </c>
      <c r="Z169" s="201"/>
      <c r="AA169" s="201"/>
      <c r="AB169" s="201">
        <f t="shared" si="31"/>
        <v>0</v>
      </c>
      <c r="AC169" s="201">
        <v>26340</v>
      </c>
      <c r="AD169" s="201"/>
      <c r="AE169" s="201">
        <f t="shared" si="32"/>
        <v>26340</v>
      </c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  <c r="EG169" s="190"/>
      <c r="EH169" s="190"/>
      <c r="EI169" s="190"/>
      <c r="EJ169" s="190"/>
      <c r="EK169" s="190"/>
      <c r="EL169" s="190"/>
      <c r="EM169" s="190"/>
      <c r="EN169" s="190"/>
      <c r="EO169" s="190"/>
      <c r="EP169" s="190"/>
      <c r="EQ169" s="190"/>
      <c r="ER169" s="190"/>
      <c r="ES169" s="190"/>
      <c r="ET169" s="190"/>
      <c r="EU169" s="190"/>
      <c r="EV169" s="190"/>
      <c r="EW169" s="190"/>
      <c r="EX169" s="190"/>
      <c r="EY169" s="190"/>
      <c r="EZ169" s="190"/>
      <c r="FA169" s="190"/>
      <c r="FB169" s="190"/>
      <c r="FC169" s="190"/>
      <c r="FD169" s="190"/>
      <c r="FE169" s="190"/>
      <c r="FF169" s="190"/>
      <c r="FG169" s="190"/>
      <c r="FH169" s="190"/>
      <c r="FI169" s="190"/>
      <c r="FJ169" s="190"/>
      <c r="FK169" s="190"/>
      <c r="FL169" s="190"/>
      <c r="FM169" s="190"/>
      <c r="FN169" s="190"/>
      <c r="FO169" s="190"/>
      <c r="FP169" s="190"/>
      <c r="FQ169" s="190"/>
      <c r="FR169" s="190"/>
      <c r="FS169" s="190"/>
      <c r="FT169" s="190"/>
      <c r="FU169" s="190"/>
      <c r="FV169" s="190"/>
      <c r="FW169" s="190"/>
      <c r="FX169" s="190"/>
      <c r="FY169" s="190"/>
      <c r="FZ169" s="190"/>
      <c r="GA169" s="190"/>
      <c r="GB169" s="190"/>
      <c r="GC169" s="190"/>
      <c r="GD169" s="190"/>
      <c r="GE169" s="190"/>
      <c r="GF169" s="190"/>
      <c r="GG169" s="190"/>
      <c r="GH169" s="190"/>
      <c r="GI169" s="190"/>
      <c r="GJ169" s="190"/>
      <c r="GK169" s="190"/>
      <c r="GL169" s="190"/>
      <c r="GM169" s="190"/>
      <c r="GN169" s="190"/>
      <c r="GO169" s="190"/>
      <c r="GP169" s="190"/>
      <c r="GQ169" s="190"/>
      <c r="GR169" s="190"/>
      <c r="GS169" s="190"/>
      <c r="GT169" s="190"/>
      <c r="GU169" s="190"/>
      <c r="GV169" s="190"/>
      <c r="GW169" s="190"/>
      <c r="GX169" s="190"/>
      <c r="GY169" s="190"/>
      <c r="GZ169" s="190"/>
      <c r="HA169" s="190"/>
      <c r="HB169" s="190"/>
      <c r="HC169" s="190"/>
      <c r="HD169" s="190"/>
      <c r="HE169" s="190"/>
      <c r="HF169" s="190"/>
      <c r="HG169" s="190"/>
      <c r="HH169" s="190"/>
      <c r="HI169" s="190"/>
      <c r="HJ169" s="190"/>
      <c r="HK169" s="190"/>
      <c r="HL169" s="190"/>
      <c r="HM169" s="190"/>
      <c r="HN169" s="190"/>
      <c r="HO169" s="190"/>
      <c r="HP169" s="190"/>
      <c r="HQ169" s="190"/>
      <c r="HR169" s="190"/>
      <c r="HS169" s="190"/>
      <c r="HT169" s="190"/>
      <c r="HU169" s="190"/>
      <c r="HV169" s="190"/>
      <c r="HW169" s="190"/>
      <c r="HX169" s="190"/>
      <c r="HY169" s="190"/>
      <c r="HZ169" s="190"/>
      <c r="IA169" s="190"/>
      <c r="IB169" s="190"/>
      <c r="IC169" s="190"/>
      <c r="ID169" s="190"/>
      <c r="IE169" s="190"/>
      <c r="IF169" s="190"/>
      <c r="IG169" s="190"/>
      <c r="IH169" s="190"/>
      <c r="II169" s="190"/>
      <c r="IJ169" s="190"/>
      <c r="IK169" s="190"/>
      <c r="IL169" s="190"/>
      <c r="IM169" s="190"/>
      <c r="IN169" s="190"/>
      <c r="IO169" s="190"/>
      <c r="IP169" s="190"/>
      <c r="IQ169" s="190"/>
      <c r="IR169" s="190"/>
      <c r="IS169" s="190"/>
      <c r="IT169" s="190"/>
      <c r="IU169" s="190"/>
      <c r="IV169" s="190"/>
    </row>
    <row r="170" spans="1:256" ht="15.75">
      <c r="A170" s="195" t="s">
        <v>629</v>
      </c>
      <c r="B170" s="196"/>
      <c r="C170" s="196"/>
      <c r="D170" s="196"/>
      <c r="E170" s="191">
        <f t="shared" si="34"/>
        <v>326742</v>
      </c>
      <c r="F170" s="191">
        <f t="shared" si="34"/>
        <v>1060</v>
      </c>
      <c r="G170" s="191">
        <f t="shared" si="34"/>
        <v>325682</v>
      </c>
      <c r="H170" s="191">
        <f>SUM(H171,H174)</f>
        <v>0</v>
      </c>
      <c r="I170" s="191">
        <f>SUM(I171,I174)</f>
        <v>0</v>
      </c>
      <c r="J170" s="191">
        <f t="shared" si="25"/>
        <v>0</v>
      </c>
      <c r="K170" s="191">
        <f>SUM(K171,K174)</f>
        <v>0</v>
      </c>
      <c r="L170" s="191">
        <f>SUM(L171,L174)</f>
        <v>0</v>
      </c>
      <c r="M170" s="191">
        <f t="shared" si="26"/>
        <v>0</v>
      </c>
      <c r="N170" s="191">
        <f>SUM(N171,N174)</f>
        <v>47000</v>
      </c>
      <c r="O170" s="191">
        <f>SUM(O171,O174)</f>
        <v>0</v>
      </c>
      <c r="P170" s="191">
        <f t="shared" si="27"/>
        <v>47000</v>
      </c>
      <c r="Q170" s="191">
        <f>SUM(Q171,Q174)</f>
        <v>0</v>
      </c>
      <c r="R170" s="191">
        <f>SUM(R171,R174)</f>
        <v>0</v>
      </c>
      <c r="S170" s="191">
        <f t="shared" si="28"/>
        <v>0</v>
      </c>
      <c r="T170" s="191">
        <f>SUM(T171,T174)</f>
        <v>11141</v>
      </c>
      <c r="U170" s="191">
        <f>SUM(U171,U174)</f>
        <v>1060</v>
      </c>
      <c r="V170" s="191">
        <f t="shared" si="29"/>
        <v>10081</v>
      </c>
      <c r="W170" s="191">
        <f>SUM(W171,W174)</f>
        <v>268601</v>
      </c>
      <c r="X170" s="191">
        <f>SUM(X171,X174)</f>
        <v>0</v>
      </c>
      <c r="Y170" s="191">
        <f t="shared" si="30"/>
        <v>268601</v>
      </c>
      <c r="Z170" s="191">
        <f>SUM(Z171,Z174)</f>
        <v>0</v>
      </c>
      <c r="AA170" s="191">
        <f>SUM(AA171,AA174)</f>
        <v>0</v>
      </c>
      <c r="AB170" s="191">
        <f t="shared" si="31"/>
        <v>0</v>
      </c>
      <c r="AC170" s="191">
        <f>SUM(AC171,AC174)</f>
        <v>0</v>
      </c>
      <c r="AD170" s="191">
        <f>SUM(AD171,AD174)</f>
        <v>0</v>
      </c>
      <c r="AE170" s="191">
        <f t="shared" si="32"/>
        <v>0</v>
      </c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7"/>
      <c r="BN170" s="187"/>
      <c r="BO170" s="187"/>
      <c r="BP170" s="187"/>
      <c r="BQ170" s="187"/>
      <c r="BR170" s="187"/>
      <c r="BS170" s="187"/>
      <c r="BT170" s="187"/>
      <c r="BU170" s="187"/>
      <c r="BV170" s="187"/>
      <c r="BW170" s="187"/>
      <c r="BX170" s="187"/>
      <c r="BY170" s="187"/>
      <c r="BZ170" s="187"/>
      <c r="CA170" s="187"/>
      <c r="CB170" s="187"/>
      <c r="CC170" s="187"/>
      <c r="CD170" s="187"/>
      <c r="CE170" s="187"/>
      <c r="CF170" s="187"/>
      <c r="CG170" s="187"/>
      <c r="CH170" s="187"/>
      <c r="CI170" s="187"/>
      <c r="CJ170" s="187"/>
      <c r="CK170" s="187"/>
      <c r="CL170" s="187"/>
      <c r="CM170" s="187"/>
      <c r="CN170" s="187"/>
      <c r="CO170" s="187"/>
      <c r="CP170" s="187"/>
      <c r="CQ170" s="187"/>
      <c r="CR170" s="187"/>
      <c r="CS170" s="187"/>
      <c r="CT170" s="187"/>
      <c r="CU170" s="187"/>
      <c r="CV170" s="187"/>
      <c r="CW170" s="187"/>
      <c r="CX170" s="187"/>
      <c r="CY170" s="187"/>
      <c r="CZ170" s="187"/>
      <c r="DA170" s="187"/>
      <c r="DB170" s="187"/>
      <c r="DC170" s="187"/>
      <c r="DD170" s="187"/>
      <c r="DE170" s="187"/>
      <c r="DF170" s="187"/>
      <c r="DG170" s="187"/>
      <c r="DH170" s="187"/>
      <c r="DI170" s="187"/>
      <c r="DJ170" s="187"/>
      <c r="DK170" s="187"/>
      <c r="DL170" s="187"/>
      <c r="DM170" s="187"/>
      <c r="DN170" s="187"/>
      <c r="DO170" s="187"/>
      <c r="DP170" s="187"/>
      <c r="DQ170" s="187"/>
      <c r="DR170" s="187"/>
      <c r="DS170" s="187"/>
      <c r="DT170" s="187"/>
      <c r="DU170" s="187"/>
      <c r="DV170" s="187"/>
      <c r="DW170" s="187"/>
      <c r="DX170" s="187"/>
      <c r="DY170" s="187"/>
      <c r="DZ170" s="187"/>
      <c r="EA170" s="187"/>
      <c r="EB170" s="187"/>
      <c r="EC170" s="187"/>
      <c r="ED170" s="187"/>
      <c r="EE170" s="187"/>
      <c r="EF170" s="187"/>
      <c r="EG170" s="187"/>
      <c r="EH170" s="187"/>
      <c r="EI170" s="187"/>
      <c r="EJ170" s="187"/>
      <c r="EK170" s="187"/>
      <c r="EL170" s="187"/>
      <c r="EM170" s="187"/>
      <c r="EN170" s="187"/>
      <c r="EO170" s="187"/>
      <c r="EP170" s="187"/>
      <c r="EQ170" s="187"/>
      <c r="ER170" s="187"/>
      <c r="ES170" s="187"/>
      <c r="ET170" s="187"/>
      <c r="EU170" s="187"/>
      <c r="EV170" s="187"/>
      <c r="EW170" s="187"/>
      <c r="EX170" s="187"/>
      <c r="EY170" s="187"/>
      <c r="EZ170" s="187"/>
      <c r="FA170" s="187"/>
      <c r="FB170" s="187"/>
      <c r="FC170" s="187"/>
      <c r="FD170" s="187"/>
      <c r="FE170" s="187"/>
      <c r="FF170" s="187"/>
      <c r="FG170" s="187"/>
      <c r="FH170" s="187"/>
      <c r="FI170" s="187"/>
      <c r="FJ170" s="187"/>
      <c r="FK170" s="187"/>
      <c r="FL170" s="187"/>
      <c r="FM170" s="187"/>
      <c r="FN170" s="187"/>
      <c r="FO170" s="187"/>
      <c r="FP170" s="187"/>
      <c r="FQ170" s="187"/>
      <c r="FR170" s="187"/>
      <c r="FS170" s="187"/>
      <c r="FT170" s="187"/>
      <c r="FU170" s="187"/>
      <c r="FV170" s="187"/>
      <c r="FW170" s="187"/>
      <c r="FX170" s="187"/>
      <c r="FY170" s="187"/>
      <c r="FZ170" s="187"/>
      <c r="GA170" s="187"/>
      <c r="GB170" s="187"/>
      <c r="GC170" s="187"/>
      <c r="GD170" s="187"/>
      <c r="GE170" s="187"/>
      <c r="GF170" s="187"/>
      <c r="GG170" s="187"/>
      <c r="GH170" s="187"/>
      <c r="GI170" s="187"/>
      <c r="GJ170" s="187"/>
      <c r="GK170" s="190"/>
      <c r="GL170" s="190"/>
      <c r="GM170" s="190"/>
      <c r="GN170" s="190"/>
      <c r="GO170" s="190"/>
      <c r="GP170" s="190"/>
      <c r="GQ170" s="190"/>
      <c r="GR170" s="190"/>
      <c r="GS170" s="190"/>
      <c r="GT170" s="190"/>
      <c r="GU170" s="190"/>
      <c r="GV170" s="190"/>
      <c r="GW170" s="190"/>
      <c r="GX170" s="190"/>
      <c r="GY170" s="190"/>
      <c r="GZ170" s="190"/>
      <c r="HA170" s="190"/>
      <c r="HB170" s="190"/>
      <c r="HC170" s="190"/>
      <c r="HD170" s="190"/>
      <c r="HE170" s="190"/>
      <c r="HF170" s="190"/>
      <c r="HG170" s="190"/>
      <c r="HH170" s="190"/>
      <c r="HI170" s="190"/>
      <c r="HJ170" s="190"/>
      <c r="HK170" s="190"/>
      <c r="HL170" s="190"/>
      <c r="HM170" s="190"/>
      <c r="HN170" s="190"/>
      <c r="HO170" s="190"/>
      <c r="HP170" s="190"/>
      <c r="HQ170" s="190"/>
      <c r="HR170" s="190"/>
      <c r="HS170" s="190"/>
      <c r="HT170" s="190"/>
      <c r="HU170" s="190"/>
      <c r="HV170" s="190"/>
      <c r="HW170" s="190"/>
      <c r="HX170" s="190"/>
      <c r="HY170" s="190"/>
      <c r="HZ170" s="190"/>
      <c r="IA170" s="190"/>
      <c r="IB170" s="190"/>
      <c r="IC170" s="190"/>
      <c r="ID170" s="190"/>
      <c r="IE170" s="190"/>
      <c r="IF170" s="190"/>
      <c r="IG170" s="190"/>
      <c r="IH170" s="190"/>
      <c r="II170" s="190"/>
      <c r="IJ170" s="190"/>
      <c r="IK170" s="190"/>
      <c r="IL170" s="190"/>
      <c r="IM170" s="190"/>
      <c r="IN170" s="190"/>
      <c r="IO170" s="190"/>
      <c r="IP170" s="190"/>
      <c r="IQ170" s="190"/>
      <c r="IR170" s="190"/>
      <c r="IS170" s="190"/>
      <c r="IT170" s="190"/>
      <c r="IU170" s="190"/>
      <c r="IV170" s="190"/>
    </row>
    <row r="171" spans="1:256" ht="31.5">
      <c r="A171" s="188" t="s">
        <v>745</v>
      </c>
      <c r="B171" s="197"/>
      <c r="C171" s="197"/>
      <c r="D171" s="197"/>
      <c r="E171" s="191">
        <f t="shared" si="34"/>
        <v>11141</v>
      </c>
      <c r="F171" s="191">
        <f t="shared" si="34"/>
        <v>1060</v>
      </c>
      <c r="G171" s="191">
        <f t="shared" si="34"/>
        <v>10081</v>
      </c>
      <c r="H171" s="191">
        <f>SUM(H172:H173)</f>
        <v>0</v>
      </c>
      <c r="I171" s="191">
        <f>SUM(I172:I173)</f>
        <v>0</v>
      </c>
      <c r="J171" s="191">
        <f t="shared" si="25"/>
        <v>0</v>
      </c>
      <c r="K171" s="191">
        <f>SUM(K172:K173)</f>
        <v>0</v>
      </c>
      <c r="L171" s="191">
        <f>SUM(L172:L173)</f>
        <v>0</v>
      </c>
      <c r="M171" s="191">
        <f t="shared" si="26"/>
        <v>0</v>
      </c>
      <c r="N171" s="191">
        <f>SUM(N172:N173)</f>
        <v>0</v>
      </c>
      <c r="O171" s="191">
        <f>SUM(O172:O173)</f>
        <v>0</v>
      </c>
      <c r="P171" s="191">
        <f t="shared" si="27"/>
        <v>0</v>
      </c>
      <c r="Q171" s="191">
        <f>SUM(Q172:Q173)</f>
        <v>0</v>
      </c>
      <c r="R171" s="191">
        <f>SUM(R172:R173)</f>
        <v>0</v>
      </c>
      <c r="S171" s="191">
        <f t="shared" si="28"/>
        <v>0</v>
      </c>
      <c r="T171" s="191">
        <f>SUM(T172:T173)</f>
        <v>11141</v>
      </c>
      <c r="U171" s="191">
        <f>SUM(U172:U173)</f>
        <v>1060</v>
      </c>
      <c r="V171" s="191">
        <f t="shared" si="29"/>
        <v>10081</v>
      </c>
      <c r="W171" s="191">
        <f>SUM(W172:W173)</f>
        <v>0</v>
      </c>
      <c r="X171" s="191">
        <f>SUM(X172:X173)</f>
        <v>0</v>
      </c>
      <c r="Y171" s="191">
        <f t="shared" si="30"/>
        <v>0</v>
      </c>
      <c r="Z171" s="191">
        <f>SUM(Z172:Z173)</f>
        <v>0</v>
      </c>
      <c r="AA171" s="191">
        <f>SUM(AA172:AA173)</f>
        <v>0</v>
      </c>
      <c r="AB171" s="191">
        <f t="shared" si="31"/>
        <v>0</v>
      </c>
      <c r="AC171" s="191">
        <f>SUM(AC172:AC173)</f>
        <v>0</v>
      </c>
      <c r="AD171" s="191">
        <f>SUM(AD172:AD173)</f>
        <v>0</v>
      </c>
      <c r="AE171" s="191">
        <f t="shared" si="32"/>
        <v>0</v>
      </c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  <c r="EG171" s="190"/>
      <c r="EH171" s="190"/>
      <c r="EI171" s="190"/>
      <c r="EJ171" s="190"/>
      <c r="EK171" s="190"/>
      <c r="EL171" s="190"/>
      <c r="EM171" s="190"/>
      <c r="EN171" s="190"/>
      <c r="EO171" s="190"/>
      <c r="EP171" s="190"/>
      <c r="EQ171" s="190"/>
      <c r="ER171" s="190"/>
      <c r="ES171" s="190"/>
      <c r="ET171" s="190"/>
      <c r="EU171" s="190"/>
      <c r="EV171" s="190"/>
      <c r="EW171" s="190"/>
      <c r="EX171" s="190"/>
      <c r="EY171" s="190"/>
      <c r="EZ171" s="190"/>
      <c r="FA171" s="190"/>
      <c r="FB171" s="190"/>
      <c r="FC171" s="190"/>
      <c r="FD171" s="190"/>
      <c r="FE171" s="190"/>
      <c r="FF171" s="190"/>
      <c r="FG171" s="190"/>
      <c r="FH171" s="190"/>
      <c r="FI171" s="190"/>
      <c r="FJ171" s="190"/>
      <c r="FK171" s="190"/>
      <c r="FL171" s="190"/>
      <c r="FM171" s="190"/>
      <c r="FN171" s="190"/>
      <c r="FO171" s="190"/>
      <c r="FP171" s="190"/>
      <c r="FQ171" s="190"/>
      <c r="FR171" s="190"/>
      <c r="FS171" s="190"/>
      <c r="FT171" s="190"/>
      <c r="FU171" s="190"/>
      <c r="FV171" s="190"/>
      <c r="FW171" s="190"/>
      <c r="FX171" s="190"/>
      <c r="FY171" s="190"/>
      <c r="FZ171" s="190"/>
      <c r="GA171" s="190"/>
      <c r="GB171" s="190"/>
      <c r="GC171" s="190"/>
      <c r="GD171" s="190"/>
      <c r="GE171" s="190"/>
      <c r="GF171" s="190"/>
      <c r="GG171" s="190"/>
      <c r="GH171" s="190"/>
      <c r="GI171" s="190"/>
      <c r="GJ171" s="190"/>
      <c r="GK171" s="190"/>
      <c r="GL171" s="190"/>
      <c r="GM171" s="190"/>
      <c r="GN171" s="190"/>
      <c r="GO171" s="190"/>
      <c r="GP171" s="190"/>
      <c r="GQ171" s="190"/>
      <c r="GR171" s="190"/>
      <c r="GS171" s="190"/>
      <c r="GT171" s="190"/>
      <c r="GU171" s="190"/>
      <c r="GV171" s="190"/>
      <c r="GW171" s="190"/>
      <c r="GX171" s="190"/>
      <c r="GY171" s="190"/>
      <c r="GZ171" s="190"/>
      <c r="HA171" s="190"/>
      <c r="HB171" s="190"/>
      <c r="HC171" s="190"/>
      <c r="HD171" s="190"/>
      <c r="HE171" s="190"/>
      <c r="HF171" s="190"/>
      <c r="HG171" s="190"/>
      <c r="HH171" s="190"/>
      <c r="HI171" s="190"/>
      <c r="HJ171" s="190"/>
      <c r="HK171" s="190"/>
      <c r="HL171" s="190"/>
      <c r="HM171" s="190"/>
      <c r="HN171" s="190"/>
      <c r="HO171" s="190"/>
      <c r="HP171" s="190"/>
      <c r="HQ171" s="190"/>
      <c r="HR171" s="190"/>
      <c r="HS171" s="190"/>
      <c r="HT171" s="190"/>
      <c r="HU171" s="190"/>
      <c r="HV171" s="190"/>
      <c r="HW171" s="190"/>
      <c r="HX171" s="190"/>
      <c r="HY171" s="190"/>
      <c r="HZ171" s="190"/>
      <c r="IA171" s="190"/>
      <c r="IB171" s="190"/>
      <c r="IC171" s="190"/>
      <c r="ID171" s="190"/>
      <c r="IE171" s="190"/>
      <c r="IF171" s="190"/>
      <c r="IG171" s="190"/>
      <c r="IH171" s="190"/>
      <c r="II171" s="190"/>
      <c r="IJ171" s="190"/>
      <c r="IK171" s="190"/>
      <c r="IL171" s="190"/>
      <c r="IM171" s="190"/>
      <c r="IN171" s="190"/>
      <c r="IO171" s="190"/>
      <c r="IP171" s="190"/>
      <c r="IQ171" s="190"/>
      <c r="IR171" s="190"/>
      <c r="IS171" s="190"/>
      <c r="IT171" s="190"/>
      <c r="IU171" s="190"/>
      <c r="IV171" s="190"/>
    </row>
    <row r="172" spans="1:256" ht="15.75">
      <c r="A172" s="209" t="s">
        <v>750</v>
      </c>
      <c r="B172" s="199">
        <v>1</v>
      </c>
      <c r="C172" s="199">
        <v>239</v>
      </c>
      <c r="D172" s="199">
        <v>5203</v>
      </c>
      <c r="E172" s="201">
        <f t="shared" si="34"/>
        <v>10000</v>
      </c>
      <c r="F172" s="201">
        <f t="shared" si="34"/>
        <v>0</v>
      </c>
      <c r="G172" s="201">
        <f t="shared" si="34"/>
        <v>10000</v>
      </c>
      <c r="H172" s="201"/>
      <c r="I172" s="201"/>
      <c r="J172" s="201">
        <f t="shared" si="25"/>
        <v>0</v>
      </c>
      <c r="K172" s="201"/>
      <c r="L172" s="201"/>
      <c r="M172" s="201">
        <f t="shared" si="26"/>
        <v>0</v>
      </c>
      <c r="N172" s="201"/>
      <c r="O172" s="201"/>
      <c r="P172" s="201">
        <f t="shared" si="27"/>
        <v>0</v>
      </c>
      <c r="Q172" s="201"/>
      <c r="R172" s="201"/>
      <c r="S172" s="201">
        <f t="shared" si="28"/>
        <v>0</v>
      </c>
      <c r="T172" s="201">
        <v>10000</v>
      </c>
      <c r="U172" s="201"/>
      <c r="V172" s="201">
        <f t="shared" si="29"/>
        <v>10000</v>
      </c>
      <c r="W172" s="201"/>
      <c r="X172" s="201"/>
      <c r="Y172" s="201">
        <f t="shared" si="30"/>
        <v>0</v>
      </c>
      <c r="Z172" s="201"/>
      <c r="AA172" s="201"/>
      <c r="AB172" s="201">
        <f t="shared" si="31"/>
        <v>0</v>
      </c>
      <c r="AC172" s="201"/>
      <c r="AD172" s="201"/>
      <c r="AE172" s="201">
        <f t="shared" si="32"/>
        <v>0</v>
      </c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0"/>
      <c r="DB172" s="190"/>
      <c r="DC172" s="190"/>
      <c r="DD172" s="190"/>
      <c r="DE172" s="190"/>
      <c r="DF172" s="190"/>
      <c r="DG172" s="190"/>
      <c r="DH172" s="190"/>
      <c r="DI172" s="190"/>
      <c r="DJ172" s="190"/>
      <c r="DK172" s="190"/>
      <c r="DL172" s="190"/>
      <c r="DM172" s="190"/>
      <c r="DN172" s="190"/>
      <c r="DO172" s="190"/>
      <c r="DP172" s="190"/>
      <c r="DQ172" s="190"/>
      <c r="DR172" s="190"/>
      <c r="DS172" s="190"/>
      <c r="DT172" s="190"/>
      <c r="DU172" s="190"/>
      <c r="DV172" s="190"/>
      <c r="DW172" s="190"/>
      <c r="DX172" s="190"/>
      <c r="DY172" s="190"/>
      <c r="DZ172" s="190"/>
      <c r="EA172" s="190"/>
      <c r="EB172" s="190"/>
      <c r="EC172" s="190"/>
      <c r="ED172" s="190"/>
      <c r="EE172" s="190"/>
      <c r="EF172" s="190"/>
      <c r="EG172" s="190"/>
      <c r="EH172" s="190"/>
      <c r="EI172" s="190"/>
      <c r="EJ172" s="190"/>
      <c r="EK172" s="190"/>
      <c r="EL172" s="190"/>
      <c r="EM172" s="190"/>
      <c r="EN172" s="190"/>
      <c r="EO172" s="190"/>
      <c r="EP172" s="190"/>
      <c r="EQ172" s="190"/>
      <c r="ER172" s="190"/>
      <c r="ES172" s="190"/>
      <c r="ET172" s="190"/>
      <c r="EU172" s="190"/>
      <c r="EV172" s="190"/>
      <c r="EW172" s="190"/>
      <c r="EX172" s="190"/>
      <c r="EY172" s="190"/>
      <c r="EZ172" s="190"/>
      <c r="FA172" s="190"/>
      <c r="FB172" s="190"/>
      <c r="FC172" s="190"/>
      <c r="FD172" s="190"/>
      <c r="FE172" s="190"/>
      <c r="FF172" s="190"/>
      <c r="FG172" s="190"/>
      <c r="FH172" s="190"/>
      <c r="FI172" s="190"/>
      <c r="FJ172" s="190"/>
      <c r="FK172" s="190"/>
      <c r="FL172" s="190"/>
      <c r="FM172" s="190"/>
      <c r="FN172" s="190"/>
      <c r="FO172" s="190"/>
      <c r="FP172" s="190"/>
      <c r="FQ172" s="190"/>
      <c r="FR172" s="190"/>
      <c r="FS172" s="190"/>
      <c r="FT172" s="190"/>
      <c r="FU172" s="190"/>
      <c r="FV172" s="190"/>
      <c r="FW172" s="190"/>
      <c r="FX172" s="190"/>
      <c r="FY172" s="190"/>
      <c r="FZ172" s="190"/>
      <c r="GA172" s="190"/>
      <c r="GB172" s="190"/>
      <c r="GC172" s="190"/>
      <c r="GD172" s="190"/>
      <c r="GE172" s="190"/>
      <c r="GF172" s="190"/>
      <c r="GG172" s="190"/>
      <c r="GH172" s="190"/>
      <c r="GI172" s="190"/>
      <c r="GJ172" s="190"/>
      <c r="GK172" s="190"/>
      <c r="GL172" s="190"/>
      <c r="GM172" s="190"/>
      <c r="GN172" s="190"/>
      <c r="GO172" s="190"/>
      <c r="GP172" s="190"/>
      <c r="GQ172" s="190"/>
      <c r="GR172" s="190"/>
      <c r="GS172" s="190"/>
      <c r="GT172" s="190"/>
      <c r="GU172" s="190"/>
      <c r="GV172" s="190"/>
      <c r="GW172" s="190"/>
      <c r="GX172" s="190"/>
      <c r="GY172" s="190"/>
      <c r="GZ172" s="190"/>
      <c r="HA172" s="190"/>
      <c r="HB172" s="190"/>
      <c r="HC172" s="190"/>
      <c r="HD172" s="190"/>
      <c r="HE172" s="190"/>
      <c r="HF172" s="190"/>
      <c r="HG172" s="190"/>
      <c r="HH172" s="190"/>
      <c r="HI172" s="190"/>
      <c r="HJ172" s="190"/>
      <c r="HK172" s="190"/>
      <c r="HL172" s="190"/>
      <c r="HM172" s="190"/>
      <c r="HN172" s="190"/>
      <c r="HO172" s="190"/>
      <c r="HP172" s="190"/>
      <c r="HQ172" s="190"/>
      <c r="HR172" s="190"/>
      <c r="HS172" s="190"/>
      <c r="HT172" s="190"/>
      <c r="HU172" s="190"/>
      <c r="HV172" s="190"/>
      <c r="HW172" s="190"/>
      <c r="HX172" s="190"/>
      <c r="HY172" s="190"/>
      <c r="HZ172" s="190"/>
      <c r="IA172" s="190"/>
      <c r="IB172" s="190"/>
      <c r="IC172" s="190"/>
      <c r="ID172" s="190"/>
      <c r="IE172" s="190"/>
      <c r="IF172" s="190"/>
      <c r="IG172" s="190"/>
      <c r="IH172" s="190"/>
      <c r="II172" s="190"/>
      <c r="IJ172" s="190"/>
      <c r="IK172" s="190"/>
      <c r="IL172" s="190"/>
      <c r="IM172" s="190"/>
      <c r="IN172" s="190"/>
      <c r="IO172" s="190"/>
      <c r="IP172" s="190"/>
      <c r="IQ172" s="190"/>
      <c r="IR172" s="190"/>
      <c r="IS172" s="190"/>
      <c r="IT172" s="190"/>
      <c r="IU172" s="190"/>
      <c r="IV172" s="190"/>
    </row>
    <row r="173" spans="1:256" ht="31.5">
      <c r="A173" s="209" t="s">
        <v>751</v>
      </c>
      <c r="B173" s="199">
        <v>1</v>
      </c>
      <c r="C173" s="199">
        <v>239</v>
      </c>
      <c r="D173" s="199">
        <v>5203</v>
      </c>
      <c r="E173" s="201">
        <f t="shared" si="34"/>
        <v>1141</v>
      </c>
      <c r="F173" s="201">
        <f t="shared" si="34"/>
        <v>1060</v>
      </c>
      <c r="G173" s="201">
        <f t="shared" si="34"/>
        <v>81</v>
      </c>
      <c r="H173" s="201"/>
      <c r="I173" s="201"/>
      <c r="J173" s="201">
        <f t="shared" si="25"/>
        <v>0</v>
      </c>
      <c r="K173" s="201"/>
      <c r="L173" s="201"/>
      <c r="M173" s="201">
        <f t="shared" si="26"/>
        <v>0</v>
      </c>
      <c r="N173" s="201"/>
      <c r="O173" s="201"/>
      <c r="P173" s="201">
        <f t="shared" si="27"/>
        <v>0</v>
      </c>
      <c r="Q173" s="201"/>
      <c r="R173" s="201"/>
      <c r="S173" s="201">
        <f t="shared" si="28"/>
        <v>0</v>
      </c>
      <c r="T173" s="201">
        <v>1141</v>
      </c>
      <c r="U173" s="201">
        <v>1060</v>
      </c>
      <c r="V173" s="201">
        <f t="shared" si="29"/>
        <v>81</v>
      </c>
      <c r="W173" s="201"/>
      <c r="X173" s="201"/>
      <c r="Y173" s="201">
        <f t="shared" si="30"/>
        <v>0</v>
      </c>
      <c r="Z173" s="201"/>
      <c r="AA173" s="201"/>
      <c r="AB173" s="201">
        <f t="shared" si="31"/>
        <v>0</v>
      </c>
      <c r="AC173" s="201"/>
      <c r="AD173" s="201"/>
      <c r="AE173" s="201">
        <f t="shared" si="32"/>
        <v>0</v>
      </c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90"/>
      <c r="CL173" s="190"/>
      <c r="CM173" s="190"/>
      <c r="CN173" s="190"/>
      <c r="CO173" s="190"/>
      <c r="CP173" s="190"/>
      <c r="CQ173" s="190"/>
      <c r="CR173" s="190"/>
      <c r="CS173" s="190"/>
      <c r="CT173" s="190"/>
      <c r="CU173" s="190"/>
      <c r="CV173" s="190"/>
      <c r="CW173" s="190"/>
      <c r="CX173" s="190"/>
      <c r="CY173" s="190"/>
      <c r="CZ173" s="190"/>
      <c r="DA173" s="190"/>
      <c r="DB173" s="190"/>
      <c r="DC173" s="190"/>
      <c r="DD173" s="190"/>
      <c r="DE173" s="190"/>
      <c r="DF173" s="190"/>
      <c r="DG173" s="190"/>
      <c r="DH173" s="190"/>
      <c r="DI173" s="190"/>
      <c r="DJ173" s="190"/>
      <c r="DK173" s="190"/>
      <c r="DL173" s="190"/>
      <c r="DM173" s="190"/>
      <c r="DN173" s="190"/>
      <c r="DO173" s="190"/>
      <c r="DP173" s="190"/>
      <c r="DQ173" s="190"/>
      <c r="DR173" s="190"/>
      <c r="DS173" s="190"/>
      <c r="DT173" s="190"/>
      <c r="DU173" s="190"/>
      <c r="DV173" s="190"/>
      <c r="DW173" s="190"/>
      <c r="DX173" s="190"/>
      <c r="DY173" s="190"/>
      <c r="DZ173" s="190"/>
      <c r="EA173" s="190"/>
      <c r="EB173" s="190"/>
      <c r="EC173" s="190"/>
      <c r="ED173" s="190"/>
      <c r="EE173" s="190"/>
      <c r="EF173" s="190"/>
      <c r="EG173" s="190"/>
      <c r="EH173" s="190"/>
      <c r="EI173" s="190"/>
      <c r="EJ173" s="190"/>
      <c r="EK173" s="190"/>
      <c r="EL173" s="190"/>
      <c r="EM173" s="190"/>
      <c r="EN173" s="190"/>
      <c r="EO173" s="190"/>
      <c r="EP173" s="190"/>
      <c r="EQ173" s="190"/>
      <c r="ER173" s="190"/>
      <c r="ES173" s="190"/>
      <c r="ET173" s="190"/>
      <c r="EU173" s="190"/>
      <c r="EV173" s="190"/>
      <c r="EW173" s="190"/>
      <c r="EX173" s="190"/>
      <c r="EY173" s="190"/>
      <c r="EZ173" s="190"/>
      <c r="FA173" s="190"/>
      <c r="FB173" s="190"/>
      <c r="FC173" s="190"/>
      <c r="FD173" s="190"/>
      <c r="FE173" s="190"/>
      <c r="FF173" s="190"/>
      <c r="FG173" s="190"/>
      <c r="FH173" s="190"/>
      <c r="FI173" s="190"/>
      <c r="FJ173" s="190"/>
      <c r="FK173" s="190"/>
      <c r="FL173" s="190"/>
      <c r="FM173" s="190"/>
      <c r="FN173" s="190"/>
      <c r="FO173" s="190"/>
      <c r="FP173" s="190"/>
      <c r="FQ173" s="190"/>
      <c r="FR173" s="190"/>
      <c r="FS173" s="190"/>
      <c r="FT173" s="190"/>
      <c r="FU173" s="190"/>
      <c r="FV173" s="190"/>
      <c r="FW173" s="190"/>
      <c r="FX173" s="190"/>
      <c r="FY173" s="190"/>
      <c r="FZ173" s="190"/>
      <c r="GA173" s="190"/>
      <c r="GB173" s="190"/>
      <c r="GC173" s="190"/>
      <c r="GD173" s="190"/>
      <c r="GE173" s="190"/>
      <c r="GF173" s="190"/>
      <c r="GG173" s="190"/>
      <c r="GH173" s="190"/>
      <c r="GI173" s="190"/>
      <c r="GJ173" s="190"/>
      <c r="GK173" s="190"/>
      <c r="GL173" s="190"/>
      <c r="GM173" s="190"/>
      <c r="GN173" s="190"/>
      <c r="GO173" s="190"/>
      <c r="GP173" s="190"/>
      <c r="GQ173" s="190"/>
      <c r="GR173" s="190"/>
      <c r="GS173" s="190"/>
      <c r="GT173" s="190"/>
      <c r="GU173" s="190"/>
      <c r="GV173" s="190"/>
      <c r="GW173" s="190"/>
      <c r="GX173" s="190"/>
      <c r="GY173" s="190"/>
      <c r="GZ173" s="190"/>
      <c r="HA173" s="190"/>
      <c r="HB173" s="190"/>
      <c r="HC173" s="190"/>
      <c r="HD173" s="190"/>
      <c r="HE173" s="190"/>
      <c r="HF173" s="190"/>
      <c r="HG173" s="190"/>
      <c r="HH173" s="190"/>
      <c r="HI173" s="190"/>
      <c r="HJ173" s="190"/>
      <c r="HK173" s="190"/>
      <c r="HL173" s="190"/>
      <c r="HM173" s="190"/>
      <c r="HN173" s="190"/>
      <c r="HO173" s="190"/>
      <c r="HP173" s="190"/>
      <c r="HQ173" s="190"/>
      <c r="HR173" s="190"/>
      <c r="HS173" s="190"/>
      <c r="HT173" s="190"/>
      <c r="HU173" s="190"/>
      <c r="HV173" s="190"/>
      <c r="HW173" s="190"/>
      <c r="HX173" s="190"/>
      <c r="HY173" s="190"/>
      <c r="HZ173" s="190"/>
      <c r="IA173" s="190"/>
      <c r="IB173" s="190"/>
      <c r="IC173" s="190"/>
      <c r="ID173" s="190"/>
      <c r="IE173" s="190"/>
      <c r="IF173" s="190"/>
      <c r="IG173" s="190"/>
      <c r="IH173" s="190"/>
      <c r="II173" s="190"/>
      <c r="IJ173" s="190"/>
      <c r="IK173" s="190"/>
      <c r="IL173" s="190"/>
      <c r="IM173" s="190"/>
      <c r="IN173" s="190"/>
      <c r="IO173" s="190"/>
      <c r="IP173" s="190"/>
      <c r="IQ173" s="190"/>
      <c r="IR173" s="190"/>
      <c r="IS173" s="190"/>
      <c r="IT173" s="190"/>
      <c r="IU173" s="190"/>
      <c r="IV173" s="190"/>
    </row>
    <row r="174" spans="1:256" ht="15.75">
      <c r="A174" s="188" t="s">
        <v>752</v>
      </c>
      <c r="B174" s="197"/>
      <c r="C174" s="197"/>
      <c r="D174" s="197"/>
      <c r="E174" s="189">
        <f t="shared" si="34"/>
        <v>315601</v>
      </c>
      <c r="F174" s="189">
        <f t="shared" si="34"/>
        <v>0</v>
      </c>
      <c r="G174" s="189">
        <f t="shared" si="34"/>
        <v>315601</v>
      </c>
      <c r="H174" s="189">
        <f>SUM(H175:H178)</f>
        <v>0</v>
      </c>
      <c r="I174" s="189">
        <f>SUM(I175:I178)</f>
        <v>0</v>
      </c>
      <c r="J174" s="189">
        <f t="shared" si="25"/>
        <v>0</v>
      </c>
      <c r="K174" s="189">
        <f>SUM(K175:K178)</f>
        <v>0</v>
      </c>
      <c r="L174" s="189">
        <f>SUM(L175:L178)</f>
        <v>0</v>
      </c>
      <c r="M174" s="189">
        <f t="shared" si="26"/>
        <v>0</v>
      </c>
      <c r="N174" s="189">
        <f>SUM(N175:N178)</f>
        <v>47000</v>
      </c>
      <c r="O174" s="189">
        <f>SUM(O175:O178)</f>
        <v>0</v>
      </c>
      <c r="P174" s="189">
        <f t="shared" si="27"/>
        <v>47000</v>
      </c>
      <c r="Q174" s="189">
        <f>SUM(Q175:Q178)</f>
        <v>0</v>
      </c>
      <c r="R174" s="189">
        <f>SUM(R175:R178)</f>
        <v>0</v>
      </c>
      <c r="S174" s="189">
        <f t="shared" si="28"/>
        <v>0</v>
      </c>
      <c r="T174" s="189">
        <f>SUM(T175:T178)</f>
        <v>0</v>
      </c>
      <c r="U174" s="189">
        <f>SUM(U175:U178)</f>
        <v>0</v>
      </c>
      <c r="V174" s="189">
        <f t="shared" si="29"/>
        <v>0</v>
      </c>
      <c r="W174" s="189">
        <f>SUM(W175:W178)</f>
        <v>268601</v>
      </c>
      <c r="X174" s="189">
        <f>SUM(X175:X178)</f>
        <v>0</v>
      </c>
      <c r="Y174" s="189">
        <f t="shared" si="30"/>
        <v>268601</v>
      </c>
      <c r="Z174" s="189">
        <f>SUM(Z175:Z178)</f>
        <v>0</v>
      </c>
      <c r="AA174" s="189">
        <f>SUM(AA175:AA178)</f>
        <v>0</v>
      </c>
      <c r="AB174" s="189">
        <f t="shared" si="31"/>
        <v>0</v>
      </c>
      <c r="AC174" s="189">
        <f>SUM(AC175:AC178)</f>
        <v>0</v>
      </c>
      <c r="AD174" s="189">
        <f>SUM(AD175:AD178)</f>
        <v>0</v>
      </c>
      <c r="AE174" s="189">
        <f t="shared" si="32"/>
        <v>0</v>
      </c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87"/>
      <c r="BN174" s="187"/>
      <c r="BO174" s="187"/>
      <c r="BP174" s="187"/>
      <c r="BQ174" s="187"/>
      <c r="BR174" s="187"/>
      <c r="BS174" s="187"/>
      <c r="BT174" s="187"/>
      <c r="BU174" s="187"/>
      <c r="BV174" s="187"/>
      <c r="BW174" s="187"/>
      <c r="BX174" s="187"/>
      <c r="BY174" s="187"/>
      <c r="BZ174" s="187"/>
      <c r="CA174" s="187"/>
      <c r="CB174" s="187"/>
      <c r="CC174" s="187"/>
      <c r="CD174" s="187"/>
      <c r="CE174" s="187"/>
      <c r="CF174" s="187"/>
      <c r="CG174" s="187"/>
      <c r="CH174" s="187"/>
      <c r="CI174" s="187"/>
      <c r="CJ174" s="187"/>
      <c r="CK174" s="187"/>
      <c r="CL174" s="187"/>
      <c r="CM174" s="187"/>
      <c r="CN174" s="187"/>
      <c r="CO174" s="187"/>
      <c r="CP174" s="187"/>
      <c r="CQ174" s="187"/>
      <c r="CR174" s="187"/>
      <c r="CS174" s="187"/>
      <c r="CT174" s="187"/>
      <c r="CU174" s="187"/>
      <c r="CV174" s="187"/>
      <c r="CW174" s="187"/>
      <c r="CX174" s="187"/>
      <c r="CY174" s="187"/>
      <c r="CZ174" s="187"/>
      <c r="DA174" s="187"/>
      <c r="DB174" s="187"/>
      <c r="DC174" s="187"/>
      <c r="DD174" s="187"/>
      <c r="DE174" s="187"/>
      <c r="DF174" s="187"/>
      <c r="DG174" s="187"/>
      <c r="DH174" s="187"/>
      <c r="DI174" s="187"/>
      <c r="DJ174" s="187"/>
      <c r="DK174" s="187"/>
      <c r="DL174" s="187"/>
      <c r="DM174" s="187"/>
      <c r="DN174" s="187"/>
      <c r="DO174" s="187"/>
      <c r="DP174" s="187"/>
      <c r="DQ174" s="187"/>
      <c r="DR174" s="187"/>
      <c r="DS174" s="187"/>
      <c r="DT174" s="187"/>
      <c r="DU174" s="187"/>
      <c r="DV174" s="187"/>
      <c r="DW174" s="187"/>
      <c r="DX174" s="187"/>
      <c r="DY174" s="187"/>
      <c r="DZ174" s="187"/>
      <c r="EA174" s="187"/>
      <c r="EB174" s="187"/>
      <c r="EC174" s="187"/>
      <c r="ED174" s="187"/>
      <c r="EE174" s="187"/>
      <c r="EF174" s="187"/>
      <c r="EG174" s="187"/>
      <c r="EH174" s="187"/>
      <c r="EI174" s="187"/>
      <c r="EJ174" s="187"/>
      <c r="EK174" s="187"/>
      <c r="EL174" s="187"/>
      <c r="EM174" s="187"/>
      <c r="EN174" s="187"/>
      <c r="EO174" s="187"/>
      <c r="EP174" s="187"/>
      <c r="EQ174" s="187"/>
      <c r="ER174" s="187"/>
      <c r="ES174" s="187"/>
      <c r="ET174" s="187"/>
      <c r="EU174" s="187"/>
      <c r="EV174" s="187"/>
      <c r="EW174" s="187"/>
      <c r="EX174" s="187"/>
      <c r="EY174" s="187"/>
      <c r="EZ174" s="187"/>
      <c r="FA174" s="187"/>
      <c r="FB174" s="187"/>
      <c r="FC174" s="187"/>
      <c r="FD174" s="187"/>
      <c r="FE174" s="187"/>
      <c r="FF174" s="187"/>
      <c r="FG174" s="187"/>
      <c r="FH174" s="187"/>
      <c r="FI174" s="187"/>
      <c r="FJ174" s="187"/>
      <c r="FK174" s="187"/>
      <c r="FL174" s="187"/>
      <c r="FM174" s="187"/>
      <c r="FN174" s="187"/>
      <c r="FO174" s="187"/>
      <c r="FP174" s="187"/>
      <c r="FQ174" s="187"/>
      <c r="FR174" s="187"/>
      <c r="FS174" s="187"/>
      <c r="FT174" s="187"/>
      <c r="FU174" s="187"/>
      <c r="FV174" s="187"/>
      <c r="FW174" s="187"/>
      <c r="FX174" s="187"/>
      <c r="FY174" s="187"/>
      <c r="FZ174" s="187"/>
      <c r="GA174" s="187"/>
      <c r="GB174" s="187"/>
      <c r="GC174" s="187"/>
      <c r="GD174" s="187"/>
      <c r="GE174" s="187"/>
      <c r="GF174" s="187"/>
      <c r="GG174" s="187"/>
      <c r="GH174" s="187"/>
      <c r="GI174" s="187"/>
      <c r="GJ174" s="187"/>
      <c r="GK174" s="190"/>
      <c r="GL174" s="190"/>
      <c r="GM174" s="190"/>
      <c r="GN174" s="190"/>
      <c r="GO174" s="190"/>
      <c r="GP174" s="190"/>
      <c r="GQ174" s="190"/>
      <c r="GR174" s="190"/>
      <c r="GS174" s="190"/>
      <c r="GT174" s="190"/>
      <c r="GU174" s="190"/>
      <c r="GV174" s="190"/>
      <c r="GW174" s="190"/>
      <c r="GX174" s="190"/>
      <c r="GY174" s="190"/>
      <c r="GZ174" s="190"/>
      <c r="HA174" s="190"/>
      <c r="HB174" s="190"/>
      <c r="HC174" s="190"/>
      <c r="HD174" s="190"/>
      <c r="HE174" s="190"/>
      <c r="HF174" s="190"/>
      <c r="HG174" s="190"/>
      <c r="HH174" s="190"/>
      <c r="HI174" s="190"/>
      <c r="HJ174" s="190"/>
      <c r="HK174" s="190"/>
      <c r="HL174" s="190"/>
      <c r="HM174" s="190"/>
      <c r="HN174" s="190"/>
      <c r="HO174" s="190"/>
      <c r="HP174" s="190"/>
      <c r="HQ174" s="190"/>
      <c r="HR174" s="190"/>
      <c r="HS174" s="190"/>
      <c r="HT174" s="190"/>
      <c r="HU174" s="190"/>
      <c r="HV174" s="190"/>
      <c r="HW174" s="190"/>
      <c r="HX174" s="190"/>
      <c r="HY174" s="190"/>
      <c r="HZ174" s="190"/>
      <c r="IA174" s="190"/>
      <c r="IB174" s="190"/>
      <c r="IC174" s="190"/>
      <c r="ID174" s="190"/>
      <c r="IE174" s="190"/>
      <c r="IF174" s="190"/>
      <c r="IG174" s="190"/>
      <c r="IH174" s="190"/>
      <c r="II174" s="190"/>
      <c r="IJ174" s="190"/>
      <c r="IK174" s="190"/>
      <c r="IL174" s="190"/>
      <c r="IM174" s="190"/>
      <c r="IN174" s="190"/>
      <c r="IO174" s="190"/>
      <c r="IP174" s="190"/>
      <c r="IQ174" s="190"/>
      <c r="IR174" s="190"/>
      <c r="IS174" s="190"/>
      <c r="IT174" s="190"/>
      <c r="IU174" s="190"/>
      <c r="IV174" s="190"/>
    </row>
    <row r="175" spans="1:256" ht="63">
      <c r="A175" s="198" t="s">
        <v>753</v>
      </c>
      <c r="B175" s="199">
        <v>2</v>
      </c>
      <c r="C175" s="199">
        <v>283</v>
      </c>
      <c r="D175" s="200">
        <v>5206</v>
      </c>
      <c r="E175" s="201">
        <f t="shared" si="34"/>
        <v>47000</v>
      </c>
      <c r="F175" s="201">
        <f t="shared" si="34"/>
        <v>0</v>
      </c>
      <c r="G175" s="201">
        <f t="shared" si="34"/>
        <v>47000</v>
      </c>
      <c r="H175" s="201"/>
      <c r="I175" s="201"/>
      <c r="J175" s="201">
        <f t="shared" si="25"/>
        <v>0</v>
      </c>
      <c r="K175" s="201"/>
      <c r="L175" s="201"/>
      <c r="M175" s="201">
        <f t="shared" si="26"/>
        <v>0</v>
      </c>
      <c r="N175" s="201">
        <v>47000</v>
      </c>
      <c r="O175" s="201"/>
      <c r="P175" s="201">
        <f t="shared" si="27"/>
        <v>47000</v>
      </c>
      <c r="Q175" s="201"/>
      <c r="R175" s="201"/>
      <c r="S175" s="201">
        <f t="shared" si="28"/>
        <v>0</v>
      </c>
      <c r="T175" s="201"/>
      <c r="U175" s="201"/>
      <c r="V175" s="201">
        <f t="shared" si="29"/>
        <v>0</v>
      </c>
      <c r="W175" s="201"/>
      <c r="X175" s="201"/>
      <c r="Y175" s="201">
        <f t="shared" si="30"/>
        <v>0</v>
      </c>
      <c r="Z175" s="201"/>
      <c r="AA175" s="201"/>
      <c r="AB175" s="201">
        <f t="shared" si="31"/>
        <v>0</v>
      </c>
      <c r="AC175" s="201"/>
      <c r="AD175" s="201"/>
      <c r="AE175" s="201">
        <f t="shared" si="32"/>
        <v>0</v>
      </c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  <c r="EG175" s="190"/>
      <c r="EH175" s="190"/>
      <c r="EI175" s="190"/>
      <c r="EJ175" s="190"/>
      <c r="EK175" s="190"/>
      <c r="EL175" s="190"/>
      <c r="EM175" s="190"/>
      <c r="EN175" s="190"/>
      <c r="EO175" s="190"/>
      <c r="EP175" s="190"/>
      <c r="EQ175" s="190"/>
      <c r="ER175" s="190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190"/>
      <c r="FD175" s="190"/>
      <c r="FE175" s="190"/>
      <c r="FF175" s="190"/>
      <c r="FG175" s="190"/>
      <c r="FH175" s="190"/>
      <c r="FI175" s="190"/>
      <c r="FJ175" s="190"/>
      <c r="FK175" s="190"/>
      <c r="FL175" s="190"/>
      <c r="FM175" s="190"/>
      <c r="FN175" s="190"/>
      <c r="FO175" s="190"/>
      <c r="FP175" s="190"/>
      <c r="FQ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190"/>
      <c r="GB175" s="190"/>
      <c r="GC175" s="190"/>
      <c r="GD175" s="190"/>
      <c r="GE175" s="190"/>
      <c r="GF175" s="190"/>
      <c r="GG175" s="190"/>
      <c r="GH175" s="190"/>
      <c r="GI175" s="190"/>
      <c r="GJ175" s="190"/>
      <c r="GK175" s="190"/>
      <c r="GL175" s="190"/>
      <c r="GM175" s="190"/>
      <c r="GN175" s="190"/>
      <c r="GO175" s="190"/>
      <c r="GP175" s="190"/>
      <c r="GQ175" s="190"/>
      <c r="GR175" s="190"/>
      <c r="GS175" s="190"/>
      <c r="GT175" s="190"/>
      <c r="GU175" s="190"/>
      <c r="GV175" s="190"/>
      <c r="GW175" s="190"/>
      <c r="GX175" s="190"/>
      <c r="GY175" s="190"/>
      <c r="GZ175" s="190"/>
      <c r="HA175" s="190"/>
      <c r="HB175" s="190"/>
      <c r="HC175" s="190"/>
      <c r="HD175" s="190"/>
      <c r="HE175" s="190"/>
      <c r="HF175" s="190"/>
      <c r="HG175" s="190"/>
      <c r="HH175" s="190"/>
      <c r="HI175" s="190"/>
      <c r="HJ175" s="190"/>
      <c r="HK175" s="190"/>
      <c r="HL175" s="190"/>
      <c r="HM175" s="190"/>
      <c r="HN175" s="190"/>
      <c r="HO175" s="190"/>
      <c r="HP175" s="190"/>
      <c r="HQ175" s="190"/>
      <c r="HR175" s="190"/>
      <c r="HS175" s="190"/>
      <c r="HT175" s="190"/>
      <c r="HU175" s="190"/>
      <c r="HV175" s="190"/>
      <c r="HW175" s="190"/>
      <c r="HX175" s="190"/>
      <c r="HY175" s="190"/>
      <c r="HZ175" s="190"/>
      <c r="IA175" s="190"/>
      <c r="IB175" s="190"/>
      <c r="IC175" s="190"/>
      <c r="ID175" s="190"/>
      <c r="IE175" s="190"/>
      <c r="IF175" s="190"/>
      <c r="IG175" s="190"/>
      <c r="IH175" s="190"/>
      <c r="II175" s="190"/>
      <c r="IJ175" s="190"/>
      <c r="IK175" s="190"/>
      <c r="IL175" s="190"/>
      <c r="IM175" s="190"/>
      <c r="IN175" s="190"/>
      <c r="IO175" s="190"/>
      <c r="IP175" s="190"/>
      <c r="IQ175" s="190"/>
      <c r="IR175" s="190"/>
      <c r="IS175" s="190"/>
      <c r="IT175" s="190"/>
      <c r="IU175" s="190"/>
      <c r="IV175" s="190"/>
    </row>
    <row r="176" spans="1:256" ht="78.75">
      <c r="A176" s="198" t="s">
        <v>754</v>
      </c>
      <c r="B176" s="199">
        <v>1</v>
      </c>
      <c r="C176" s="199">
        <v>284</v>
      </c>
      <c r="D176" s="199">
        <v>5206</v>
      </c>
      <c r="E176" s="201">
        <f t="shared" si="34"/>
        <v>184253</v>
      </c>
      <c r="F176" s="201">
        <f t="shared" si="34"/>
        <v>0</v>
      </c>
      <c r="G176" s="201">
        <f t="shared" si="34"/>
        <v>184253</v>
      </c>
      <c r="H176" s="201"/>
      <c r="I176" s="201"/>
      <c r="J176" s="201">
        <f t="shared" si="25"/>
        <v>0</v>
      </c>
      <c r="K176" s="201"/>
      <c r="L176" s="201"/>
      <c r="M176" s="201">
        <f t="shared" si="26"/>
        <v>0</v>
      </c>
      <c r="N176" s="201"/>
      <c r="O176" s="201"/>
      <c r="P176" s="201">
        <f t="shared" si="27"/>
        <v>0</v>
      </c>
      <c r="Q176" s="201"/>
      <c r="R176" s="201"/>
      <c r="S176" s="201">
        <f t="shared" si="28"/>
        <v>0</v>
      </c>
      <c r="T176" s="201"/>
      <c r="U176" s="201"/>
      <c r="V176" s="201">
        <f t="shared" si="29"/>
        <v>0</v>
      </c>
      <c r="W176" s="201">
        <v>184253</v>
      </c>
      <c r="X176" s="201"/>
      <c r="Y176" s="201">
        <f t="shared" si="30"/>
        <v>184253</v>
      </c>
      <c r="Z176" s="201"/>
      <c r="AA176" s="201"/>
      <c r="AB176" s="201">
        <f t="shared" si="31"/>
        <v>0</v>
      </c>
      <c r="AC176" s="201"/>
      <c r="AD176" s="201"/>
      <c r="AE176" s="201">
        <f t="shared" si="32"/>
        <v>0</v>
      </c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0"/>
      <c r="ES176" s="190"/>
      <c r="ET176" s="190"/>
      <c r="EU176" s="190"/>
      <c r="EV176" s="190"/>
      <c r="EW176" s="190"/>
      <c r="EX176" s="190"/>
      <c r="EY176" s="190"/>
      <c r="EZ176" s="190"/>
      <c r="FA176" s="190"/>
      <c r="FB176" s="190"/>
      <c r="FC176" s="190"/>
      <c r="FD176" s="190"/>
      <c r="FE176" s="190"/>
      <c r="FF176" s="190"/>
      <c r="FG176" s="190"/>
      <c r="FH176" s="190"/>
      <c r="FI176" s="190"/>
      <c r="FJ176" s="190"/>
      <c r="FK176" s="190"/>
      <c r="FL176" s="190"/>
      <c r="FM176" s="190"/>
      <c r="FN176" s="190"/>
      <c r="FO176" s="190"/>
      <c r="FP176" s="190"/>
      <c r="FQ176" s="190"/>
      <c r="FR176" s="190"/>
      <c r="FS176" s="190"/>
      <c r="FT176" s="190"/>
      <c r="FU176" s="190"/>
      <c r="FV176" s="190"/>
      <c r="FW176" s="190"/>
      <c r="FX176" s="190"/>
      <c r="FY176" s="190"/>
      <c r="FZ176" s="190"/>
      <c r="GA176" s="190"/>
      <c r="GB176" s="190"/>
      <c r="GC176" s="190"/>
      <c r="GD176" s="190"/>
      <c r="GE176" s="190"/>
      <c r="GF176" s="190"/>
      <c r="GG176" s="190"/>
      <c r="GH176" s="190"/>
      <c r="GI176" s="190"/>
      <c r="GJ176" s="190"/>
      <c r="GK176" s="190"/>
      <c r="GL176" s="190"/>
      <c r="GM176" s="190"/>
      <c r="GN176" s="190"/>
      <c r="GO176" s="190"/>
      <c r="GP176" s="190"/>
      <c r="GQ176" s="190"/>
      <c r="GR176" s="190"/>
      <c r="GS176" s="190"/>
      <c r="GT176" s="190"/>
      <c r="GU176" s="190"/>
      <c r="GV176" s="190"/>
      <c r="GW176" s="190"/>
      <c r="GX176" s="190"/>
      <c r="GY176" s="190"/>
      <c r="GZ176" s="190"/>
      <c r="HA176" s="190"/>
      <c r="HB176" s="190"/>
      <c r="HC176" s="190"/>
      <c r="HD176" s="190"/>
      <c r="HE176" s="190"/>
      <c r="HF176" s="190"/>
      <c r="HG176" s="190"/>
      <c r="HH176" s="190"/>
      <c r="HI176" s="190"/>
      <c r="HJ176" s="190"/>
      <c r="HK176" s="190"/>
      <c r="HL176" s="190"/>
      <c r="HM176" s="190"/>
      <c r="HN176" s="190"/>
      <c r="HO176" s="190"/>
      <c r="HP176" s="190"/>
      <c r="HQ176" s="190"/>
      <c r="HR176" s="190"/>
      <c r="HS176" s="190"/>
      <c r="HT176" s="190"/>
      <c r="HU176" s="190"/>
      <c r="HV176" s="190"/>
      <c r="HW176" s="190"/>
      <c r="HX176" s="190"/>
      <c r="HY176" s="190"/>
      <c r="HZ176" s="190"/>
      <c r="IA176" s="190"/>
      <c r="IB176" s="190"/>
      <c r="IC176" s="190"/>
      <c r="ID176" s="190"/>
      <c r="IE176" s="190"/>
      <c r="IF176" s="190"/>
      <c r="IG176" s="190"/>
      <c r="IH176" s="190"/>
      <c r="II176" s="190"/>
      <c r="IJ176" s="190"/>
      <c r="IK176" s="190"/>
      <c r="IL176" s="190"/>
      <c r="IM176" s="190"/>
      <c r="IN176" s="190"/>
      <c r="IO176" s="190"/>
      <c r="IP176" s="190"/>
      <c r="IQ176" s="190"/>
      <c r="IR176" s="190"/>
      <c r="IS176" s="190"/>
      <c r="IT176" s="190"/>
      <c r="IU176" s="190"/>
      <c r="IV176" s="190"/>
    </row>
    <row r="177" spans="1:256" ht="31.5">
      <c r="A177" s="198" t="s">
        <v>755</v>
      </c>
      <c r="B177" s="199">
        <v>1</v>
      </c>
      <c r="C177" s="199">
        <v>284</v>
      </c>
      <c r="D177" s="199">
        <v>5206</v>
      </c>
      <c r="E177" s="201">
        <f t="shared" si="34"/>
        <v>11886</v>
      </c>
      <c r="F177" s="201">
        <f t="shared" si="34"/>
        <v>0</v>
      </c>
      <c r="G177" s="201">
        <f t="shared" si="34"/>
        <v>11886</v>
      </c>
      <c r="H177" s="201"/>
      <c r="I177" s="201"/>
      <c r="J177" s="201">
        <f t="shared" si="25"/>
        <v>0</v>
      </c>
      <c r="K177" s="201"/>
      <c r="L177" s="201"/>
      <c r="M177" s="201">
        <f t="shared" si="26"/>
        <v>0</v>
      </c>
      <c r="N177" s="201"/>
      <c r="O177" s="201"/>
      <c r="P177" s="201">
        <f t="shared" si="27"/>
        <v>0</v>
      </c>
      <c r="Q177" s="201"/>
      <c r="R177" s="201"/>
      <c r="S177" s="201">
        <f t="shared" si="28"/>
        <v>0</v>
      </c>
      <c r="T177" s="201"/>
      <c r="U177" s="201"/>
      <c r="V177" s="201">
        <f t="shared" si="29"/>
        <v>0</v>
      </c>
      <c r="W177" s="201">
        <v>11886</v>
      </c>
      <c r="X177" s="201"/>
      <c r="Y177" s="201">
        <f t="shared" si="30"/>
        <v>11886</v>
      </c>
      <c r="Z177" s="201"/>
      <c r="AA177" s="201"/>
      <c r="AB177" s="201">
        <f t="shared" si="31"/>
        <v>0</v>
      </c>
      <c r="AC177" s="201"/>
      <c r="AD177" s="201"/>
      <c r="AE177" s="201">
        <f t="shared" si="32"/>
        <v>0</v>
      </c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  <c r="EG177" s="190"/>
      <c r="EH177" s="190"/>
      <c r="EI177" s="190"/>
      <c r="EJ177" s="190"/>
      <c r="EK177" s="190"/>
      <c r="EL177" s="190"/>
      <c r="EM177" s="190"/>
      <c r="EN177" s="190"/>
      <c r="EO177" s="190"/>
      <c r="EP177" s="190"/>
      <c r="EQ177" s="190"/>
      <c r="ER177" s="190"/>
      <c r="ES177" s="190"/>
      <c r="ET177" s="190"/>
      <c r="EU177" s="190"/>
      <c r="EV177" s="190"/>
      <c r="EW177" s="190"/>
      <c r="EX177" s="190"/>
      <c r="EY177" s="190"/>
      <c r="EZ177" s="190"/>
      <c r="FA177" s="190"/>
      <c r="FB177" s="190"/>
      <c r="FC177" s="190"/>
      <c r="FD177" s="190"/>
      <c r="FE177" s="190"/>
      <c r="FF177" s="190"/>
      <c r="FG177" s="190"/>
      <c r="FH177" s="190"/>
      <c r="FI177" s="190"/>
      <c r="FJ177" s="190"/>
      <c r="FK177" s="190"/>
      <c r="FL177" s="190"/>
      <c r="FM177" s="190"/>
      <c r="FN177" s="190"/>
      <c r="FO177" s="190"/>
      <c r="FP177" s="190"/>
      <c r="FQ177" s="190"/>
      <c r="FR177" s="190"/>
      <c r="FS177" s="190"/>
      <c r="FT177" s="190"/>
      <c r="FU177" s="190"/>
      <c r="FV177" s="190"/>
      <c r="FW177" s="190"/>
      <c r="FX177" s="190"/>
      <c r="FY177" s="190"/>
      <c r="FZ177" s="190"/>
      <c r="GA177" s="190"/>
      <c r="GB177" s="190"/>
      <c r="GC177" s="190"/>
      <c r="GD177" s="190"/>
      <c r="GE177" s="190"/>
      <c r="GF177" s="190"/>
      <c r="GG177" s="190"/>
      <c r="GH177" s="190"/>
      <c r="GI177" s="190"/>
      <c r="GJ177" s="190"/>
      <c r="GK177" s="190"/>
      <c r="GL177" s="190"/>
      <c r="GM177" s="190"/>
      <c r="GN177" s="190"/>
      <c r="GO177" s="190"/>
      <c r="GP177" s="190"/>
      <c r="GQ177" s="190"/>
      <c r="GR177" s="190"/>
      <c r="GS177" s="190"/>
      <c r="GT177" s="190"/>
      <c r="GU177" s="190"/>
      <c r="GV177" s="190"/>
      <c r="GW177" s="190"/>
      <c r="GX177" s="190"/>
      <c r="GY177" s="190"/>
      <c r="GZ177" s="190"/>
      <c r="HA177" s="190"/>
      <c r="HB177" s="190"/>
      <c r="HC177" s="190"/>
      <c r="HD177" s="190"/>
      <c r="HE177" s="190"/>
      <c r="HF177" s="190"/>
      <c r="HG177" s="190"/>
      <c r="HH177" s="190"/>
      <c r="HI177" s="190"/>
      <c r="HJ177" s="190"/>
      <c r="HK177" s="190"/>
      <c r="HL177" s="190"/>
      <c r="HM177" s="190"/>
      <c r="HN177" s="190"/>
      <c r="HO177" s="190"/>
      <c r="HP177" s="190"/>
      <c r="HQ177" s="190"/>
      <c r="HR177" s="190"/>
      <c r="HS177" s="190"/>
      <c r="HT177" s="190"/>
      <c r="HU177" s="190"/>
      <c r="HV177" s="190"/>
      <c r="HW177" s="190"/>
      <c r="HX177" s="190"/>
      <c r="HY177" s="190"/>
      <c r="HZ177" s="190"/>
      <c r="IA177" s="190"/>
      <c r="IB177" s="190"/>
      <c r="IC177" s="190"/>
      <c r="ID177" s="190"/>
      <c r="IE177" s="190"/>
      <c r="IF177" s="190"/>
      <c r="IG177" s="190"/>
      <c r="IH177" s="190"/>
      <c r="II177" s="190"/>
      <c r="IJ177" s="190"/>
      <c r="IK177" s="190"/>
      <c r="IL177" s="190"/>
      <c r="IM177" s="190"/>
      <c r="IN177" s="190"/>
      <c r="IO177" s="190"/>
      <c r="IP177" s="190"/>
      <c r="IQ177" s="190"/>
      <c r="IR177" s="190"/>
      <c r="IS177" s="190"/>
      <c r="IT177" s="190"/>
      <c r="IU177" s="190"/>
      <c r="IV177" s="190"/>
    </row>
    <row r="178" spans="1:256" ht="31.5">
      <c r="A178" s="198" t="s">
        <v>756</v>
      </c>
      <c r="B178" s="199">
        <v>1</v>
      </c>
      <c r="C178" s="199">
        <v>284</v>
      </c>
      <c r="D178" s="199">
        <v>5206</v>
      </c>
      <c r="E178" s="201">
        <f t="shared" si="34"/>
        <v>72462</v>
      </c>
      <c r="F178" s="201">
        <f t="shared" si="34"/>
        <v>0</v>
      </c>
      <c r="G178" s="201">
        <f t="shared" si="34"/>
        <v>72462</v>
      </c>
      <c r="H178" s="201"/>
      <c r="I178" s="201"/>
      <c r="J178" s="201">
        <f t="shared" si="25"/>
        <v>0</v>
      </c>
      <c r="K178" s="201"/>
      <c r="L178" s="201"/>
      <c r="M178" s="201">
        <f t="shared" si="26"/>
        <v>0</v>
      </c>
      <c r="N178" s="201">
        <v>0</v>
      </c>
      <c r="O178" s="201"/>
      <c r="P178" s="201">
        <f t="shared" si="27"/>
        <v>0</v>
      </c>
      <c r="Q178" s="201"/>
      <c r="R178" s="201"/>
      <c r="S178" s="201">
        <f t="shared" si="28"/>
        <v>0</v>
      </c>
      <c r="T178" s="201"/>
      <c r="U178" s="201"/>
      <c r="V178" s="201">
        <f t="shared" si="29"/>
        <v>0</v>
      </c>
      <c r="W178" s="201">
        <v>72462</v>
      </c>
      <c r="X178" s="201"/>
      <c r="Y178" s="201">
        <f t="shared" si="30"/>
        <v>72462</v>
      </c>
      <c r="Z178" s="201"/>
      <c r="AA178" s="201"/>
      <c r="AB178" s="201">
        <f t="shared" si="31"/>
        <v>0</v>
      </c>
      <c r="AC178" s="201"/>
      <c r="AD178" s="201"/>
      <c r="AE178" s="201">
        <f t="shared" si="32"/>
        <v>0</v>
      </c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  <c r="EG178" s="190"/>
      <c r="EH178" s="190"/>
      <c r="EI178" s="190"/>
      <c r="EJ178" s="190"/>
      <c r="EK178" s="190"/>
      <c r="EL178" s="190"/>
      <c r="EM178" s="190"/>
      <c r="EN178" s="190"/>
      <c r="EO178" s="190"/>
      <c r="EP178" s="190"/>
      <c r="EQ178" s="190"/>
      <c r="ER178" s="190"/>
      <c r="ES178" s="190"/>
      <c r="ET178" s="190"/>
      <c r="EU178" s="190"/>
      <c r="EV178" s="190"/>
      <c r="EW178" s="190"/>
      <c r="EX178" s="190"/>
      <c r="EY178" s="190"/>
      <c r="EZ178" s="190"/>
      <c r="FA178" s="190"/>
      <c r="FB178" s="190"/>
      <c r="FC178" s="190"/>
      <c r="FD178" s="190"/>
      <c r="FE178" s="190"/>
      <c r="FF178" s="190"/>
      <c r="FG178" s="190"/>
      <c r="FH178" s="190"/>
      <c r="FI178" s="190"/>
      <c r="FJ178" s="190"/>
      <c r="FK178" s="190"/>
      <c r="FL178" s="190"/>
      <c r="FM178" s="190"/>
      <c r="FN178" s="190"/>
      <c r="FO178" s="190"/>
      <c r="FP178" s="190"/>
      <c r="FQ178" s="190"/>
      <c r="FR178" s="190"/>
      <c r="FS178" s="190"/>
      <c r="FT178" s="190"/>
      <c r="FU178" s="190"/>
      <c r="FV178" s="190"/>
      <c r="FW178" s="190"/>
      <c r="FX178" s="190"/>
      <c r="FY178" s="190"/>
      <c r="FZ178" s="190"/>
      <c r="GA178" s="190"/>
      <c r="GB178" s="190"/>
      <c r="GC178" s="190"/>
      <c r="GD178" s="190"/>
      <c r="GE178" s="190"/>
      <c r="GF178" s="190"/>
      <c r="GG178" s="190"/>
      <c r="GH178" s="190"/>
      <c r="GI178" s="190"/>
      <c r="GJ178" s="190"/>
      <c r="GK178" s="190"/>
      <c r="GL178" s="190"/>
      <c r="GM178" s="190"/>
      <c r="GN178" s="190"/>
      <c r="GO178" s="190"/>
      <c r="GP178" s="190"/>
      <c r="GQ178" s="190"/>
      <c r="GR178" s="190"/>
      <c r="GS178" s="190"/>
      <c r="GT178" s="190"/>
      <c r="GU178" s="190"/>
      <c r="GV178" s="190"/>
      <c r="GW178" s="190"/>
      <c r="GX178" s="190"/>
      <c r="GY178" s="190"/>
      <c r="GZ178" s="190"/>
      <c r="HA178" s="190"/>
      <c r="HB178" s="190"/>
      <c r="HC178" s="190"/>
      <c r="HD178" s="190"/>
      <c r="HE178" s="190"/>
      <c r="HF178" s="190"/>
      <c r="HG178" s="190"/>
      <c r="HH178" s="190"/>
      <c r="HI178" s="190"/>
      <c r="HJ178" s="190"/>
      <c r="HK178" s="190"/>
      <c r="HL178" s="190"/>
      <c r="HM178" s="190"/>
      <c r="HN178" s="190"/>
      <c r="HO178" s="190"/>
      <c r="HP178" s="190"/>
      <c r="HQ178" s="190"/>
      <c r="HR178" s="190"/>
      <c r="HS178" s="190"/>
      <c r="HT178" s="190"/>
      <c r="HU178" s="190"/>
      <c r="HV178" s="190"/>
      <c r="HW178" s="190"/>
      <c r="HX178" s="190"/>
      <c r="HY178" s="190"/>
      <c r="HZ178" s="190"/>
      <c r="IA178" s="190"/>
      <c r="IB178" s="190"/>
      <c r="IC178" s="190"/>
      <c r="ID178" s="190"/>
      <c r="IE178" s="190"/>
      <c r="IF178" s="190"/>
      <c r="IG178" s="190"/>
      <c r="IH178" s="190"/>
      <c r="II178" s="190"/>
      <c r="IJ178" s="190"/>
      <c r="IK178" s="190"/>
      <c r="IL178" s="190"/>
      <c r="IM178" s="190"/>
      <c r="IN178" s="190"/>
      <c r="IO178" s="190"/>
      <c r="IP178" s="190"/>
      <c r="IQ178" s="190"/>
      <c r="IR178" s="190"/>
      <c r="IS178" s="190"/>
      <c r="IT178" s="190"/>
      <c r="IU178" s="190"/>
      <c r="IV178" s="190"/>
    </row>
    <row r="179" spans="1:256" ht="15.75">
      <c r="A179" s="188" t="s">
        <v>644</v>
      </c>
      <c r="B179" s="197"/>
      <c r="C179" s="197"/>
      <c r="D179" s="197"/>
      <c r="E179" s="189">
        <f t="shared" si="34"/>
        <v>4662226</v>
      </c>
      <c r="F179" s="189">
        <f t="shared" si="34"/>
        <v>254599</v>
      </c>
      <c r="G179" s="189">
        <f t="shared" si="34"/>
        <v>4407627</v>
      </c>
      <c r="H179" s="189">
        <f>SUM(H180,H192,H198,H188)</f>
        <v>200000</v>
      </c>
      <c r="I179" s="189">
        <f>SUM(I180,I192,I198,I188)</f>
        <v>0</v>
      </c>
      <c r="J179" s="189">
        <f t="shared" si="25"/>
        <v>200000</v>
      </c>
      <c r="K179" s="189">
        <f>SUM(K180,K192,K198,K188)</f>
        <v>0</v>
      </c>
      <c r="L179" s="189">
        <f>SUM(L180,L192,L198,L188)</f>
        <v>0</v>
      </c>
      <c r="M179" s="189">
        <f t="shared" si="26"/>
        <v>0</v>
      </c>
      <c r="N179" s="189">
        <f>SUM(N180,N192,N198,N188)</f>
        <v>72670</v>
      </c>
      <c r="O179" s="189">
        <f>SUM(O180,O192,O198,O188)</f>
        <v>24294</v>
      </c>
      <c r="P179" s="189">
        <f t="shared" si="27"/>
        <v>48376</v>
      </c>
      <c r="Q179" s="189">
        <f>SUM(Q180,Q192,Q198,Q188)</f>
        <v>1663</v>
      </c>
      <c r="R179" s="189">
        <f>SUM(R180,R192,R198,R188)</f>
        <v>1663</v>
      </c>
      <c r="S179" s="189">
        <f t="shared" si="28"/>
        <v>0</v>
      </c>
      <c r="T179" s="189">
        <f>SUM(T180,T192,T198,T188)</f>
        <v>226085</v>
      </c>
      <c r="U179" s="189">
        <f>SUM(U180,U192,U198,U188)</f>
        <v>166525</v>
      </c>
      <c r="V179" s="189">
        <f t="shared" si="29"/>
        <v>59560</v>
      </c>
      <c r="W179" s="189">
        <f>SUM(W180,W192,W198,W188)</f>
        <v>390208</v>
      </c>
      <c r="X179" s="189">
        <f>SUM(X180,X192,X198,X188)</f>
        <v>62117</v>
      </c>
      <c r="Y179" s="189">
        <f t="shared" si="30"/>
        <v>328091</v>
      </c>
      <c r="Z179" s="189">
        <f>SUM(Z180,Z192,Z198,Z188)</f>
        <v>0</v>
      </c>
      <c r="AA179" s="189">
        <f>SUM(AA180,AA192,AA198,AA188)</f>
        <v>0</v>
      </c>
      <c r="AB179" s="189">
        <f t="shared" si="31"/>
        <v>0</v>
      </c>
      <c r="AC179" s="189">
        <f>SUM(AC180,AC192,AC198,AC188)</f>
        <v>3771600</v>
      </c>
      <c r="AD179" s="189">
        <f>SUM(AD180,AD192,AD198,AD188)</f>
        <v>0</v>
      </c>
      <c r="AE179" s="189">
        <f t="shared" si="32"/>
        <v>3771600</v>
      </c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190"/>
      <c r="GK179" s="190"/>
      <c r="GL179" s="190"/>
      <c r="GM179" s="190"/>
      <c r="GN179" s="190"/>
      <c r="GO179" s="190"/>
      <c r="GP179" s="190"/>
      <c r="GQ179" s="190"/>
      <c r="GR179" s="190"/>
      <c r="GS179" s="190"/>
      <c r="GT179" s="190"/>
      <c r="GU179" s="190"/>
      <c r="GV179" s="190"/>
      <c r="GW179" s="190"/>
      <c r="GX179" s="190"/>
      <c r="GY179" s="190"/>
      <c r="GZ179" s="190"/>
      <c r="HA179" s="190"/>
      <c r="HB179" s="190"/>
      <c r="HC179" s="190"/>
      <c r="HD179" s="190"/>
      <c r="HE179" s="190"/>
      <c r="HF179" s="190"/>
      <c r="HG179" s="190"/>
      <c r="HH179" s="190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</row>
    <row r="180" spans="1:256" ht="15.75">
      <c r="A180" s="188" t="s">
        <v>738</v>
      </c>
      <c r="B180" s="197"/>
      <c r="C180" s="197"/>
      <c r="D180" s="197"/>
      <c r="E180" s="189">
        <f t="shared" si="34"/>
        <v>241566</v>
      </c>
      <c r="F180" s="189">
        <f t="shared" si="34"/>
        <v>194424</v>
      </c>
      <c r="G180" s="189">
        <f t="shared" si="34"/>
        <v>47142</v>
      </c>
      <c r="H180" s="189">
        <f>SUM(H181:H187)</f>
        <v>0</v>
      </c>
      <c r="I180" s="189">
        <f>SUM(I181:I187)</f>
        <v>0</v>
      </c>
      <c r="J180" s="189">
        <f t="shared" si="25"/>
        <v>0</v>
      </c>
      <c r="K180" s="189">
        <f>SUM(K181:K187)</f>
        <v>0</v>
      </c>
      <c r="L180" s="189">
        <f>SUM(L181:L187)</f>
        <v>0</v>
      </c>
      <c r="M180" s="189">
        <f t="shared" si="26"/>
        <v>0</v>
      </c>
      <c r="N180" s="189">
        <f>SUM(N181:N187)</f>
        <v>20359</v>
      </c>
      <c r="O180" s="189">
        <f>SUM(O181:O187)</f>
        <v>20359</v>
      </c>
      <c r="P180" s="189">
        <f t="shared" si="27"/>
        <v>0</v>
      </c>
      <c r="Q180" s="189">
        <f>SUM(Q181:Q187)</f>
        <v>0</v>
      </c>
      <c r="R180" s="189">
        <f>SUM(R181:R187)</f>
        <v>0</v>
      </c>
      <c r="S180" s="189">
        <f t="shared" si="28"/>
        <v>0</v>
      </c>
      <c r="T180" s="189">
        <f>SUM(T181:T187)</f>
        <v>195191</v>
      </c>
      <c r="U180" s="189">
        <f>SUM(U181:U187)</f>
        <v>148049</v>
      </c>
      <c r="V180" s="189">
        <f t="shared" si="29"/>
        <v>47142</v>
      </c>
      <c r="W180" s="189">
        <f>SUM(W181:W187)</f>
        <v>26016</v>
      </c>
      <c r="X180" s="189">
        <f>SUM(X181:X187)</f>
        <v>26016</v>
      </c>
      <c r="Y180" s="189">
        <f t="shared" si="30"/>
        <v>0</v>
      </c>
      <c r="Z180" s="189">
        <f>SUM(Z181:Z187)</f>
        <v>0</v>
      </c>
      <c r="AA180" s="189">
        <f>SUM(AA181:AA187)</f>
        <v>0</v>
      </c>
      <c r="AB180" s="189">
        <f t="shared" si="31"/>
        <v>0</v>
      </c>
      <c r="AC180" s="189">
        <f>SUM(AC181:AC187)</f>
        <v>0</v>
      </c>
      <c r="AD180" s="189">
        <f>SUM(AD181:AD187)</f>
        <v>0</v>
      </c>
      <c r="AE180" s="189">
        <f t="shared" si="32"/>
        <v>0</v>
      </c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  <c r="EG180" s="190"/>
      <c r="EH180" s="190"/>
      <c r="EI180" s="190"/>
      <c r="EJ180" s="190"/>
      <c r="EK180" s="190"/>
      <c r="EL180" s="190"/>
      <c r="EM180" s="190"/>
      <c r="EN180" s="190"/>
      <c r="EO180" s="190"/>
      <c r="EP180" s="190"/>
      <c r="EQ180" s="190"/>
      <c r="ER180" s="190"/>
      <c r="ES180" s="190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190"/>
      <c r="FD180" s="190"/>
      <c r="FE180" s="190"/>
      <c r="FF180" s="190"/>
      <c r="FG180" s="190"/>
      <c r="FH180" s="190"/>
      <c r="FI180" s="190"/>
      <c r="FJ180" s="190"/>
      <c r="FK180" s="190"/>
      <c r="FL180" s="190"/>
      <c r="FM180" s="190"/>
      <c r="FN180" s="190"/>
      <c r="FO180" s="190"/>
      <c r="FP180" s="190"/>
      <c r="FQ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190"/>
      <c r="GB180" s="190"/>
      <c r="GC180" s="190"/>
      <c r="GD180" s="190"/>
      <c r="GE180" s="190"/>
      <c r="GF180" s="190"/>
      <c r="GG180" s="190"/>
      <c r="GH180" s="190"/>
      <c r="GI180" s="190"/>
      <c r="GJ180" s="190"/>
      <c r="GK180" s="190"/>
      <c r="GL180" s="190"/>
      <c r="GM180" s="190"/>
      <c r="GN180" s="190"/>
      <c r="GO180" s="190"/>
      <c r="GP180" s="190"/>
      <c r="GQ180" s="190"/>
      <c r="GR180" s="190"/>
      <c r="GS180" s="190"/>
      <c r="GT180" s="190"/>
      <c r="GU180" s="190"/>
      <c r="GV180" s="190"/>
      <c r="GW180" s="190"/>
      <c r="GX180" s="190"/>
      <c r="GY180" s="190"/>
      <c r="GZ180" s="190"/>
      <c r="HA180" s="190"/>
      <c r="HB180" s="190"/>
      <c r="HC180" s="190"/>
      <c r="HD180" s="190"/>
      <c r="HE180" s="190"/>
      <c r="HF180" s="190"/>
      <c r="HG180" s="190"/>
      <c r="HH180" s="190"/>
      <c r="HI180" s="190"/>
      <c r="HJ180" s="190"/>
      <c r="HK180" s="190"/>
      <c r="HL180" s="190"/>
      <c r="HM180" s="190"/>
      <c r="HN180" s="190"/>
      <c r="HO180" s="190"/>
      <c r="HP180" s="190"/>
      <c r="HQ180" s="190"/>
      <c r="HR180" s="190"/>
      <c r="HS180" s="190"/>
      <c r="HT180" s="190"/>
      <c r="HU180" s="190"/>
      <c r="HV180" s="190"/>
      <c r="HW180" s="190"/>
      <c r="HX180" s="190"/>
      <c r="HY180" s="190"/>
      <c r="HZ180" s="190"/>
      <c r="IA180" s="190"/>
      <c r="IB180" s="190"/>
      <c r="IC180" s="190"/>
      <c r="ID180" s="190"/>
      <c r="IE180" s="190"/>
      <c r="IF180" s="190"/>
      <c r="IG180" s="190"/>
      <c r="IH180" s="190"/>
      <c r="II180" s="190"/>
      <c r="IJ180" s="190"/>
      <c r="IK180" s="190"/>
      <c r="IL180" s="190"/>
      <c r="IM180" s="190"/>
      <c r="IN180" s="190"/>
      <c r="IO180" s="190"/>
      <c r="IP180" s="190"/>
      <c r="IQ180" s="190"/>
      <c r="IR180" s="190"/>
      <c r="IS180" s="190"/>
      <c r="IT180" s="190"/>
      <c r="IU180" s="190"/>
      <c r="IV180" s="190"/>
    </row>
    <row r="181" spans="1:256" ht="47.25">
      <c r="A181" s="198" t="s">
        <v>757</v>
      </c>
      <c r="B181" s="199">
        <v>1</v>
      </c>
      <c r="C181" s="199">
        <v>322</v>
      </c>
      <c r="D181" s="199">
        <v>5201</v>
      </c>
      <c r="E181" s="201">
        <f t="shared" si="34"/>
        <v>26016</v>
      </c>
      <c r="F181" s="201">
        <f t="shared" si="34"/>
        <v>26016</v>
      </c>
      <c r="G181" s="201">
        <f t="shared" si="34"/>
        <v>0</v>
      </c>
      <c r="H181" s="201"/>
      <c r="I181" s="201"/>
      <c r="J181" s="201">
        <f t="shared" si="25"/>
        <v>0</v>
      </c>
      <c r="K181" s="201"/>
      <c r="L181" s="201"/>
      <c r="M181" s="201">
        <f t="shared" si="26"/>
        <v>0</v>
      </c>
      <c r="N181" s="201"/>
      <c r="O181" s="201"/>
      <c r="P181" s="201">
        <f t="shared" si="27"/>
        <v>0</v>
      </c>
      <c r="Q181" s="201"/>
      <c r="R181" s="201"/>
      <c r="S181" s="201">
        <f t="shared" si="28"/>
        <v>0</v>
      </c>
      <c r="T181" s="201"/>
      <c r="U181" s="201"/>
      <c r="V181" s="201">
        <f t="shared" si="29"/>
        <v>0</v>
      </c>
      <c r="W181" s="201">
        <f>26016</f>
        <v>26016</v>
      </c>
      <c r="X181" s="201">
        <v>26016</v>
      </c>
      <c r="Y181" s="201">
        <f t="shared" si="30"/>
        <v>0</v>
      </c>
      <c r="Z181" s="201"/>
      <c r="AA181" s="201"/>
      <c r="AB181" s="201">
        <f t="shared" si="31"/>
        <v>0</v>
      </c>
      <c r="AC181" s="201"/>
      <c r="AD181" s="201"/>
      <c r="AE181" s="201">
        <f t="shared" si="32"/>
        <v>0</v>
      </c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  <c r="EG181" s="190"/>
      <c r="EH181" s="190"/>
      <c r="EI181" s="190"/>
      <c r="EJ181" s="190"/>
      <c r="EK181" s="190"/>
      <c r="EL181" s="190"/>
      <c r="EM181" s="190"/>
      <c r="EN181" s="190"/>
      <c r="EO181" s="190"/>
      <c r="EP181" s="190"/>
      <c r="EQ181" s="190"/>
      <c r="ER181" s="190"/>
      <c r="ES181" s="190"/>
      <c r="ET181" s="190"/>
      <c r="EU181" s="190"/>
      <c r="EV181" s="190"/>
      <c r="EW181" s="190"/>
      <c r="EX181" s="190"/>
      <c r="EY181" s="190"/>
      <c r="EZ181" s="190"/>
      <c r="FA181" s="190"/>
      <c r="FB181" s="190"/>
      <c r="FC181" s="190"/>
      <c r="FD181" s="190"/>
      <c r="FE181" s="190"/>
      <c r="FF181" s="190"/>
      <c r="FG181" s="190"/>
      <c r="FH181" s="190"/>
      <c r="FI181" s="190"/>
      <c r="FJ181" s="190"/>
      <c r="FK181" s="190"/>
      <c r="FL181" s="190"/>
      <c r="FM181" s="190"/>
      <c r="FN181" s="190"/>
      <c r="FO181" s="190"/>
      <c r="FP181" s="190"/>
      <c r="FQ181" s="190"/>
      <c r="FR181" s="190"/>
      <c r="FS181" s="190"/>
      <c r="FT181" s="190"/>
      <c r="FU181" s="190"/>
      <c r="FV181" s="190"/>
      <c r="FW181" s="190"/>
      <c r="FX181" s="190"/>
      <c r="FY181" s="190"/>
      <c r="FZ181" s="190"/>
      <c r="GA181" s="190"/>
      <c r="GB181" s="190"/>
      <c r="GC181" s="190"/>
      <c r="GD181" s="190"/>
      <c r="GE181" s="190"/>
      <c r="GF181" s="190"/>
      <c r="GG181" s="190"/>
      <c r="GH181" s="190"/>
      <c r="GI181" s="190"/>
      <c r="GJ181" s="190"/>
      <c r="GK181" s="187"/>
      <c r="GL181" s="187"/>
      <c r="GM181" s="187"/>
      <c r="GN181" s="187"/>
      <c r="GO181" s="187"/>
      <c r="GP181" s="187"/>
      <c r="GQ181" s="187"/>
      <c r="GR181" s="187"/>
      <c r="GS181" s="187"/>
      <c r="GT181" s="187"/>
      <c r="GU181" s="187"/>
      <c r="GV181" s="187"/>
      <c r="GW181" s="187"/>
      <c r="GX181" s="187"/>
      <c r="GY181" s="187"/>
      <c r="GZ181" s="187"/>
      <c r="HA181" s="187"/>
      <c r="HB181" s="187"/>
      <c r="HC181" s="187"/>
      <c r="HD181" s="187"/>
      <c r="HE181" s="187"/>
      <c r="HF181" s="187"/>
      <c r="HG181" s="187"/>
      <c r="HH181" s="187"/>
      <c r="HI181" s="187"/>
      <c r="HJ181" s="187"/>
      <c r="HK181" s="187"/>
      <c r="HL181" s="187"/>
      <c r="HM181" s="187"/>
      <c r="HN181" s="187"/>
      <c r="HO181" s="187"/>
      <c r="HP181" s="187"/>
      <c r="HQ181" s="187"/>
      <c r="HR181" s="187"/>
      <c r="HS181" s="187"/>
      <c r="HT181" s="187"/>
      <c r="HU181" s="187"/>
      <c r="HV181" s="187"/>
      <c r="HW181" s="187"/>
      <c r="HX181" s="187"/>
      <c r="HY181" s="187"/>
      <c r="HZ181" s="187"/>
      <c r="IA181" s="187"/>
      <c r="IB181" s="187"/>
      <c r="IC181" s="187"/>
      <c r="ID181" s="187"/>
      <c r="IE181" s="187"/>
      <c r="IF181" s="187"/>
      <c r="IG181" s="187"/>
      <c r="IH181" s="187"/>
      <c r="II181" s="187"/>
      <c r="IJ181" s="187"/>
      <c r="IK181" s="187"/>
      <c r="IL181" s="187"/>
      <c r="IM181" s="187"/>
      <c r="IN181" s="187"/>
      <c r="IO181" s="187"/>
      <c r="IP181" s="187"/>
      <c r="IQ181" s="187"/>
      <c r="IR181" s="187"/>
      <c r="IS181" s="187"/>
      <c r="IT181" s="187"/>
      <c r="IU181" s="187"/>
      <c r="IV181" s="187"/>
    </row>
    <row r="182" spans="1:256" ht="31.5">
      <c r="A182" s="198" t="s">
        <v>758</v>
      </c>
      <c r="B182" s="199">
        <v>1</v>
      </c>
      <c r="C182" s="199">
        <v>322</v>
      </c>
      <c r="D182" s="199">
        <v>5201</v>
      </c>
      <c r="E182" s="201">
        <f t="shared" si="34"/>
        <v>18988</v>
      </c>
      <c r="F182" s="201">
        <f t="shared" si="34"/>
        <v>18988</v>
      </c>
      <c r="G182" s="201">
        <f t="shared" si="34"/>
        <v>0</v>
      </c>
      <c r="H182" s="201"/>
      <c r="I182" s="201"/>
      <c r="J182" s="201">
        <f t="shared" si="25"/>
        <v>0</v>
      </c>
      <c r="K182" s="201"/>
      <c r="L182" s="201"/>
      <c r="M182" s="201">
        <f t="shared" si="26"/>
        <v>0</v>
      </c>
      <c r="N182" s="201">
        <f>8340+9240+1408</f>
        <v>18988</v>
      </c>
      <c r="O182" s="201">
        <f>8340+9240+1408</f>
        <v>18988</v>
      </c>
      <c r="P182" s="201">
        <f t="shared" si="27"/>
        <v>0</v>
      </c>
      <c r="Q182" s="201"/>
      <c r="R182" s="201"/>
      <c r="S182" s="201">
        <f t="shared" si="28"/>
        <v>0</v>
      </c>
      <c r="T182" s="201"/>
      <c r="U182" s="201"/>
      <c r="V182" s="201">
        <f t="shared" si="29"/>
        <v>0</v>
      </c>
      <c r="W182" s="201"/>
      <c r="X182" s="201"/>
      <c r="Y182" s="201">
        <f t="shared" si="30"/>
        <v>0</v>
      </c>
      <c r="Z182" s="201"/>
      <c r="AA182" s="201"/>
      <c r="AB182" s="201">
        <f t="shared" si="31"/>
        <v>0</v>
      </c>
      <c r="AC182" s="201"/>
      <c r="AD182" s="201"/>
      <c r="AE182" s="201">
        <f t="shared" si="32"/>
        <v>0</v>
      </c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  <c r="EG182" s="190"/>
      <c r="EH182" s="190"/>
      <c r="EI182" s="190"/>
      <c r="EJ182" s="190"/>
      <c r="EK182" s="190"/>
      <c r="EL182" s="190"/>
      <c r="EM182" s="190"/>
      <c r="EN182" s="190"/>
      <c r="EO182" s="190"/>
      <c r="EP182" s="190"/>
      <c r="EQ182" s="190"/>
      <c r="ER182" s="190"/>
      <c r="ES182" s="190"/>
      <c r="ET182" s="190"/>
      <c r="EU182" s="190"/>
      <c r="EV182" s="190"/>
      <c r="EW182" s="190"/>
      <c r="EX182" s="190"/>
      <c r="EY182" s="190"/>
      <c r="EZ182" s="190"/>
      <c r="FA182" s="190"/>
      <c r="FB182" s="190"/>
      <c r="FC182" s="190"/>
      <c r="FD182" s="190"/>
      <c r="FE182" s="190"/>
      <c r="FF182" s="190"/>
      <c r="FG182" s="190"/>
      <c r="FH182" s="190"/>
      <c r="FI182" s="190"/>
      <c r="FJ182" s="190"/>
      <c r="FK182" s="190"/>
      <c r="FL182" s="190"/>
      <c r="FM182" s="190"/>
      <c r="FN182" s="190"/>
      <c r="FO182" s="190"/>
      <c r="FP182" s="190"/>
      <c r="FQ182" s="190"/>
      <c r="FR182" s="190"/>
      <c r="FS182" s="190"/>
      <c r="FT182" s="190"/>
      <c r="FU182" s="190"/>
      <c r="FV182" s="190"/>
      <c r="FW182" s="190"/>
      <c r="FX182" s="190"/>
      <c r="FY182" s="190"/>
      <c r="FZ182" s="190"/>
      <c r="GA182" s="190"/>
      <c r="GB182" s="190"/>
      <c r="GC182" s="190"/>
      <c r="GD182" s="190"/>
      <c r="GE182" s="190"/>
      <c r="GF182" s="190"/>
      <c r="GG182" s="190"/>
      <c r="GH182" s="190"/>
      <c r="GI182" s="190"/>
      <c r="GJ182" s="190"/>
      <c r="GK182" s="187"/>
      <c r="GL182" s="187"/>
      <c r="GM182" s="187"/>
      <c r="GN182" s="187"/>
      <c r="GO182" s="187"/>
      <c r="GP182" s="187"/>
      <c r="GQ182" s="187"/>
      <c r="GR182" s="187"/>
      <c r="GS182" s="187"/>
      <c r="GT182" s="187"/>
      <c r="GU182" s="187"/>
      <c r="GV182" s="187"/>
      <c r="GW182" s="187"/>
      <c r="GX182" s="187"/>
      <c r="GY182" s="187"/>
      <c r="GZ182" s="187"/>
      <c r="HA182" s="187"/>
      <c r="HB182" s="187"/>
      <c r="HC182" s="187"/>
      <c r="HD182" s="187"/>
      <c r="HE182" s="187"/>
      <c r="HF182" s="187"/>
      <c r="HG182" s="187"/>
      <c r="HH182" s="187"/>
      <c r="HI182" s="187"/>
      <c r="HJ182" s="187"/>
      <c r="HK182" s="187"/>
      <c r="HL182" s="187"/>
      <c r="HM182" s="187"/>
      <c r="HN182" s="187"/>
      <c r="HO182" s="187"/>
      <c r="HP182" s="187"/>
      <c r="HQ182" s="187"/>
      <c r="HR182" s="187"/>
      <c r="HS182" s="187"/>
      <c r="HT182" s="187"/>
      <c r="HU182" s="187"/>
      <c r="HV182" s="187"/>
      <c r="HW182" s="187"/>
      <c r="HX182" s="187"/>
      <c r="HY182" s="187"/>
      <c r="HZ182" s="187"/>
      <c r="IA182" s="187"/>
      <c r="IB182" s="187"/>
      <c r="IC182" s="187"/>
      <c r="ID182" s="187"/>
      <c r="IE182" s="187"/>
      <c r="IF182" s="187"/>
      <c r="IG182" s="187"/>
      <c r="IH182" s="187"/>
      <c r="II182" s="187"/>
      <c r="IJ182" s="187"/>
      <c r="IK182" s="187"/>
      <c r="IL182" s="187"/>
      <c r="IM182" s="187"/>
      <c r="IN182" s="187"/>
      <c r="IO182" s="187"/>
      <c r="IP182" s="187"/>
      <c r="IQ182" s="187"/>
      <c r="IR182" s="187"/>
      <c r="IS182" s="187"/>
      <c r="IT182" s="187"/>
      <c r="IU182" s="187"/>
      <c r="IV182" s="187"/>
    </row>
    <row r="183" spans="1:256" ht="31.5">
      <c r="A183" s="198" t="s">
        <v>759</v>
      </c>
      <c r="B183" s="199">
        <v>1</v>
      </c>
      <c r="C183" s="199">
        <v>322</v>
      </c>
      <c r="D183" s="199">
        <v>5201</v>
      </c>
      <c r="E183" s="201">
        <f t="shared" si="34"/>
        <v>5211</v>
      </c>
      <c r="F183" s="201">
        <f t="shared" si="34"/>
        <v>5211</v>
      </c>
      <c r="G183" s="201">
        <f t="shared" si="34"/>
        <v>0</v>
      </c>
      <c r="H183" s="201"/>
      <c r="I183" s="201"/>
      <c r="J183" s="201">
        <f t="shared" si="25"/>
        <v>0</v>
      </c>
      <c r="K183" s="201"/>
      <c r="L183" s="201"/>
      <c r="M183" s="201">
        <f t="shared" si="26"/>
        <v>0</v>
      </c>
      <c r="N183" s="201">
        <v>1371</v>
      </c>
      <c r="O183" s="201">
        <v>1371</v>
      </c>
      <c r="P183" s="201">
        <f t="shared" si="27"/>
        <v>0</v>
      </c>
      <c r="Q183" s="201"/>
      <c r="R183" s="201"/>
      <c r="S183" s="201">
        <f t="shared" si="28"/>
        <v>0</v>
      </c>
      <c r="T183" s="201">
        <v>3840</v>
      </c>
      <c r="U183" s="201">
        <v>3840</v>
      </c>
      <c r="V183" s="201">
        <f t="shared" si="29"/>
        <v>0</v>
      </c>
      <c r="W183" s="201"/>
      <c r="X183" s="201"/>
      <c r="Y183" s="201">
        <f t="shared" si="30"/>
        <v>0</v>
      </c>
      <c r="Z183" s="201"/>
      <c r="AA183" s="201"/>
      <c r="AB183" s="201">
        <f t="shared" si="31"/>
        <v>0</v>
      </c>
      <c r="AC183" s="201"/>
      <c r="AD183" s="201"/>
      <c r="AE183" s="201">
        <f t="shared" si="32"/>
        <v>0</v>
      </c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0"/>
      <c r="BM183" s="190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0"/>
      <c r="CH183" s="190"/>
      <c r="CI183" s="190"/>
      <c r="CJ183" s="190"/>
      <c r="CK183" s="190"/>
      <c r="CL183" s="190"/>
      <c r="CM183" s="190"/>
      <c r="CN183" s="190"/>
      <c r="CO183" s="190"/>
      <c r="CP183" s="190"/>
      <c r="CQ183" s="190"/>
      <c r="CR183" s="190"/>
      <c r="CS183" s="190"/>
      <c r="CT183" s="190"/>
      <c r="CU183" s="190"/>
      <c r="CV183" s="190"/>
      <c r="CW183" s="190"/>
      <c r="CX183" s="190"/>
      <c r="CY183" s="190"/>
      <c r="CZ183" s="190"/>
      <c r="DA183" s="190"/>
      <c r="DB183" s="190"/>
      <c r="DC183" s="190"/>
      <c r="DD183" s="190"/>
      <c r="DE183" s="190"/>
      <c r="DF183" s="190"/>
      <c r="DG183" s="190"/>
      <c r="DH183" s="190"/>
      <c r="DI183" s="190"/>
      <c r="DJ183" s="190"/>
      <c r="DK183" s="190"/>
      <c r="DL183" s="190"/>
      <c r="DM183" s="190"/>
      <c r="DN183" s="190"/>
      <c r="DO183" s="190"/>
      <c r="DP183" s="190"/>
      <c r="DQ183" s="190"/>
      <c r="DR183" s="190"/>
      <c r="DS183" s="190"/>
      <c r="DT183" s="190"/>
      <c r="DU183" s="190"/>
      <c r="DV183" s="190"/>
      <c r="DW183" s="190"/>
      <c r="DX183" s="190"/>
      <c r="DY183" s="190"/>
      <c r="DZ183" s="190"/>
      <c r="EA183" s="190"/>
      <c r="EB183" s="190"/>
      <c r="EC183" s="190"/>
      <c r="ED183" s="190"/>
      <c r="EE183" s="190"/>
      <c r="EF183" s="190"/>
      <c r="EG183" s="190"/>
      <c r="EH183" s="190"/>
      <c r="EI183" s="190"/>
      <c r="EJ183" s="190"/>
      <c r="EK183" s="190"/>
      <c r="EL183" s="190"/>
      <c r="EM183" s="190"/>
      <c r="EN183" s="190"/>
      <c r="EO183" s="190"/>
      <c r="EP183" s="190"/>
      <c r="EQ183" s="190"/>
      <c r="ER183" s="190"/>
      <c r="ES183" s="190"/>
      <c r="ET183" s="190"/>
      <c r="EU183" s="190"/>
      <c r="EV183" s="190"/>
      <c r="EW183" s="190"/>
      <c r="EX183" s="190"/>
      <c r="EY183" s="190"/>
      <c r="EZ183" s="190"/>
      <c r="FA183" s="190"/>
      <c r="FB183" s="190"/>
      <c r="FC183" s="190"/>
      <c r="FD183" s="190"/>
      <c r="FE183" s="190"/>
      <c r="FF183" s="190"/>
      <c r="FG183" s="190"/>
      <c r="FH183" s="190"/>
      <c r="FI183" s="190"/>
      <c r="FJ183" s="190"/>
      <c r="FK183" s="190"/>
      <c r="FL183" s="190"/>
      <c r="FM183" s="190"/>
      <c r="FN183" s="190"/>
      <c r="FO183" s="190"/>
      <c r="FP183" s="190"/>
      <c r="FQ183" s="190"/>
      <c r="FR183" s="190"/>
      <c r="FS183" s="190"/>
      <c r="FT183" s="190"/>
      <c r="FU183" s="190"/>
      <c r="FV183" s="190"/>
      <c r="FW183" s="190"/>
      <c r="FX183" s="190"/>
      <c r="FY183" s="190"/>
      <c r="FZ183" s="190"/>
      <c r="GA183" s="190"/>
      <c r="GB183" s="190"/>
      <c r="GC183" s="190"/>
      <c r="GD183" s="190"/>
      <c r="GE183" s="190"/>
      <c r="GF183" s="190"/>
      <c r="GG183" s="190"/>
      <c r="GH183" s="190"/>
      <c r="GI183" s="190"/>
      <c r="GJ183" s="190"/>
      <c r="GK183" s="187"/>
      <c r="GL183" s="187"/>
      <c r="GM183" s="187"/>
      <c r="GN183" s="187"/>
      <c r="GO183" s="187"/>
      <c r="GP183" s="187"/>
      <c r="GQ183" s="187"/>
      <c r="GR183" s="187"/>
      <c r="GS183" s="187"/>
      <c r="GT183" s="187"/>
      <c r="GU183" s="187"/>
      <c r="GV183" s="187"/>
      <c r="GW183" s="187"/>
      <c r="GX183" s="187"/>
      <c r="GY183" s="187"/>
      <c r="GZ183" s="187"/>
      <c r="HA183" s="187"/>
      <c r="HB183" s="187"/>
      <c r="HC183" s="187"/>
      <c r="HD183" s="187"/>
      <c r="HE183" s="187"/>
      <c r="HF183" s="187"/>
      <c r="HG183" s="187"/>
      <c r="HH183" s="187"/>
      <c r="HI183" s="187"/>
      <c r="HJ183" s="187"/>
      <c r="HK183" s="187"/>
      <c r="HL183" s="187"/>
      <c r="HM183" s="187"/>
      <c r="HN183" s="187"/>
      <c r="HO183" s="187"/>
      <c r="HP183" s="187"/>
      <c r="HQ183" s="187"/>
      <c r="HR183" s="187"/>
      <c r="HS183" s="187"/>
      <c r="HT183" s="187"/>
      <c r="HU183" s="187"/>
      <c r="HV183" s="187"/>
      <c r="HW183" s="187"/>
      <c r="HX183" s="187"/>
      <c r="HY183" s="187"/>
      <c r="HZ183" s="187"/>
      <c r="IA183" s="187"/>
      <c r="IB183" s="187"/>
      <c r="IC183" s="187"/>
      <c r="ID183" s="187"/>
      <c r="IE183" s="187"/>
      <c r="IF183" s="187"/>
      <c r="IG183" s="187"/>
      <c r="IH183" s="187"/>
      <c r="II183" s="187"/>
      <c r="IJ183" s="187"/>
      <c r="IK183" s="187"/>
      <c r="IL183" s="187"/>
      <c r="IM183" s="187"/>
      <c r="IN183" s="187"/>
      <c r="IO183" s="187"/>
      <c r="IP183" s="187"/>
      <c r="IQ183" s="187"/>
      <c r="IR183" s="187"/>
      <c r="IS183" s="187"/>
      <c r="IT183" s="187"/>
      <c r="IU183" s="187"/>
      <c r="IV183" s="187"/>
    </row>
    <row r="184" spans="1:256" ht="15.75">
      <c r="A184" s="198" t="s">
        <v>760</v>
      </c>
      <c r="B184" s="199">
        <v>1</v>
      </c>
      <c r="C184" s="199">
        <v>322</v>
      </c>
      <c r="D184" s="199">
        <v>5201</v>
      </c>
      <c r="E184" s="201">
        <f t="shared" si="34"/>
        <v>2600</v>
      </c>
      <c r="F184" s="201">
        <f t="shared" si="34"/>
        <v>2502</v>
      </c>
      <c r="G184" s="201">
        <f t="shared" si="34"/>
        <v>98</v>
      </c>
      <c r="H184" s="201"/>
      <c r="I184" s="201"/>
      <c r="J184" s="201">
        <f t="shared" si="25"/>
        <v>0</v>
      </c>
      <c r="K184" s="201"/>
      <c r="L184" s="201"/>
      <c r="M184" s="201">
        <f t="shared" si="26"/>
        <v>0</v>
      </c>
      <c r="N184" s="201"/>
      <c r="O184" s="201"/>
      <c r="P184" s="201">
        <f t="shared" si="27"/>
        <v>0</v>
      </c>
      <c r="Q184" s="201"/>
      <c r="R184" s="201"/>
      <c r="S184" s="201">
        <f t="shared" si="28"/>
        <v>0</v>
      </c>
      <c r="T184" s="201">
        <v>2600</v>
      </c>
      <c r="U184" s="201">
        <v>2502</v>
      </c>
      <c r="V184" s="201">
        <f t="shared" si="29"/>
        <v>98</v>
      </c>
      <c r="W184" s="201"/>
      <c r="X184" s="201"/>
      <c r="Y184" s="201">
        <f t="shared" si="30"/>
        <v>0</v>
      </c>
      <c r="Z184" s="201"/>
      <c r="AA184" s="201"/>
      <c r="AB184" s="201">
        <f t="shared" si="31"/>
        <v>0</v>
      </c>
      <c r="AC184" s="201"/>
      <c r="AD184" s="201"/>
      <c r="AE184" s="201">
        <f t="shared" si="32"/>
        <v>0</v>
      </c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BQ184" s="190"/>
      <c r="BR184" s="190"/>
      <c r="BS184" s="190"/>
      <c r="BT184" s="190"/>
      <c r="BU184" s="190"/>
      <c r="BV184" s="190"/>
      <c r="BW184" s="190"/>
      <c r="BX184" s="190"/>
      <c r="BY184" s="190"/>
      <c r="BZ184" s="190"/>
      <c r="CA184" s="190"/>
      <c r="CB184" s="190"/>
      <c r="CC184" s="190"/>
      <c r="CD184" s="190"/>
      <c r="CE184" s="190"/>
      <c r="CF184" s="190"/>
      <c r="CG184" s="190"/>
      <c r="CH184" s="190"/>
      <c r="CI184" s="190"/>
      <c r="CJ184" s="190"/>
      <c r="CK184" s="190"/>
      <c r="CL184" s="190"/>
      <c r="CM184" s="190"/>
      <c r="CN184" s="190"/>
      <c r="CO184" s="190"/>
      <c r="CP184" s="190"/>
      <c r="CQ184" s="190"/>
      <c r="CR184" s="190"/>
      <c r="CS184" s="190"/>
      <c r="CT184" s="190"/>
      <c r="CU184" s="190"/>
      <c r="CV184" s="190"/>
      <c r="CW184" s="190"/>
      <c r="CX184" s="190"/>
      <c r="CY184" s="190"/>
      <c r="CZ184" s="190"/>
      <c r="DA184" s="190"/>
      <c r="DB184" s="190"/>
      <c r="DC184" s="190"/>
      <c r="DD184" s="190"/>
      <c r="DE184" s="190"/>
      <c r="DF184" s="190"/>
      <c r="DG184" s="190"/>
      <c r="DH184" s="190"/>
      <c r="DI184" s="190"/>
      <c r="DJ184" s="190"/>
      <c r="DK184" s="190"/>
      <c r="DL184" s="190"/>
      <c r="DM184" s="190"/>
      <c r="DN184" s="190"/>
      <c r="DO184" s="190"/>
      <c r="DP184" s="190"/>
      <c r="DQ184" s="190"/>
      <c r="DR184" s="190"/>
      <c r="DS184" s="190"/>
      <c r="DT184" s="190"/>
      <c r="DU184" s="190"/>
      <c r="DV184" s="190"/>
      <c r="DW184" s="190"/>
      <c r="DX184" s="190"/>
      <c r="DY184" s="190"/>
      <c r="DZ184" s="190"/>
      <c r="EA184" s="190"/>
      <c r="EB184" s="190"/>
      <c r="EC184" s="190"/>
      <c r="ED184" s="190"/>
      <c r="EE184" s="190"/>
      <c r="EF184" s="190"/>
      <c r="EG184" s="190"/>
      <c r="EH184" s="190"/>
      <c r="EI184" s="190"/>
      <c r="EJ184" s="190"/>
      <c r="EK184" s="190"/>
      <c r="EL184" s="190"/>
      <c r="EM184" s="190"/>
      <c r="EN184" s="190"/>
      <c r="EO184" s="190"/>
      <c r="EP184" s="190"/>
      <c r="EQ184" s="190"/>
      <c r="ER184" s="190"/>
      <c r="ES184" s="190"/>
      <c r="ET184" s="190"/>
      <c r="EU184" s="190"/>
      <c r="EV184" s="190"/>
      <c r="EW184" s="190"/>
      <c r="EX184" s="190"/>
      <c r="EY184" s="190"/>
      <c r="EZ184" s="190"/>
      <c r="FA184" s="190"/>
      <c r="FB184" s="190"/>
      <c r="FC184" s="190"/>
      <c r="FD184" s="190"/>
      <c r="FE184" s="190"/>
      <c r="FF184" s="190"/>
      <c r="FG184" s="190"/>
      <c r="FH184" s="190"/>
      <c r="FI184" s="190"/>
      <c r="FJ184" s="190"/>
      <c r="FK184" s="190"/>
      <c r="FL184" s="190"/>
      <c r="FM184" s="190"/>
      <c r="FN184" s="190"/>
      <c r="FO184" s="190"/>
      <c r="FP184" s="190"/>
      <c r="FQ184" s="190"/>
      <c r="FR184" s="190"/>
      <c r="FS184" s="190"/>
      <c r="FT184" s="190"/>
      <c r="FU184" s="190"/>
      <c r="FV184" s="190"/>
      <c r="FW184" s="190"/>
      <c r="FX184" s="190"/>
      <c r="FY184" s="190"/>
      <c r="FZ184" s="190"/>
      <c r="GA184" s="190"/>
      <c r="GB184" s="190"/>
      <c r="GC184" s="190"/>
      <c r="GD184" s="190"/>
      <c r="GE184" s="190"/>
      <c r="GF184" s="190"/>
      <c r="GG184" s="190"/>
      <c r="GH184" s="190"/>
      <c r="GI184" s="190"/>
      <c r="GJ184" s="190"/>
      <c r="GK184" s="187"/>
      <c r="GL184" s="187"/>
      <c r="GM184" s="187"/>
      <c r="GN184" s="187"/>
      <c r="GO184" s="187"/>
      <c r="GP184" s="187"/>
      <c r="GQ184" s="187"/>
      <c r="GR184" s="187"/>
      <c r="GS184" s="187"/>
      <c r="GT184" s="187"/>
      <c r="GU184" s="187"/>
      <c r="GV184" s="187"/>
      <c r="GW184" s="187"/>
      <c r="GX184" s="187"/>
      <c r="GY184" s="187"/>
      <c r="GZ184" s="187"/>
      <c r="HA184" s="187"/>
      <c r="HB184" s="187"/>
      <c r="HC184" s="187"/>
      <c r="HD184" s="187"/>
      <c r="HE184" s="187"/>
      <c r="HF184" s="187"/>
      <c r="HG184" s="187"/>
      <c r="HH184" s="187"/>
      <c r="HI184" s="187"/>
      <c r="HJ184" s="187"/>
      <c r="HK184" s="187"/>
      <c r="HL184" s="187"/>
      <c r="HM184" s="187"/>
      <c r="HN184" s="187"/>
      <c r="HO184" s="187"/>
      <c r="HP184" s="187"/>
      <c r="HQ184" s="187"/>
      <c r="HR184" s="187"/>
      <c r="HS184" s="187"/>
      <c r="HT184" s="187"/>
      <c r="HU184" s="187"/>
      <c r="HV184" s="187"/>
      <c r="HW184" s="187"/>
      <c r="HX184" s="187"/>
      <c r="HY184" s="187"/>
      <c r="HZ184" s="187"/>
      <c r="IA184" s="187"/>
      <c r="IB184" s="187"/>
      <c r="IC184" s="187"/>
      <c r="ID184" s="187"/>
      <c r="IE184" s="187"/>
      <c r="IF184" s="187"/>
      <c r="IG184" s="187"/>
      <c r="IH184" s="187"/>
      <c r="II184" s="187"/>
      <c r="IJ184" s="187"/>
      <c r="IK184" s="187"/>
      <c r="IL184" s="187"/>
      <c r="IM184" s="187"/>
      <c r="IN184" s="187"/>
      <c r="IO184" s="187"/>
      <c r="IP184" s="187"/>
      <c r="IQ184" s="187"/>
      <c r="IR184" s="187"/>
      <c r="IS184" s="187"/>
      <c r="IT184" s="187"/>
      <c r="IU184" s="187"/>
      <c r="IV184" s="187"/>
    </row>
    <row r="185" spans="1:256" ht="31.5">
      <c r="A185" s="198" t="s">
        <v>761</v>
      </c>
      <c r="B185" s="199">
        <v>1</v>
      </c>
      <c r="C185" s="199">
        <v>322</v>
      </c>
      <c r="D185" s="199">
        <v>5201</v>
      </c>
      <c r="E185" s="201">
        <f t="shared" si="34"/>
        <v>21490</v>
      </c>
      <c r="F185" s="201">
        <f t="shared" si="34"/>
        <v>21490</v>
      </c>
      <c r="G185" s="201">
        <f t="shared" si="34"/>
        <v>0</v>
      </c>
      <c r="H185" s="201"/>
      <c r="I185" s="201"/>
      <c r="J185" s="201">
        <f t="shared" si="25"/>
        <v>0</v>
      </c>
      <c r="K185" s="201"/>
      <c r="L185" s="201"/>
      <c r="M185" s="201">
        <f t="shared" si="26"/>
        <v>0</v>
      </c>
      <c r="N185" s="201"/>
      <c r="O185" s="201"/>
      <c r="P185" s="201">
        <f t="shared" si="27"/>
        <v>0</v>
      </c>
      <c r="Q185" s="201"/>
      <c r="R185" s="201"/>
      <c r="S185" s="201">
        <f t="shared" si="28"/>
        <v>0</v>
      </c>
      <c r="T185" s="201">
        <v>21490</v>
      </c>
      <c r="U185" s="201">
        <v>21490</v>
      </c>
      <c r="V185" s="201">
        <f t="shared" si="29"/>
        <v>0</v>
      </c>
      <c r="W185" s="201"/>
      <c r="X185" s="201"/>
      <c r="Y185" s="201">
        <f t="shared" si="30"/>
        <v>0</v>
      </c>
      <c r="Z185" s="201"/>
      <c r="AA185" s="201"/>
      <c r="AB185" s="201">
        <f t="shared" si="31"/>
        <v>0</v>
      </c>
      <c r="AC185" s="201"/>
      <c r="AD185" s="201"/>
      <c r="AE185" s="201">
        <f t="shared" si="32"/>
        <v>0</v>
      </c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  <c r="EG185" s="190"/>
      <c r="EH185" s="190"/>
      <c r="EI185" s="190"/>
      <c r="EJ185" s="190"/>
      <c r="EK185" s="190"/>
      <c r="EL185" s="190"/>
      <c r="EM185" s="190"/>
      <c r="EN185" s="190"/>
      <c r="EO185" s="190"/>
      <c r="EP185" s="190"/>
      <c r="EQ185" s="190"/>
      <c r="ER185" s="190"/>
      <c r="ES185" s="190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190"/>
      <c r="FD185" s="190"/>
      <c r="FE185" s="190"/>
      <c r="FF185" s="190"/>
      <c r="FG185" s="190"/>
      <c r="FH185" s="190"/>
      <c r="FI185" s="190"/>
      <c r="FJ185" s="190"/>
      <c r="FK185" s="190"/>
      <c r="FL185" s="190"/>
      <c r="FM185" s="190"/>
      <c r="FN185" s="190"/>
      <c r="FO185" s="190"/>
      <c r="FP185" s="190"/>
      <c r="FQ185" s="190"/>
      <c r="FR185" s="190"/>
      <c r="FS185" s="190"/>
      <c r="FT185" s="190"/>
      <c r="FU185" s="190"/>
      <c r="FV185" s="190"/>
      <c r="FW185" s="190"/>
      <c r="FX185" s="190"/>
      <c r="FY185" s="190"/>
      <c r="FZ185" s="190"/>
      <c r="GA185" s="190"/>
      <c r="GB185" s="190"/>
      <c r="GC185" s="190"/>
      <c r="GD185" s="190"/>
      <c r="GE185" s="190"/>
      <c r="GF185" s="190"/>
      <c r="GG185" s="190"/>
      <c r="GH185" s="190"/>
      <c r="GI185" s="190"/>
      <c r="GJ185" s="190"/>
      <c r="GK185" s="187"/>
      <c r="GL185" s="187"/>
      <c r="GM185" s="187"/>
      <c r="GN185" s="187"/>
      <c r="GO185" s="187"/>
      <c r="GP185" s="187"/>
      <c r="GQ185" s="187"/>
      <c r="GR185" s="187"/>
      <c r="GS185" s="187"/>
      <c r="GT185" s="187"/>
      <c r="GU185" s="187"/>
      <c r="GV185" s="187"/>
      <c r="GW185" s="187"/>
      <c r="GX185" s="187"/>
      <c r="GY185" s="187"/>
      <c r="GZ185" s="187"/>
      <c r="HA185" s="187"/>
      <c r="HB185" s="187"/>
      <c r="HC185" s="187"/>
      <c r="HD185" s="187"/>
      <c r="HE185" s="187"/>
      <c r="HF185" s="187"/>
      <c r="HG185" s="187"/>
      <c r="HH185" s="187"/>
      <c r="HI185" s="187"/>
      <c r="HJ185" s="187"/>
      <c r="HK185" s="187"/>
      <c r="HL185" s="187"/>
      <c r="HM185" s="187"/>
      <c r="HN185" s="187"/>
      <c r="HO185" s="187"/>
      <c r="HP185" s="187"/>
      <c r="HQ185" s="187"/>
      <c r="HR185" s="187"/>
      <c r="HS185" s="187"/>
      <c r="HT185" s="187"/>
      <c r="HU185" s="187"/>
      <c r="HV185" s="187"/>
      <c r="HW185" s="187"/>
      <c r="HX185" s="187"/>
      <c r="HY185" s="187"/>
      <c r="HZ185" s="187"/>
      <c r="IA185" s="187"/>
      <c r="IB185" s="187"/>
      <c r="IC185" s="187"/>
      <c r="ID185" s="187"/>
      <c r="IE185" s="187"/>
      <c r="IF185" s="187"/>
      <c r="IG185" s="187"/>
      <c r="IH185" s="187"/>
      <c r="II185" s="187"/>
      <c r="IJ185" s="187"/>
      <c r="IK185" s="187"/>
      <c r="IL185" s="187"/>
      <c r="IM185" s="187"/>
      <c r="IN185" s="187"/>
      <c r="IO185" s="187"/>
      <c r="IP185" s="187"/>
      <c r="IQ185" s="187"/>
      <c r="IR185" s="187"/>
      <c r="IS185" s="187"/>
      <c r="IT185" s="187"/>
      <c r="IU185" s="187"/>
      <c r="IV185" s="187"/>
    </row>
    <row r="186" spans="1:256" ht="31.5">
      <c r="A186" s="198" t="s">
        <v>762</v>
      </c>
      <c r="B186" s="199">
        <v>1</v>
      </c>
      <c r="C186" s="199">
        <v>322</v>
      </c>
      <c r="D186" s="199">
        <v>5201</v>
      </c>
      <c r="E186" s="201">
        <f t="shared" si="34"/>
        <v>2261</v>
      </c>
      <c r="F186" s="201">
        <f t="shared" si="34"/>
        <v>2261</v>
      </c>
      <c r="G186" s="201">
        <f t="shared" si="34"/>
        <v>0</v>
      </c>
      <c r="H186" s="201"/>
      <c r="I186" s="201"/>
      <c r="J186" s="201">
        <f t="shared" si="25"/>
        <v>0</v>
      </c>
      <c r="K186" s="201"/>
      <c r="L186" s="201"/>
      <c r="M186" s="201">
        <f t="shared" si="26"/>
        <v>0</v>
      </c>
      <c r="N186" s="201"/>
      <c r="O186" s="201"/>
      <c r="P186" s="201">
        <f t="shared" si="27"/>
        <v>0</v>
      </c>
      <c r="Q186" s="201"/>
      <c r="R186" s="201"/>
      <c r="S186" s="201">
        <f t="shared" si="28"/>
        <v>0</v>
      </c>
      <c r="T186" s="201">
        <f>834+1427</f>
        <v>2261</v>
      </c>
      <c r="U186" s="201">
        <f>834+1427</f>
        <v>2261</v>
      </c>
      <c r="V186" s="201">
        <f t="shared" si="29"/>
        <v>0</v>
      </c>
      <c r="W186" s="201"/>
      <c r="X186" s="201"/>
      <c r="Y186" s="201">
        <f t="shared" si="30"/>
        <v>0</v>
      </c>
      <c r="Z186" s="201"/>
      <c r="AA186" s="201"/>
      <c r="AB186" s="201">
        <f t="shared" si="31"/>
        <v>0</v>
      </c>
      <c r="AC186" s="201"/>
      <c r="AD186" s="201"/>
      <c r="AE186" s="201">
        <f t="shared" si="32"/>
        <v>0</v>
      </c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  <c r="BX186" s="190"/>
      <c r="BY186" s="190"/>
      <c r="BZ186" s="190"/>
      <c r="CA186" s="190"/>
      <c r="CB186" s="190"/>
      <c r="CC186" s="190"/>
      <c r="CD186" s="190"/>
      <c r="CE186" s="190"/>
      <c r="CF186" s="190"/>
      <c r="CG186" s="190"/>
      <c r="CH186" s="190"/>
      <c r="CI186" s="190"/>
      <c r="CJ186" s="190"/>
      <c r="CK186" s="190"/>
      <c r="CL186" s="190"/>
      <c r="CM186" s="190"/>
      <c r="CN186" s="190"/>
      <c r="CO186" s="190"/>
      <c r="CP186" s="190"/>
      <c r="CQ186" s="190"/>
      <c r="CR186" s="190"/>
      <c r="CS186" s="190"/>
      <c r="CT186" s="190"/>
      <c r="CU186" s="190"/>
      <c r="CV186" s="190"/>
      <c r="CW186" s="190"/>
      <c r="CX186" s="190"/>
      <c r="CY186" s="190"/>
      <c r="CZ186" s="190"/>
      <c r="DA186" s="190"/>
      <c r="DB186" s="190"/>
      <c r="DC186" s="190"/>
      <c r="DD186" s="190"/>
      <c r="DE186" s="190"/>
      <c r="DF186" s="190"/>
      <c r="DG186" s="190"/>
      <c r="DH186" s="190"/>
      <c r="DI186" s="190"/>
      <c r="DJ186" s="190"/>
      <c r="DK186" s="190"/>
      <c r="DL186" s="190"/>
      <c r="DM186" s="190"/>
      <c r="DN186" s="190"/>
      <c r="DO186" s="190"/>
      <c r="DP186" s="190"/>
      <c r="DQ186" s="190"/>
      <c r="DR186" s="190"/>
      <c r="DS186" s="190"/>
      <c r="DT186" s="190"/>
      <c r="DU186" s="190"/>
      <c r="DV186" s="190"/>
      <c r="DW186" s="190"/>
      <c r="DX186" s="190"/>
      <c r="DY186" s="190"/>
      <c r="DZ186" s="190"/>
      <c r="EA186" s="190"/>
      <c r="EB186" s="190"/>
      <c r="EC186" s="190"/>
      <c r="ED186" s="190"/>
      <c r="EE186" s="190"/>
      <c r="EF186" s="190"/>
      <c r="EG186" s="190"/>
      <c r="EH186" s="190"/>
      <c r="EI186" s="190"/>
      <c r="EJ186" s="190"/>
      <c r="EK186" s="190"/>
      <c r="EL186" s="190"/>
      <c r="EM186" s="190"/>
      <c r="EN186" s="190"/>
      <c r="EO186" s="190"/>
      <c r="EP186" s="190"/>
      <c r="EQ186" s="190"/>
      <c r="ER186" s="190"/>
      <c r="ES186" s="190"/>
      <c r="ET186" s="190"/>
      <c r="EU186" s="190"/>
      <c r="EV186" s="190"/>
      <c r="EW186" s="190"/>
      <c r="EX186" s="190"/>
      <c r="EY186" s="190"/>
      <c r="EZ186" s="190"/>
      <c r="FA186" s="190"/>
      <c r="FB186" s="190"/>
      <c r="FC186" s="190"/>
      <c r="FD186" s="190"/>
      <c r="FE186" s="190"/>
      <c r="FF186" s="190"/>
      <c r="FG186" s="190"/>
      <c r="FH186" s="190"/>
      <c r="FI186" s="190"/>
      <c r="FJ186" s="190"/>
      <c r="FK186" s="190"/>
      <c r="FL186" s="190"/>
      <c r="FM186" s="190"/>
      <c r="FN186" s="190"/>
      <c r="FO186" s="190"/>
      <c r="FP186" s="190"/>
      <c r="FQ186" s="190"/>
      <c r="FR186" s="190"/>
      <c r="FS186" s="190"/>
      <c r="FT186" s="190"/>
      <c r="FU186" s="190"/>
      <c r="FV186" s="190"/>
      <c r="FW186" s="190"/>
      <c r="FX186" s="190"/>
      <c r="FY186" s="190"/>
      <c r="FZ186" s="190"/>
      <c r="GA186" s="190"/>
      <c r="GB186" s="190"/>
      <c r="GC186" s="190"/>
      <c r="GD186" s="190"/>
      <c r="GE186" s="190"/>
      <c r="GF186" s="190"/>
      <c r="GG186" s="190"/>
      <c r="GH186" s="190"/>
      <c r="GI186" s="190"/>
      <c r="GJ186" s="190"/>
      <c r="GK186" s="187"/>
      <c r="GL186" s="187"/>
      <c r="GM186" s="187"/>
      <c r="GN186" s="187"/>
      <c r="GO186" s="187"/>
      <c r="GP186" s="187"/>
      <c r="GQ186" s="187"/>
      <c r="GR186" s="187"/>
      <c r="GS186" s="187"/>
      <c r="GT186" s="187"/>
      <c r="GU186" s="187"/>
      <c r="GV186" s="187"/>
      <c r="GW186" s="187"/>
      <c r="GX186" s="187"/>
      <c r="GY186" s="187"/>
      <c r="GZ186" s="187"/>
      <c r="HA186" s="187"/>
      <c r="HB186" s="187"/>
      <c r="HC186" s="187"/>
      <c r="HD186" s="187"/>
      <c r="HE186" s="187"/>
      <c r="HF186" s="187"/>
      <c r="HG186" s="187"/>
      <c r="HH186" s="187"/>
      <c r="HI186" s="187"/>
      <c r="HJ186" s="187"/>
      <c r="HK186" s="187"/>
      <c r="HL186" s="187"/>
      <c r="HM186" s="187"/>
      <c r="HN186" s="187"/>
      <c r="HO186" s="187"/>
      <c r="HP186" s="187"/>
      <c r="HQ186" s="187"/>
      <c r="HR186" s="187"/>
      <c r="HS186" s="187"/>
      <c r="HT186" s="187"/>
      <c r="HU186" s="187"/>
      <c r="HV186" s="187"/>
      <c r="HW186" s="187"/>
      <c r="HX186" s="187"/>
      <c r="HY186" s="187"/>
      <c r="HZ186" s="187"/>
      <c r="IA186" s="187"/>
      <c r="IB186" s="187"/>
      <c r="IC186" s="187"/>
      <c r="ID186" s="187"/>
      <c r="IE186" s="187"/>
      <c r="IF186" s="187"/>
      <c r="IG186" s="187"/>
      <c r="IH186" s="187"/>
      <c r="II186" s="187"/>
      <c r="IJ186" s="187"/>
      <c r="IK186" s="187"/>
      <c r="IL186" s="187"/>
      <c r="IM186" s="187"/>
      <c r="IN186" s="187"/>
      <c r="IO186" s="187"/>
      <c r="IP186" s="187"/>
      <c r="IQ186" s="187"/>
      <c r="IR186" s="187"/>
      <c r="IS186" s="187"/>
      <c r="IT186" s="187"/>
      <c r="IU186" s="187"/>
      <c r="IV186" s="187"/>
    </row>
    <row r="187" spans="1:256" ht="47.25">
      <c r="A187" s="198" t="s">
        <v>763</v>
      </c>
      <c r="B187" s="199">
        <v>1</v>
      </c>
      <c r="C187" s="199">
        <v>322</v>
      </c>
      <c r="D187" s="199">
        <v>5201</v>
      </c>
      <c r="E187" s="201">
        <f t="shared" si="34"/>
        <v>165000</v>
      </c>
      <c r="F187" s="201">
        <f t="shared" si="34"/>
        <v>117956</v>
      </c>
      <c r="G187" s="201">
        <f t="shared" si="34"/>
        <v>47044</v>
      </c>
      <c r="H187" s="201"/>
      <c r="I187" s="201"/>
      <c r="J187" s="201">
        <f t="shared" si="25"/>
        <v>0</v>
      </c>
      <c r="K187" s="201"/>
      <c r="L187" s="201"/>
      <c r="M187" s="201">
        <f t="shared" si="26"/>
        <v>0</v>
      </c>
      <c r="N187" s="201"/>
      <c r="O187" s="201"/>
      <c r="P187" s="201">
        <f t="shared" si="27"/>
        <v>0</v>
      </c>
      <c r="Q187" s="201"/>
      <c r="R187" s="201"/>
      <c r="S187" s="201">
        <f t="shared" si="28"/>
        <v>0</v>
      </c>
      <c r="T187" s="201">
        <f>19453+7200+8823+23491+5400+100633</f>
        <v>165000</v>
      </c>
      <c r="U187" s="201">
        <f>16073+5040+6176+16444+3780+70443</f>
        <v>117956</v>
      </c>
      <c r="V187" s="201">
        <f t="shared" si="29"/>
        <v>47044</v>
      </c>
      <c r="W187" s="201"/>
      <c r="X187" s="201"/>
      <c r="Y187" s="201">
        <f t="shared" si="30"/>
        <v>0</v>
      </c>
      <c r="Z187" s="201"/>
      <c r="AA187" s="201"/>
      <c r="AB187" s="201">
        <f t="shared" si="31"/>
        <v>0</v>
      </c>
      <c r="AC187" s="201"/>
      <c r="AD187" s="201"/>
      <c r="AE187" s="201">
        <f t="shared" si="32"/>
        <v>0</v>
      </c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  <c r="EG187" s="190"/>
      <c r="EH187" s="190"/>
      <c r="EI187" s="190"/>
      <c r="EJ187" s="190"/>
      <c r="EK187" s="190"/>
      <c r="EL187" s="190"/>
      <c r="EM187" s="190"/>
      <c r="EN187" s="190"/>
      <c r="EO187" s="190"/>
      <c r="EP187" s="190"/>
      <c r="EQ187" s="190"/>
      <c r="ER187" s="190"/>
      <c r="ES187" s="190"/>
      <c r="ET187" s="190"/>
      <c r="EU187" s="190"/>
      <c r="EV187" s="190"/>
      <c r="EW187" s="190"/>
      <c r="EX187" s="190"/>
      <c r="EY187" s="190"/>
      <c r="EZ187" s="190"/>
      <c r="FA187" s="190"/>
      <c r="FB187" s="190"/>
      <c r="FC187" s="190"/>
      <c r="FD187" s="190"/>
      <c r="FE187" s="190"/>
      <c r="FF187" s="190"/>
      <c r="FG187" s="190"/>
      <c r="FH187" s="190"/>
      <c r="FI187" s="190"/>
      <c r="FJ187" s="190"/>
      <c r="FK187" s="190"/>
      <c r="FL187" s="190"/>
      <c r="FM187" s="190"/>
      <c r="FN187" s="190"/>
      <c r="FO187" s="190"/>
      <c r="FP187" s="190"/>
      <c r="FQ187" s="190"/>
      <c r="FR187" s="190"/>
      <c r="FS187" s="190"/>
      <c r="FT187" s="190"/>
      <c r="FU187" s="190"/>
      <c r="FV187" s="190"/>
      <c r="FW187" s="190"/>
      <c r="FX187" s="190"/>
      <c r="FY187" s="190"/>
      <c r="FZ187" s="190"/>
      <c r="GA187" s="190"/>
      <c r="GB187" s="190"/>
      <c r="GC187" s="190"/>
      <c r="GD187" s="190"/>
      <c r="GE187" s="190"/>
      <c r="GF187" s="190"/>
      <c r="GG187" s="190"/>
      <c r="GH187" s="190"/>
      <c r="GI187" s="190"/>
      <c r="GJ187" s="190"/>
      <c r="GK187" s="187"/>
      <c r="GL187" s="187"/>
      <c r="GM187" s="187"/>
      <c r="GN187" s="187"/>
      <c r="GO187" s="187"/>
      <c r="GP187" s="187"/>
      <c r="GQ187" s="187"/>
      <c r="GR187" s="187"/>
      <c r="GS187" s="187"/>
      <c r="GT187" s="187"/>
      <c r="GU187" s="187"/>
      <c r="GV187" s="187"/>
      <c r="GW187" s="187"/>
      <c r="GX187" s="187"/>
      <c r="GY187" s="187"/>
      <c r="GZ187" s="187"/>
      <c r="HA187" s="187"/>
      <c r="HB187" s="187"/>
      <c r="HC187" s="187"/>
      <c r="HD187" s="187"/>
      <c r="HE187" s="187"/>
      <c r="HF187" s="187"/>
      <c r="HG187" s="187"/>
      <c r="HH187" s="187"/>
      <c r="HI187" s="187"/>
      <c r="HJ187" s="187"/>
      <c r="HK187" s="187"/>
      <c r="HL187" s="187"/>
      <c r="HM187" s="187"/>
      <c r="HN187" s="187"/>
      <c r="HO187" s="187"/>
      <c r="HP187" s="187"/>
      <c r="HQ187" s="187"/>
      <c r="HR187" s="187"/>
      <c r="HS187" s="187"/>
      <c r="HT187" s="187"/>
      <c r="HU187" s="187"/>
      <c r="HV187" s="187"/>
      <c r="HW187" s="187"/>
      <c r="HX187" s="187"/>
      <c r="HY187" s="187"/>
      <c r="HZ187" s="187"/>
      <c r="IA187" s="187"/>
      <c r="IB187" s="187"/>
      <c r="IC187" s="187"/>
      <c r="ID187" s="187"/>
      <c r="IE187" s="187"/>
      <c r="IF187" s="187"/>
      <c r="IG187" s="187"/>
      <c r="IH187" s="187"/>
      <c r="II187" s="187"/>
      <c r="IJ187" s="187"/>
      <c r="IK187" s="187"/>
      <c r="IL187" s="187"/>
      <c r="IM187" s="187"/>
      <c r="IN187" s="187"/>
      <c r="IO187" s="187"/>
      <c r="IP187" s="187"/>
      <c r="IQ187" s="187"/>
      <c r="IR187" s="187"/>
      <c r="IS187" s="187"/>
      <c r="IT187" s="187"/>
      <c r="IU187" s="187"/>
      <c r="IV187" s="187"/>
    </row>
    <row r="188" spans="1:256" ht="15.75">
      <c r="A188" s="188" t="s">
        <v>743</v>
      </c>
      <c r="B188" s="197"/>
      <c r="C188" s="197"/>
      <c r="D188" s="197"/>
      <c r="E188" s="189">
        <f t="shared" si="34"/>
        <v>4335792</v>
      </c>
      <c r="F188" s="189">
        <f t="shared" si="34"/>
        <v>36101</v>
      </c>
      <c r="G188" s="189">
        <f t="shared" si="34"/>
        <v>4299691</v>
      </c>
      <c r="H188" s="189">
        <f>SUM(H189:H191)</f>
        <v>200000</v>
      </c>
      <c r="I188" s="189">
        <f>SUM(I189:I191)</f>
        <v>0</v>
      </c>
      <c r="J188" s="189">
        <f t="shared" si="25"/>
        <v>200000</v>
      </c>
      <c r="K188" s="189">
        <f>SUM(K189:K191)</f>
        <v>0</v>
      </c>
      <c r="L188" s="189">
        <f>SUM(L189:L191)</f>
        <v>0</v>
      </c>
      <c r="M188" s="189">
        <f t="shared" si="26"/>
        <v>0</v>
      </c>
      <c r="N188" s="189">
        <f>SUM(N189:N191)</f>
        <v>0</v>
      </c>
      <c r="O188" s="189">
        <f>SUM(O189:O191)</f>
        <v>0</v>
      </c>
      <c r="P188" s="189">
        <f t="shared" si="27"/>
        <v>0</v>
      </c>
      <c r="Q188" s="189">
        <f>SUM(Q189:Q191)</f>
        <v>0</v>
      </c>
      <c r="R188" s="189">
        <f>SUM(R189:R191)</f>
        <v>0</v>
      </c>
      <c r="S188" s="189">
        <f t="shared" si="28"/>
        <v>0</v>
      </c>
      <c r="T188" s="189">
        <f>SUM(T189:T191)</f>
        <v>0</v>
      </c>
      <c r="U188" s="189">
        <f>SUM(U189:U191)</f>
        <v>0</v>
      </c>
      <c r="V188" s="189">
        <f t="shared" si="29"/>
        <v>0</v>
      </c>
      <c r="W188" s="189">
        <f>SUM(W189:W191)</f>
        <v>364192</v>
      </c>
      <c r="X188" s="189">
        <f>SUM(X189:X191)</f>
        <v>36101</v>
      </c>
      <c r="Y188" s="189">
        <f t="shared" si="30"/>
        <v>328091</v>
      </c>
      <c r="Z188" s="189">
        <f>SUM(Z189:Z191)</f>
        <v>0</v>
      </c>
      <c r="AA188" s="189">
        <f>SUM(AA189:AA191)</f>
        <v>0</v>
      </c>
      <c r="AB188" s="189">
        <f t="shared" si="31"/>
        <v>0</v>
      </c>
      <c r="AC188" s="189">
        <f>SUM(AC189:AC191)</f>
        <v>3771600</v>
      </c>
      <c r="AD188" s="189">
        <f>SUM(AD189:AD191)</f>
        <v>0</v>
      </c>
      <c r="AE188" s="189">
        <f t="shared" si="32"/>
        <v>3771600</v>
      </c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  <c r="BD188" s="187"/>
      <c r="BE188" s="187"/>
      <c r="BF188" s="187"/>
      <c r="BG188" s="187"/>
      <c r="BH188" s="187"/>
      <c r="BI188" s="187"/>
      <c r="BJ188" s="187"/>
      <c r="BK188" s="187"/>
      <c r="BL188" s="187"/>
      <c r="BM188" s="187"/>
      <c r="BN188" s="187"/>
      <c r="BO188" s="187"/>
      <c r="BP188" s="187"/>
      <c r="BQ188" s="187"/>
      <c r="BR188" s="187"/>
      <c r="BS188" s="187"/>
      <c r="BT188" s="187"/>
      <c r="BU188" s="187"/>
      <c r="BV188" s="187"/>
      <c r="BW188" s="187"/>
      <c r="BX188" s="187"/>
      <c r="BY188" s="187"/>
      <c r="BZ188" s="187"/>
      <c r="CA188" s="187"/>
      <c r="CB188" s="187"/>
      <c r="CC188" s="187"/>
      <c r="CD188" s="187"/>
      <c r="CE188" s="187"/>
      <c r="CF188" s="187"/>
      <c r="CG188" s="187"/>
      <c r="CH188" s="187"/>
      <c r="CI188" s="187"/>
      <c r="CJ188" s="187"/>
      <c r="CK188" s="187"/>
      <c r="CL188" s="187"/>
      <c r="CM188" s="187"/>
      <c r="CN188" s="187"/>
      <c r="CO188" s="187"/>
      <c r="CP188" s="187"/>
      <c r="CQ188" s="187"/>
      <c r="CR188" s="187"/>
      <c r="CS188" s="187"/>
      <c r="CT188" s="187"/>
      <c r="CU188" s="187"/>
      <c r="CV188" s="187"/>
      <c r="CW188" s="187"/>
      <c r="CX188" s="187"/>
      <c r="CY188" s="187"/>
      <c r="CZ188" s="187"/>
      <c r="DA188" s="187"/>
      <c r="DB188" s="187"/>
      <c r="DC188" s="187"/>
      <c r="DD188" s="187"/>
      <c r="DE188" s="187"/>
      <c r="DF188" s="187"/>
      <c r="DG188" s="187"/>
      <c r="DH188" s="187"/>
      <c r="DI188" s="187"/>
      <c r="DJ188" s="187"/>
      <c r="DK188" s="187"/>
      <c r="DL188" s="187"/>
      <c r="DM188" s="187"/>
      <c r="DN188" s="187"/>
      <c r="DO188" s="187"/>
      <c r="DP188" s="187"/>
      <c r="DQ188" s="187"/>
      <c r="DR188" s="187"/>
      <c r="DS188" s="187"/>
      <c r="DT188" s="187"/>
      <c r="DU188" s="187"/>
      <c r="DV188" s="187"/>
      <c r="DW188" s="187"/>
      <c r="DX188" s="187"/>
      <c r="DY188" s="187"/>
      <c r="DZ188" s="187"/>
      <c r="EA188" s="187"/>
      <c r="EB188" s="187"/>
      <c r="EC188" s="187"/>
      <c r="ED188" s="187"/>
      <c r="EE188" s="187"/>
      <c r="EF188" s="187"/>
      <c r="EG188" s="187"/>
      <c r="EH188" s="187"/>
      <c r="EI188" s="187"/>
      <c r="EJ188" s="187"/>
      <c r="EK188" s="187"/>
      <c r="EL188" s="187"/>
      <c r="EM188" s="187"/>
      <c r="EN188" s="187"/>
      <c r="EO188" s="187"/>
      <c r="EP188" s="187"/>
      <c r="EQ188" s="187"/>
      <c r="ER188" s="187"/>
      <c r="ES188" s="187"/>
      <c r="ET188" s="187"/>
      <c r="EU188" s="187"/>
      <c r="EV188" s="187"/>
      <c r="EW188" s="187"/>
      <c r="EX188" s="187"/>
      <c r="EY188" s="187"/>
      <c r="EZ188" s="187"/>
      <c r="FA188" s="187"/>
      <c r="FB188" s="187"/>
      <c r="FC188" s="187"/>
      <c r="FD188" s="187"/>
      <c r="FE188" s="187"/>
      <c r="FF188" s="187"/>
      <c r="FG188" s="187"/>
      <c r="FH188" s="187"/>
      <c r="FI188" s="187"/>
      <c r="FJ188" s="187"/>
      <c r="FK188" s="187"/>
      <c r="FL188" s="187"/>
      <c r="FM188" s="187"/>
      <c r="FN188" s="187"/>
      <c r="FO188" s="187"/>
      <c r="FP188" s="187"/>
      <c r="FQ188" s="187"/>
      <c r="FR188" s="187"/>
      <c r="FS188" s="187"/>
      <c r="FT188" s="187"/>
      <c r="FU188" s="187"/>
      <c r="FV188" s="187"/>
      <c r="FW188" s="187"/>
      <c r="FX188" s="187"/>
      <c r="FY188" s="187"/>
      <c r="FZ188" s="187"/>
      <c r="GA188" s="187"/>
      <c r="GB188" s="187"/>
      <c r="GC188" s="187"/>
      <c r="GD188" s="187"/>
      <c r="GE188" s="187"/>
      <c r="GF188" s="187"/>
      <c r="GG188" s="187"/>
      <c r="GH188" s="187"/>
      <c r="GI188" s="187"/>
      <c r="GJ188" s="187"/>
      <c r="GK188" s="190"/>
      <c r="GL188" s="190"/>
      <c r="GM188" s="190"/>
      <c r="GN188" s="190"/>
      <c r="GO188" s="190"/>
      <c r="GP188" s="190"/>
      <c r="GQ188" s="190"/>
      <c r="GR188" s="190"/>
      <c r="GS188" s="190"/>
      <c r="GT188" s="190"/>
      <c r="GU188" s="190"/>
      <c r="GV188" s="190"/>
      <c r="GW188" s="190"/>
      <c r="GX188" s="190"/>
      <c r="GY188" s="190"/>
      <c r="GZ188" s="190"/>
      <c r="HA188" s="190"/>
      <c r="HB188" s="190"/>
      <c r="HC188" s="190"/>
      <c r="HD188" s="190"/>
      <c r="HE188" s="190"/>
      <c r="HF188" s="190"/>
      <c r="HG188" s="190"/>
      <c r="HH188" s="190"/>
      <c r="HI188" s="190"/>
      <c r="HJ188" s="190"/>
      <c r="HK188" s="190"/>
      <c r="HL188" s="190"/>
      <c r="HM188" s="190"/>
      <c r="HN188" s="190"/>
      <c r="HO188" s="190"/>
      <c r="HP188" s="190"/>
      <c r="HQ188" s="190"/>
      <c r="HR188" s="190"/>
      <c r="HS188" s="190"/>
      <c r="HT188" s="190"/>
      <c r="HU188" s="190"/>
      <c r="HV188" s="190"/>
      <c r="HW188" s="190"/>
      <c r="HX188" s="190"/>
      <c r="HY188" s="190"/>
      <c r="HZ188" s="190"/>
      <c r="IA188" s="190"/>
      <c r="IB188" s="190"/>
      <c r="IC188" s="190"/>
      <c r="ID188" s="190"/>
      <c r="IE188" s="190"/>
      <c r="IF188" s="190"/>
      <c r="IG188" s="190"/>
      <c r="IH188" s="190"/>
      <c r="II188" s="190"/>
      <c r="IJ188" s="190"/>
      <c r="IK188" s="190"/>
      <c r="IL188" s="190"/>
      <c r="IM188" s="190"/>
      <c r="IN188" s="190"/>
      <c r="IO188" s="190"/>
      <c r="IP188" s="190"/>
      <c r="IQ188" s="190"/>
      <c r="IR188" s="190"/>
      <c r="IS188" s="190"/>
      <c r="IT188" s="190"/>
      <c r="IU188" s="190"/>
      <c r="IV188" s="190"/>
    </row>
    <row r="189" spans="1:256" ht="31.5">
      <c r="A189" s="198" t="s">
        <v>764</v>
      </c>
      <c r="B189" s="199">
        <v>2</v>
      </c>
      <c r="C189" s="199">
        <v>311</v>
      </c>
      <c r="D189" s="199">
        <v>5202</v>
      </c>
      <c r="E189" s="201">
        <f t="shared" si="34"/>
        <v>1000000</v>
      </c>
      <c r="F189" s="201">
        <f t="shared" si="34"/>
        <v>0</v>
      </c>
      <c r="G189" s="201">
        <f t="shared" si="34"/>
        <v>1000000</v>
      </c>
      <c r="H189" s="201">
        <v>200000</v>
      </c>
      <c r="I189" s="201"/>
      <c r="J189" s="201">
        <f t="shared" si="25"/>
        <v>200000</v>
      </c>
      <c r="K189" s="201"/>
      <c r="L189" s="201"/>
      <c r="M189" s="201">
        <f t="shared" si="26"/>
        <v>0</v>
      </c>
      <c r="N189" s="201"/>
      <c r="O189" s="201"/>
      <c r="P189" s="201">
        <f t="shared" si="27"/>
        <v>0</v>
      </c>
      <c r="Q189" s="201"/>
      <c r="R189" s="201"/>
      <c r="S189" s="201">
        <f t="shared" si="28"/>
        <v>0</v>
      </c>
      <c r="T189" s="201"/>
      <c r="U189" s="201"/>
      <c r="V189" s="201">
        <f t="shared" si="29"/>
        <v>0</v>
      </c>
      <c r="W189" s="201"/>
      <c r="X189" s="201"/>
      <c r="Y189" s="201">
        <f t="shared" si="30"/>
        <v>0</v>
      </c>
      <c r="Z189" s="201"/>
      <c r="AA189" s="201"/>
      <c r="AB189" s="201">
        <f t="shared" si="31"/>
        <v>0</v>
      </c>
      <c r="AC189" s="201">
        <f>800000</f>
        <v>800000</v>
      </c>
      <c r="AD189" s="201"/>
      <c r="AE189" s="201">
        <f t="shared" si="32"/>
        <v>800000</v>
      </c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  <c r="EG189" s="190"/>
      <c r="EH189" s="190"/>
      <c r="EI189" s="190"/>
      <c r="EJ189" s="190"/>
      <c r="EK189" s="190"/>
      <c r="EL189" s="190"/>
      <c r="EM189" s="190"/>
      <c r="EN189" s="190"/>
      <c r="EO189" s="190"/>
      <c r="EP189" s="190"/>
      <c r="EQ189" s="190"/>
      <c r="ER189" s="190"/>
      <c r="ES189" s="190"/>
      <c r="ET189" s="190"/>
      <c r="EU189" s="190"/>
      <c r="EV189" s="190"/>
      <c r="EW189" s="190"/>
      <c r="EX189" s="190"/>
      <c r="EY189" s="190"/>
      <c r="EZ189" s="190"/>
      <c r="FA189" s="190"/>
      <c r="FB189" s="190"/>
      <c r="FC189" s="190"/>
      <c r="FD189" s="190"/>
      <c r="FE189" s="190"/>
      <c r="FF189" s="190"/>
      <c r="FG189" s="190"/>
      <c r="FH189" s="190"/>
      <c r="FI189" s="190"/>
      <c r="FJ189" s="190"/>
      <c r="FK189" s="190"/>
      <c r="FL189" s="190"/>
      <c r="FM189" s="190"/>
      <c r="FN189" s="190"/>
      <c r="FO189" s="190"/>
      <c r="FP189" s="190"/>
      <c r="FQ189" s="190"/>
      <c r="FR189" s="190"/>
      <c r="FS189" s="190"/>
      <c r="FT189" s="190"/>
      <c r="FU189" s="190"/>
      <c r="FV189" s="190"/>
      <c r="FW189" s="190"/>
      <c r="FX189" s="190"/>
      <c r="FY189" s="190"/>
      <c r="FZ189" s="190"/>
      <c r="GA189" s="190"/>
      <c r="GB189" s="190"/>
      <c r="GC189" s="190"/>
      <c r="GD189" s="190"/>
      <c r="GE189" s="190"/>
      <c r="GF189" s="190"/>
      <c r="GG189" s="190"/>
      <c r="GH189" s="190"/>
      <c r="GI189" s="190"/>
      <c r="GJ189" s="190"/>
      <c r="GK189" s="190"/>
      <c r="GL189" s="190"/>
      <c r="GM189" s="190"/>
      <c r="GN189" s="190"/>
      <c r="GO189" s="190"/>
      <c r="GP189" s="190"/>
      <c r="GQ189" s="190"/>
      <c r="GR189" s="190"/>
      <c r="GS189" s="190"/>
      <c r="GT189" s="190"/>
      <c r="GU189" s="190"/>
      <c r="GV189" s="190"/>
      <c r="GW189" s="190"/>
      <c r="GX189" s="190"/>
      <c r="GY189" s="190"/>
      <c r="GZ189" s="190"/>
      <c r="HA189" s="190"/>
      <c r="HB189" s="190"/>
      <c r="HC189" s="190"/>
      <c r="HD189" s="190"/>
      <c r="HE189" s="190"/>
      <c r="HF189" s="190"/>
      <c r="HG189" s="190"/>
      <c r="HH189" s="190"/>
      <c r="HI189" s="190"/>
      <c r="HJ189" s="190"/>
      <c r="HK189" s="190"/>
      <c r="HL189" s="190"/>
      <c r="HM189" s="190"/>
      <c r="HN189" s="190"/>
      <c r="HO189" s="190"/>
      <c r="HP189" s="190"/>
      <c r="HQ189" s="190"/>
      <c r="HR189" s="190"/>
      <c r="HS189" s="190"/>
      <c r="HT189" s="190"/>
      <c r="HU189" s="190"/>
      <c r="HV189" s="190"/>
      <c r="HW189" s="190"/>
      <c r="HX189" s="190"/>
      <c r="HY189" s="190"/>
      <c r="HZ189" s="190"/>
      <c r="IA189" s="190"/>
      <c r="IB189" s="190"/>
      <c r="IC189" s="190"/>
      <c r="ID189" s="190"/>
      <c r="IE189" s="190"/>
      <c r="IF189" s="190"/>
      <c r="IG189" s="190"/>
      <c r="IH189" s="190"/>
      <c r="II189" s="190"/>
      <c r="IJ189" s="190"/>
      <c r="IK189" s="190"/>
      <c r="IL189" s="190"/>
      <c r="IM189" s="190"/>
      <c r="IN189" s="190"/>
      <c r="IO189" s="190"/>
      <c r="IP189" s="190"/>
      <c r="IQ189" s="190"/>
      <c r="IR189" s="190"/>
      <c r="IS189" s="190"/>
      <c r="IT189" s="190"/>
      <c r="IU189" s="190"/>
      <c r="IV189" s="190"/>
    </row>
    <row r="190" spans="1:256" ht="31.5">
      <c r="A190" s="198" t="s">
        <v>765</v>
      </c>
      <c r="B190" s="199"/>
      <c r="C190" s="199"/>
      <c r="D190" s="199"/>
      <c r="E190" s="201">
        <f t="shared" si="34"/>
        <v>2971600</v>
      </c>
      <c r="F190" s="201">
        <f t="shared" si="34"/>
        <v>0</v>
      </c>
      <c r="G190" s="201">
        <f t="shared" si="34"/>
        <v>2971600</v>
      </c>
      <c r="H190" s="201"/>
      <c r="I190" s="201"/>
      <c r="J190" s="201">
        <f t="shared" si="25"/>
        <v>0</v>
      </c>
      <c r="K190" s="201"/>
      <c r="L190" s="201"/>
      <c r="M190" s="201">
        <f t="shared" si="26"/>
        <v>0</v>
      </c>
      <c r="N190" s="201"/>
      <c r="O190" s="201"/>
      <c r="P190" s="201">
        <f t="shared" si="27"/>
        <v>0</v>
      </c>
      <c r="Q190" s="201"/>
      <c r="R190" s="201"/>
      <c r="S190" s="201">
        <f t="shared" si="28"/>
        <v>0</v>
      </c>
      <c r="T190" s="201"/>
      <c r="U190" s="201"/>
      <c r="V190" s="201">
        <f t="shared" si="29"/>
        <v>0</v>
      </c>
      <c r="W190" s="201"/>
      <c r="X190" s="201"/>
      <c r="Y190" s="201">
        <f t="shared" si="30"/>
        <v>0</v>
      </c>
      <c r="Z190" s="201"/>
      <c r="AA190" s="201"/>
      <c r="AB190" s="201">
        <f t="shared" si="31"/>
        <v>0</v>
      </c>
      <c r="AC190" s="201">
        <v>2971600</v>
      </c>
      <c r="AD190" s="201"/>
      <c r="AE190" s="201">
        <f t="shared" si="32"/>
        <v>2971600</v>
      </c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  <c r="EG190" s="190"/>
      <c r="EH190" s="190"/>
      <c r="EI190" s="190"/>
      <c r="EJ190" s="190"/>
      <c r="EK190" s="190"/>
      <c r="EL190" s="190"/>
      <c r="EM190" s="190"/>
      <c r="EN190" s="190"/>
      <c r="EO190" s="190"/>
      <c r="EP190" s="190"/>
      <c r="EQ190" s="190"/>
      <c r="ER190" s="190"/>
      <c r="ES190" s="190"/>
      <c r="ET190" s="190"/>
      <c r="EU190" s="190"/>
      <c r="EV190" s="190"/>
      <c r="EW190" s="190"/>
      <c r="EX190" s="190"/>
      <c r="EY190" s="190"/>
      <c r="EZ190" s="190"/>
      <c r="FA190" s="190"/>
      <c r="FB190" s="190"/>
      <c r="FC190" s="190"/>
      <c r="FD190" s="190"/>
      <c r="FE190" s="190"/>
      <c r="FF190" s="190"/>
      <c r="FG190" s="190"/>
      <c r="FH190" s="190"/>
      <c r="FI190" s="190"/>
      <c r="FJ190" s="190"/>
      <c r="FK190" s="190"/>
      <c r="FL190" s="190"/>
      <c r="FM190" s="190"/>
      <c r="FN190" s="190"/>
      <c r="FO190" s="190"/>
      <c r="FP190" s="190"/>
      <c r="FQ190" s="190"/>
      <c r="FR190" s="190"/>
      <c r="FS190" s="190"/>
      <c r="FT190" s="190"/>
      <c r="FU190" s="190"/>
      <c r="FV190" s="190"/>
      <c r="FW190" s="190"/>
      <c r="FX190" s="190"/>
      <c r="FY190" s="190"/>
      <c r="FZ190" s="190"/>
      <c r="GA190" s="190"/>
      <c r="GB190" s="190"/>
      <c r="GC190" s="190"/>
      <c r="GD190" s="190"/>
      <c r="GE190" s="190"/>
      <c r="GF190" s="190"/>
      <c r="GG190" s="190"/>
      <c r="GH190" s="190"/>
      <c r="GI190" s="190"/>
      <c r="GJ190" s="190"/>
      <c r="GK190" s="190"/>
      <c r="GL190" s="190"/>
      <c r="GM190" s="190"/>
      <c r="GN190" s="190"/>
      <c r="GO190" s="190"/>
      <c r="GP190" s="190"/>
      <c r="GQ190" s="190"/>
      <c r="GR190" s="190"/>
      <c r="GS190" s="190"/>
      <c r="GT190" s="190"/>
      <c r="GU190" s="190"/>
      <c r="GV190" s="190"/>
      <c r="GW190" s="190"/>
      <c r="GX190" s="190"/>
      <c r="GY190" s="190"/>
      <c r="GZ190" s="190"/>
      <c r="HA190" s="190"/>
      <c r="HB190" s="190"/>
      <c r="HC190" s="190"/>
      <c r="HD190" s="190"/>
      <c r="HE190" s="190"/>
      <c r="HF190" s="190"/>
      <c r="HG190" s="190"/>
      <c r="HH190" s="190"/>
      <c r="HI190" s="190"/>
      <c r="HJ190" s="190"/>
      <c r="HK190" s="190"/>
      <c r="HL190" s="190"/>
      <c r="HM190" s="190"/>
      <c r="HN190" s="190"/>
      <c r="HO190" s="190"/>
      <c r="HP190" s="190"/>
      <c r="HQ190" s="190"/>
      <c r="HR190" s="190"/>
      <c r="HS190" s="190"/>
      <c r="HT190" s="190"/>
      <c r="HU190" s="190"/>
      <c r="HV190" s="190"/>
      <c r="HW190" s="190"/>
      <c r="HX190" s="190"/>
      <c r="HY190" s="190"/>
      <c r="HZ190" s="190"/>
      <c r="IA190" s="190"/>
      <c r="IB190" s="190"/>
      <c r="IC190" s="190"/>
      <c r="ID190" s="190"/>
      <c r="IE190" s="190"/>
      <c r="IF190" s="190"/>
      <c r="IG190" s="190"/>
      <c r="IH190" s="190"/>
      <c r="II190" s="190"/>
      <c r="IJ190" s="190"/>
      <c r="IK190" s="190"/>
      <c r="IL190" s="190"/>
      <c r="IM190" s="190"/>
      <c r="IN190" s="190"/>
      <c r="IO190" s="190"/>
      <c r="IP190" s="190"/>
      <c r="IQ190" s="190"/>
      <c r="IR190" s="190"/>
      <c r="IS190" s="190"/>
      <c r="IT190" s="190"/>
      <c r="IU190" s="190"/>
      <c r="IV190" s="190"/>
    </row>
    <row r="191" spans="1:256" ht="47.25">
      <c r="A191" s="198" t="s">
        <v>766</v>
      </c>
      <c r="B191" s="199">
        <v>2</v>
      </c>
      <c r="C191" s="199">
        <v>311</v>
      </c>
      <c r="D191" s="199">
        <v>5202</v>
      </c>
      <c r="E191" s="201">
        <f t="shared" si="34"/>
        <v>364192</v>
      </c>
      <c r="F191" s="201">
        <f t="shared" si="34"/>
        <v>36101</v>
      </c>
      <c r="G191" s="201">
        <f t="shared" si="34"/>
        <v>328091</v>
      </c>
      <c r="H191" s="201"/>
      <c r="I191" s="201"/>
      <c r="J191" s="201">
        <f t="shared" si="25"/>
        <v>0</v>
      </c>
      <c r="K191" s="201"/>
      <c r="L191" s="201"/>
      <c r="M191" s="201">
        <f t="shared" si="26"/>
        <v>0</v>
      </c>
      <c r="N191" s="201"/>
      <c r="O191" s="201"/>
      <c r="P191" s="201">
        <f t="shared" si="27"/>
        <v>0</v>
      </c>
      <c r="Q191" s="201"/>
      <c r="R191" s="201"/>
      <c r="S191" s="201">
        <f t="shared" si="28"/>
        <v>0</v>
      </c>
      <c r="T191" s="201"/>
      <c r="U191" s="201"/>
      <c r="V191" s="201">
        <f t="shared" si="29"/>
        <v>0</v>
      </c>
      <c r="W191" s="201">
        <v>364192</v>
      </c>
      <c r="X191" s="201">
        <v>36101</v>
      </c>
      <c r="Y191" s="201">
        <f t="shared" si="30"/>
        <v>328091</v>
      </c>
      <c r="Z191" s="201"/>
      <c r="AA191" s="201"/>
      <c r="AB191" s="201">
        <f t="shared" si="31"/>
        <v>0</v>
      </c>
      <c r="AC191" s="201"/>
      <c r="AD191" s="201"/>
      <c r="AE191" s="201">
        <f t="shared" si="32"/>
        <v>0</v>
      </c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  <c r="EG191" s="190"/>
      <c r="EH191" s="190"/>
      <c r="EI191" s="190"/>
      <c r="EJ191" s="190"/>
      <c r="EK191" s="190"/>
      <c r="EL191" s="190"/>
      <c r="EM191" s="190"/>
      <c r="EN191" s="190"/>
      <c r="EO191" s="190"/>
      <c r="EP191" s="190"/>
      <c r="EQ191" s="190"/>
      <c r="ER191" s="190"/>
      <c r="ES191" s="190"/>
      <c r="ET191" s="190"/>
      <c r="EU191" s="190"/>
      <c r="EV191" s="190"/>
      <c r="EW191" s="190"/>
      <c r="EX191" s="190"/>
      <c r="EY191" s="190"/>
      <c r="EZ191" s="190"/>
      <c r="FA191" s="190"/>
      <c r="FB191" s="190"/>
      <c r="FC191" s="190"/>
      <c r="FD191" s="190"/>
      <c r="FE191" s="190"/>
      <c r="FF191" s="190"/>
      <c r="FG191" s="190"/>
      <c r="FH191" s="190"/>
      <c r="FI191" s="190"/>
      <c r="FJ191" s="190"/>
      <c r="FK191" s="190"/>
      <c r="FL191" s="190"/>
      <c r="FM191" s="190"/>
      <c r="FN191" s="190"/>
      <c r="FO191" s="190"/>
      <c r="FP191" s="190"/>
      <c r="FQ191" s="190"/>
      <c r="FR191" s="190"/>
      <c r="FS191" s="190"/>
      <c r="FT191" s="190"/>
      <c r="FU191" s="190"/>
      <c r="FV191" s="190"/>
      <c r="FW191" s="190"/>
      <c r="FX191" s="190"/>
      <c r="FY191" s="190"/>
      <c r="FZ191" s="190"/>
      <c r="GA191" s="190"/>
      <c r="GB191" s="190"/>
      <c r="GC191" s="190"/>
      <c r="GD191" s="190"/>
      <c r="GE191" s="190"/>
      <c r="GF191" s="190"/>
      <c r="GG191" s="190"/>
      <c r="GH191" s="190"/>
      <c r="GI191" s="190"/>
      <c r="GJ191" s="190"/>
      <c r="GK191" s="190"/>
      <c r="GL191" s="190"/>
      <c r="GM191" s="190"/>
      <c r="GN191" s="190"/>
      <c r="GO191" s="190"/>
      <c r="GP191" s="190"/>
      <c r="GQ191" s="190"/>
      <c r="GR191" s="190"/>
      <c r="GS191" s="190"/>
      <c r="GT191" s="190"/>
      <c r="GU191" s="190"/>
      <c r="GV191" s="190"/>
      <c r="GW191" s="190"/>
      <c r="GX191" s="190"/>
      <c r="GY191" s="190"/>
      <c r="GZ191" s="190"/>
      <c r="HA191" s="190"/>
      <c r="HB191" s="190"/>
      <c r="HC191" s="190"/>
      <c r="HD191" s="190"/>
      <c r="HE191" s="190"/>
      <c r="HF191" s="190"/>
      <c r="HG191" s="190"/>
      <c r="HH191" s="190"/>
      <c r="HI191" s="190"/>
      <c r="HJ191" s="190"/>
      <c r="HK191" s="190"/>
      <c r="HL191" s="190"/>
      <c r="HM191" s="190"/>
      <c r="HN191" s="190"/>
      <c r="HO191" s="190"/>
      <c r="HP191" s="190"/>
      <c r="HQ191" s="190"/>
      <c r="HR191" s="190"/>
      <c r="HS191" s="190"/>
      <c r="HT191" s="190"/>
      <c r="HU191" s="190"/>
      <c r="HV191" s="190"/>
      <c r="HW191" s="190"/>
      <c r="HX191" s="190"/>
      <c r="HY191" s="190"/>
      <c r="HZ191" s="190"/>
      <c r="IA191" s="190"/>
      <c r="IB191" s="190"/>
      <c r="IC191" s="190"/>
      <c r="ID191" s="190"/>
      <c r="IE191" s="190"/>
      <c r="IF191" s="190"/>
      <c r="IG191" s="190"/>
      <c r="IH191" s="190"/>
      <c r="II191" s="190"/>
      <c r="IJ191" s="190"/>
      <c r="IK191" s="190"/>
      <c r="IL191" s="190"/>
      <c r="IM191" s="190"/>
      <c r="IN191" s="190"/>
      <c r="IO191" s="190"/>
      <c r="IP191" s="190"/>
      <c r="IQ191" s="190"/>
      <c r="IR191" s="190"/>
      <c r="IS191" s="190"/>
      <c r="IT191" s="190"/>
      <c r="IU191" s="190"/>
      <c r="IV191" s="190"/>
    </row>
    <row r="192" spans="1:256" ht="31.5">
      <c r="A192" s="188" t="s">
        <v>745</v>
      </c>
      <c r="B192" s="197"/>
      <c r="C192" s="197"/>
      <c r="D192" s="197"/>
      <c r="E192" s="189">
        <f t="shared" si="34"/>
        <v>44474</v>
      </c>
      <c r="F192" s="189">
        <f t="shared" si="34"/>
        <v>17584</v>
      </c>
      <c r="G192" s="189">
        <f t="shared" si="34"/>
        <v>26890</v>
      </c>
      <c r="H192" s="189">
        <f>SUM(H193:H197)</f>
        <v>0</v>
      </c>
      <c r="I192" s="189">
        <f>SUM(I193:I197)</f>
        <v>0</v>
      </c>
      <c r="J192" s="189">
        <f t="shared" si="25"/>
        <v>0</v>
      </c>
      <c r="K192" s="189">
        <f>SUM(K193:K197)</f>
        <v>0</v>
      </c>
      <c r="L192" s="189">
        <f>SUM(L193:L197)</f>
        <v>0</v>
      </c>
      <c r="M192" s="189">
        <f t="shared" si="26"/>
        <v>0</v>
      </c>
      <c r="N192" s="189">
        <f>SUM(N193:N197)</f>
        <v>18580</v>
      </c>
      <c r="O192" s="189">
        <f>SUM(O193:O197)</f>
        <v>0</v>
      </c>
      <c r="P192" s="189">
        <f t="shared" si="27"/>
        <v>18580</v>
      </c>
      <c r="Q192" s="189">
        <f>SUM(Q193:Q197)</f>
        <v>0</v>
      </c>
      <c r="R192" s="189">
        <f>SUM(R193:R197)</f>
        <v>0</v>
      </c>
      <c r="S192" s="189">
        <f t="shared" si="28"/>
        <v>0</v>
      </c>
      <c r="T192" s="189">
        <f>SUM(T193:T197)</f>
        <v>25894</v>
      </c>
      <c r="U192" s="189">
        <f>SUM(U193:U197)</f>
        <v>17584</v>
      </c>
      <c r="V192" s="189">
        <f t="shared" si="29"/>
        <v>8310</v>
      </c>
      <c r="W192" s="189">
        <f>SUM(W193:W197)</f>
        <v>0</v>
      </c>
      <c r="X192" s="189">
        <f>SUM(X193:X197)</f>
        <v>0</v>
      </c>
      <c r="Y192" s="189">
        <f t="shared" si="30"/>
        <v>0</v>
      </c>
      <c r="Z192" s="189">
        <f>SUM(Z193:Z197)</f>
        <v>0</v>
      </c>
      <c r="AA192" s="189">
        <f>SUM(AA193:AA197)</f>
        <v>0</v>
      </c>
      <c r="AB192" s="189">
        <f t="shared" si="31"/>
        <v>0</v>
      </c>
      <c r="AC192" s="189">
        <f>SUM(AC193:AC197)</f>
        <v>0</v>
      </c>
      <c r="AD192" s="189">
        <f>SUM(AD193:AD197)</f>
        <v>0</v>
      </c>
      <c r="AE192" s="189">
        <f t="shared" si="32"/>
        <v>0</v>
      </c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  <c r="EG192" s="190"/>
      <c r="EH192" s="190"/>
      <c r="EI192" s="190"/>
      <c r="EJ192" s="190"/>
      <c r="EK192" s="190"/>
      <c r="EL192" s="190"/>
      <c r="EM192" s="190"/>
      <c r="EN192" s="190"/>
      <c r="EO192" s="190"/>
      <c r="EP192" s="190"/>
      <c r="EQ192" s="190"/>
      <c r="ER192" s="190"/>
      <c r="ES192" s="190"/>
      <c r="ET192" s="190"/>
      <c r="EU192" s="190"/>
      <c r="EV192" s="190"/>
      <c r="EW192" s="190"/>
      <c r="EX192" s="190"/>
      <c r="EY192" s="190"/>
      <c r="EZ192" s="190"/>
      <c r="FA192" s="190"/>
      <c r="FB192" s="190"/>
      <c r="FC192" s="190"/>
      <c r="FD192" s="190"/>
      <c r="FE192" s="190"/>
      <c r="FF192" s="190"/>
      <c r="FG192" s="190"/>
      <c r="FH192" s="190"/>
      <c r="FI192" s="190"/>
      <c r="FJ192" s="190"/>
      <c r="FK192" s="190"/>
      <c r="FL192" s="190"/>
      <c r="FM192" s="190"/>
      <c r="FN192" s="190"/>
      <c r="FO192" s="190"/>
      <c r="FP192" s="190"/>
      <c r="FQ192" s="190"/>
      <c r="FR192" s="190"/>
      <c r="FS192" s="190"/>
      <c r="FT192" s="190"/>
      <c r="FU192" s="190"/>
      <c r="FV192" s="190"/>
      <c r="FW192" s="190"/>
      <c r="FX192" s="190"/>
      <c r="FY192" s="190"/>
      <c r="FZ192" s="190"/>
      <c r="GA192" s="190"/>
      <c r="GB192" s="190"/>
      <c r="GC192" s="190"/>
      <c r="GD192" s="190"/>
      <c r="GE192" s="190"/>
      <c r="GF192" s="190"/>
      <c r="GG192" s="190"/>
      <c r="GH192" s="190"/>
      <c r="GI192" s="190"/>
      <c r="GJ192" s="190"/>
      <c r="GK192" s="190"/>
      <c r="GL192" s="190"/>
      <c r="GM192" s="190"/>
      <c r="GN192" s="190"/>
      <c r="GO192" s="190"/>
      <c r="GP192" s="190"/>
      <c r="GQ192" s="190"/>
      <c r="GR192" s="190"/>
      <c r="GS192" s="190"/>
      <c r="GT192" s="190"/>
      <c r="GU192" s="190"/>
      <c r="GV192" s="190"/>
      <c r="GW192" s="190"/>
      <c r="GX192" s="190"/>
      <c r="GY192" s="190"/>
      <c r="GZ192" s="190"/>
      <c r="HA192" s="190"/>
      <c r="HB192" s="190"/>
      <c r="HC192" s="190"/>
      <c r="HD192" s="190"/>
      <c r="HE192" s="190"/>
      <c r="HF192" s="190"/>
      <c r="HG192" s="190"/>
      <c r="HH192" s="190"/>
      <c r="HI192" s="190"/>
      <c r="HJ192" s="190"/>
      <c r="HK192" s="190"/>
      <c r="HL192" s="190"/>
      <c r="HM192" s="190"/>
      <c r="HN192" s="190"/>
      <c r="HO192" s="190"/>
      <c r="HP192" s="190"/>
      <c r="HQ192" s="190"/>
      <c r="HR192" s="190"/>
      <c r="HS192" s="190"/>
      <c r="HT192" s="190"/>
      <c r="HU192" s="190"/>
      <c r="HV192" s="190"/>
      <c r="HW192" s="190"/>
      <c r="HX192" s="190"/>
      <c r="HY192" s="190"/>
      <c r="HZ192" s="190"/>
      <c r="IA192" s="190"/>
      <c r="IB192" s="190"/>
      <c r="IC192" s="190"/>
      <c r="ID192" s="190"/>
      <c r="IE192" s="190"/>
      <c r="IF192" s="190"/>
      <c r="IG192" s="190"/>
      <c r="IH192" s="190"/>
      <c r="II192" s="190"/>
      <c r="IJ192" s="190"/>
      <c r="IK192" s="190"/>
      <c r="IL192" s="190"/>
      <c r="IM192" s="190"/>
      <c r="IN192" s="190"/>
      <c r="IO192" s="190"/>
      <c r="IP192" s="190"/>
      <c r="IQ192" s="190"/>
      <c r="IR192" s="190"/>
      <c r="IS192" s="190"/>
      <c r="IT192" s="190"/>
      <c r="IU192" s="190"/>
      <c r="IV192" s="190"/>
    </row>
    <row r="193" spans="1:256" ht="15.75">
      <c r="A193" s="198" t="s">
        <v>767</v>
      </c>
      <c r="B193" s="199">
        <v>1</v>
      </c>
      <c r="C193" s="199">
        <v>322</v>
      </c>
      <c r="D193" s="199">
        <v>5203</v>
      </c>
      <c r="E193" s="201">
        <f t="shared" si="34"/>
        <v>11668</v>
      </c>
      <c r="F193" s="201">
        <f t="shared" si="34"/>
        <v>3358</v>
      </c>
      <c r="G193" s="201">
        <f t="shared" si="34"/>
        <v>8310</v>
      </c>
      <c r="H193" s="201"/>
      <c r="I193" s="201"/>
      <c r="J193" s="201">
        <f t="shared" si="25"/>
        <v>0</v>
      </c>
      <c r="K193" s="201"/>
      <c r="L193" s="201"/>
      <c r="M193" s="201">
        <f t="shared" si="26"/>
        <v>0</v>
      </c>
      <c r="N193" s="201"/>
      <c r="O193" s="201"/>
      <c r="P193" s="201">
        <f t="shared" si="27"/>
        <v>0</v>
      </c>
      <c r="Q193" s="201"/>
      <c r="R193" s="201"/>
      <c r="S193" s="201">
        <f t="shared" si="28"/>
        <v>0</v>
      </c>
      <c r="T193" s="201">
        <f>131668-120000</f>
        <v>11668</v>
      </c>
      <c r="U193" s="201">
        <v>3358</v>
      </c>
      <c r="V193" s="201">
        <f t="shared" si="29"/>
        <v>8310</v>
      </c>
      <c r="W193" s="201"/>
      <c r="X193" s="201"/>
      <c r="Y193" s="201">
        <f t="shared" si="30"/>
        <v>0</v>
      </c>
      <c r="Z193" s="201"/>
      <c r="AA193" s="201"/>
      <c r="AB193" s="201">
        <f t="shared" si="31"/>
        <v>0</v>
      </c>
      <c r="AC193" s="201"/>
      <c r="AD193" s="201"/>
      <c r="AE193" s="201">
        <f t="shared" si="32"/>
        <v>0</v>
      </c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  <c r="DW193" s="190"/>
      <c r="DX193" s="190"/>
      <c r="DY193" s="190"/>
      <c r="DZ193" s="190"/>
      <c r="EA193" s="190"/>
      <c r="EB193" s="190"/>
      <c r="EC193" s="190"/>
      <c r="ED193" s="190"/>
      <c r="EE193" s="190"/>
      <c r="EF193" s="190"/>
      <c r="EG193" s="190"/>
      <c r="EH193" s="190"/>
      <c r="EI193" s="190"/>
      <c r="EJ193" s="190"/>
      <c r="EK193" s="190"/>
      <c r="EL193" s="190"/>
      <c r="EM193" s="190"/>
      <c r="EN193" s="190"/>
      <c r="EO193" s="190"/>
      <c r="EP193" s="190"/>
      <c r="EQ193" s="190"/>
      <c r="ER193" s="190"/>
      <c r="ES193" s="190"/>
      <c r="ET193" s="190"/>
      <c r="EU193" s="190"/>
      <c r="EV193" s="190"/>
      <c r="EW193" s="190"/>
      <c r="EX193" s="190"/>
      <c r="EY193" s="190"/>
      <c r="EZ193" s="190"/>
      <c r="FA193" s="190"/>
      <c r="FB193" s="190"/>
      <c r="FC193" s="190"/>
      <c r="FD193" s="190"/>
      <c r="FE193" s="190"/>
      <c r="FF193" s="190"/>
      <c r="FG193" s="190"/>
      <c r="FH193" s="190"/>
      <c r="FI193" s="190"/>
      <c r="FJ193" s="190"/>
      <c r="FK193" s="190"/>
      <c r="FL193" s="190"/>
      <c r="FM193" s="190"/>
      <c r="FN193" s="190"/>
      <c r="FO193" s="190"/>
      <c r="FP193" s="190"/>
      <c r="FQ193" s="190"/>
      <c r="FR193" s="190"/>
      <c r="FS193" s="190"/>
      <c r="FT193" s="190"/>
      <c r="FU193" s="190"/>
      <c r="FV193" s="190"/>
      <c r="FW193" s="190"/>
      <c r="FX193" s="190"/>
      <c r="FY193" s="190"/>
      <c r="FZ193" s="190"/>
      <c r="GA193" s="190"/>
      <c r="GB193" s="190"/>
      <c r="GC193" s="190"/>
      <c r="GD193" s="190"/>
      <c r="GE193" s="190"/>
      <c r="GF193" s="190"/>
      <c r="GG193" s="190"/>
      <c r="GH193" s="190"/>
      <c r="GI193" s="190"/>
      <c r="GJ193" s="190"/>
      <c r="GK193" s="190"/>
      <c r="GL193" s="190"/>
      <c r="GM193" s="190"/>
      <c r="GN193" s="190"/>
      <c r="GO193" s="190"/>
      <c r="GP193" s="190"/>
      <c r="GQ193" s="190"/>
      <c r="GR193" s="190"/>
      <c r="GS193" s="190"/>
      <c r="GT193" s="190"/>
      <c r="GU193" s="190"/>
      <c r="GV193" s="190"/>
      <c r="GW193" s="190"/>
      <c r="GX193" s="190"/>
      <c r="GY193" s="190"/>
      <c r="GZ193" s="190"/>
      <c r="HA193" s="190"/>
      <c r="HB193" s="190"/>
      <c r="HC193" s="190"/>
      <c r="HD193" s="190"/>
      <c r="HE193" s="190"/>
      <c r="HF193" s="190"/>
      <c r="HG193" s="190"/>
      <c r="HH193" s="190"/>
      <c r="HI193" s="190"/>
      <c r="HJ193" s="190"/>
      <c r="HK193" s="190"/>
      <c r="HL193" s="190"/>
      <c r="HM193" s="190"/>
      <c r="HN193" s="190"/>
      <c r="HO193" s="190"/>
      <c r="HP193" s="190"/>
      <c r="HQ193" s="190"/>
      <c r="HR193" s="190"/>
      <c r="HS193" s="190"/>
      <c r="HT193" s="190"/>
      <c r="HU193" s="190"/>
      <c r="HV193" s="190"/>
      <c r="HW193" s="190"/>
      <c r="HX193" s="190"/>
      <c r="HY193" s="190"/>
      <c r="HZ193" s="190"/>
      <c r="IA193" s="190"/>
      <c r="IB193" s="190"/>
      <c r="IC193" s="190"/>
      <c r="ID193" s="190"/>
      <c r="IE193" s="190"/>
      <c r="IF193" s="190"/>
      <c r="IG193" s="190"/>
      <c r="IH193" s="190"/>
      <c r="II193" s="190"/>
      <c r="IJ193" s="190"/>
      <c r="IK193" s="190"/>
      <c r="IL193" s="190"/>
      <c r="IM193" s="190"/>
      <c r="IN193" s="190"/>
      <c r="IO193" s="190"/>
      <c r="IP193" s="190"/>
      <c r="IQ193" s="190"/>
      <c r="IR193" s="190"/>
      <c r="IS193" s="190"/>
      <c r="IT193" s="190"/>
      <c r="IU193" s="190"/>
      <c r="IV193" s="190"/>
    </row>
    <row r="194" spans="1:256" ht="31.5">
      <c r="A194" s="198" t="s">
        <v>768</v>
      </c>
      <c r="B194" s="199">
        <v>1</v>
      </c>
      <c r="C194" s="199">
        <v>322</v>
      </c>
      <c r="D194" s="199">
        <v>5203</v>
      </c>
      <c r="E194" s="201">
        <f t="shared" si="34"/>
        <v>3744</v>
      </c>
      <c r="F194" s="201">
        <f t="shared" si="34"/>
        <v>3744</v>
      </c>
      <c r="G194" s="201">
        <f t="shared" si="34"/>
        <v>0</v>
      </c>
      <c r="H194" s="201"/>
      <c r="I194" s="201"/>
      <c r="J194" s="201">
        <f t="shared" si="25"/>
        <v>0</v>
      </c>
      <c r="K194" s="201"/>
      <c r="L194" s="201"/>
      <c r="M194" s="201">
        <f t="shared" si="26"/>
        <v>0</v>
      </c>
      <c r="N194" s="201"/>
      <c r="O194" s="201"/>
      <c r="P194" s="201">
        <f t="shared" si="27"/>
        <v>0</v>
      </c>
      <c r="Q194" s="201"/>
      <c r="R194" s="201"/>
      <c r="S194" s="201">
        <f t="shared" si="28"/>
        <v>0</v>
      </c>
      <c r="T194" s="201">
        <v>3744</v>
      </c>
      <c r="U194" s="201">
        <v>3744</v>
      </c>
      <c r="V194" s="201">
        <f t="shared" si="29"/>
        <v>0</v>
      </c>
      <c r="W194" s="201"/>
      <c r="X194" s="201"/>
      <c r="Y194" s="201">
        <f t="shared" si="30"/>
        <v>0</v>
      </c>
      <c r="Z194" s="201"/>
      <c r="AA194" s="201"/>
      <c r="AB194" s="201">
        <f t="shared" si="31"/>
        <v>0</v>
      </c>
      <c r="AC194" s="201"/>
      <c r="AD194" s="201"/>
      <c r="AE194" s="201">
        <f t="shared" si="32"/>
        <v>0</v>
      </c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0"/>
      <c r="BQ194" s="190"/>
      <c r="BR194" s="190"/>
      <c r="BS194" s="190"/>
      <c r="BT194" s="190"/>
      <c r="BU194" s="190"/>
      <c r="BV194" s="190"/>
      <c r="BW194" s="190"/>
      <c r="BX194" s="190"/>
      <c r="BY194" s="190"/>
      <c r="BZ194" s="190"/>
      <c r="CA194" s="190"/>
      <c r="CB194" s="190"/>
      <c r="CC194" s="190"/>
      <c r="CD194" s="190"/>
      <c r="CE194" s="190"/>
      <c r="CF194" s="190"/>
      <c r="CG194" s="190"/>
      <c r="CH194" s="190"/>
      <c r="CI194" s="190"/>
      <c r="CJ194" s="190"/>
      <c r="CK194" s="190"/>
      <c r="CL194" s="190"/>
      <c r="CM194" s="190"/>
      <c r="CN194" s="190"/>
      <c r="CO194" s="190"/>
      <c r="CP194" s="190"/>
      <c r="CQ194" s="190"/>
      <c r="CR194" s="190"/>
      <c r="CS194" s="190"/>
      <c r="CT194" s="190"/>
      <c r="CU194" s="190"/>
      <c r="CV194" s="190"/>
      <c r="CW194" s="190"/>
      <c r="CX194" s="190"/>
      <c r="CY194" s="190"/>
      <c r="CZ194" s="190"/>
      <c r="DA194" s="190"/>
      <c r="DB194" s="190"/>
      <c r="DC194" s="190"/>
      <c r="DD194" s="190"/>
      <c r="DE194" s="190"/>
      <c r="DF194" s="190"/>
      <c r="DG194" s="190"/>
      <c r="DH194" s="190"/>
      <c r="DI194" s="190"/>
      <c r="DJ194" s="190"/>
      <c r="DK194" s="190"/>
      <c r="DL194" s="190"/>
      <c r="DM194" s="190"/>
      <c r="DN194" s="190"/>
      <c r="DO194" s="190"/>
      <c r="DP194" s="190"/>
      <c r="DQ194" s="190"/>
      <c r="DR194" s="190"/>
      <c r="DS194" s="190"/>
      <c r="DT194" s="190"/>
      <c r="DU194" s="190"/>
      <c r="DV194" s="190"/>
      <c r="DW194" s="190"/>
      <c r="DX194" s="190"/>
      <c r="DY194" s="190"/>
      <c r="DZ194" s="190"/>
      <c r="EA194" s="190"/>
      <c r="EB194" s="190"/>
      <c r="EC194" s="190"/>
      <c r="ED194" s="190"/>
      <c r="EE194" s="190"/>
      <c r="EF194" s="190"/>
      <c r="EG194" s="190"/>
      <c r="EH194" s="190"/>
      <c r="EI194" s="190"/>
      <c r="EJ194" s="190"/>
      <c r="EK194" s="190"/>
      <c r="EL194" s="190"/>
      <c r="EM194" s="190"/>
      <c r="EN194" s="190"/>
      <c r="EO194" s="190"/>
      <c r="EP194" s="190"/>
      <c r="EQ194" s="190"/>
      <c r="ER194" s="190"/>
      <c r="ES194" s="190"/>
      <c r="ET194" s="190"/>
      <c r="EU194" s="190"/>
      <c r="EV194" s="190"/>
      <c r="EW194" s="190"/>
      <c r="EX194" s="190"/>
      <c r="EY194" s="190"/>
      <c r="EZ194" s="190"/>
      <c r="FA194" s="190"/>
      <c r="FB194" s="190"/>
      <c r="FC194" s="190"/>
      <c r="FD194" s="190"/>
      <c r="FE194" s="190"/>
      <c r="FF194" s="190"/>
      <c r="FG194" s="190"/>
      <c r="FH194" s="190"/>
      <c r="FI194" s="190"/>
      <c r="FJ194" s="190"/>
      <c r="FK194" s="190"/>
      <c r="FL194" s="190"/>
      <c r="FM194" s="190"/>
      <c r="FN194" s="190"/>
      <c r="FO194" s="190"/>
      <c r="FP194" s="190"/>
      <c r="FQ194" s="190"/>
      <c r="FR194" s="190"/>
      <c r="FS194" s="190"/>
      <c r="FT194" s="190"/>
      <c r="FU194" s="190"/>
      <c r="FV194" s="190"/>
      <c r="FW194" s="190"/>
      <c r="FX194" s="190"/>
      <c r="FY194" s="190"/>
      <c r="FZ194" s="190"/>
      <c r="GA194" s="190"/>
      <c r="GB194" s="190"/>
      <c r="GC194" s="190"/>
      <c r="GD194" s="190"/>
      <c r="GE194" s="190"/>
      <c r="GF194" s="190"/>
      <c r="GG194" s="190"/>
      <c r="GH194" s="190"/>
      <c r="GI194" s="190"/>
      <c r="GJ194" s="190"/>
      <c r="GK194" s="190"/>
      <c r="GL194" s="190"/>
      <c r="GM194" s="190"/>
      <c r="GN194" s="190"/>
      <c r="GO194" s="190"/>
      <c r="GP194" s="190"/>
      <c r="GQ194" s="190"/>
      <c r="GR194" s="190"/>
      <c r="GS194" s="190"/>
      <c r="GT194" s="190"/>
      <c r="GU194" s="190"/>
      <c r="GV194" s="190"/>
      <c r="GW194" s="190"/>
      <c r="GX194" s="190"/>
      <c r="GY194" s="190"/>
      <c r="GZ194" s="190"/>
      <c r="HA194" s="190"/>
      <c r="HB194" s="190"/>
      <c r="HC194" s="190"/>
      <c r="HD194" s="190"/>
      <c r="HE194" s="190"/>
      <c r="HF194" s="190"/>
      <c r="HG194" s="190"/>
      <c r="HH194" s="190"/>
      <c r="HI194" s="190"/>
      <c r="HJ194" s="190"/>
      <c r="HK194" s="190"/>
      <c r="HL194" s="190"/>
      <c r="HM194" s="190"/>
      <c r="HN194" s="190"/>
      <c r="HO194" s="190"/>
      <c r="HP194" s="190"/>
      <c r="HQ194" s="190"/>
      <c r="HR194" s="190"/>
      <c r="HS194" s="190"/>
      <c r="HT194" s="190"/>
      <c r="HU194" s="190"/>
      <c r="HV194" s="190"/>
      <c r="HW194" s="190"/>
      <c r="HX194" s="190"/>
      <c r="HY194" s="190"/>
      <c r="HZ194" s="190"/>
      <c r="IA194" s="190"/>
      <c r="IB194" s="190"/>
      <c r="IC194" s="190"/>
      <c r="ID194" s="190"/>
      <c r="IE194" s="190"/>
      <c r="IF194" s="190"/>
      <c r="IG194" s="190"/>
      <c r="IH194" s="190"/>
      <c r="II194" s="190"/>
      <c r="IJ194" s="190"/>
      <c r="IK194" s="190"/>
      <c r="IL194" s="190"/>
      <c r="IM194" s="190"/>
      <c r="IN194" s="190"/>
      <c r="IO194" s="190"/>
      <c r="IP194" s="190"/>
      <c r="IQ194" s="190"/>
      <c r="IR194" s="190"/>
      <c r="IS194" s="190"/>
      <c r="IT194" s="190"/>
      <c r="IU194" s="190"/>
      <c r="IV194" s="190"/>
    </row>
    <row r="195" spans="1:256" ht="31.5">
      <c r="A195" s="198" t="s">
        <v>769</v>
      </c>
      <c r="B195" s="199">
        <v>1</v>
      </c>
      <c r="C195" s="199">
        <v>322</v>
      </c>
      <c r="D195" s="199">
        <v>5203</v>
      </c>
      <c r="E195" s="201">
        <f t="shared" si="34"/>
        <v>10482</v>
      </c>
      <c r="F195" s="201">
        <f t="shared" si="34"/>
        <v>10482</v>
      </c>
      <c r="G195" s="201">
        <f t="shared" si="34"/>
        <v>0</v>
      </c>
      <c r="H195" s="201"/>
      <c r="I195" s="201"/>
      <c r="J195" s="201">
        <f t="shared" si="25"/>
        <v>0</v>
      </c>
      <c r="K195" s="201"/>
      <c r="L195" s="201"/>
      <c r="M195" s="201">
        <f t="shared" si="26"/>
        <v>0</v>
      </c>
      <c r="N195" s="201"/>
      <c r="O195" s="201"/>
      <c r="P195" s="201">
        <f t="shared" si="27"/>
        <v>0</v>
      </c>
      <c r="Q195" s="201"/>
      <c r="R195" s="201"/>
      <c r="S195" s="201">
        <f t="shared" si="28"/>
        <v>0</v>
      </c>
      <c r="T195" s="201">
        <f>3108+1842+2532+3000</f>
        <v>10482</v>
      </c>
      <c r="U195" s="201">
        <f>3108+1842+2532+3000</f>
        <v>10482</v>
      </c>
      <c r="V195" s="201">
        <f t="shared" si="29"/>
        <v>0</v>
      </c>
      <c r="W195" s="201"/>
      <c r="X195" s="201"/>
      <c r="Y195" s="201">
        <f t="shared" si="30"/>
        <v>0</v>
      </c>
      <c r="Z195" s="201"/>
      <c r="AA195" s="201"/>
      <c r="AB195" s="201">
        <f t="shared" si="31"/>
        <v>0</v>
      </c>
      <c r="AC195" s="201"/>
      <c r="AD195" s="201"/>
      <c r="AE195" s="201">
        <f t="shared" si="32"/>
        <v>0</v>
      </c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  <c r="EG195" s="190"/>
      <c r="EH195" s="190"/>
      <c r="EI195" s="190"/>
      <c r="EJ195" s="190"/>
      <c r="EK195" s="190"/>
      <c r="EL195" s="190"/>
      <c r="EM195" s="190"/>
      <c r="EN195" s="190"/>
      <c r="EO195" s="190"/>
      <c r="EP195" s="190"/>
      <c r="EQ195" s="190"/>
      <c r="ER195" s="190"/>
      <c r="ES195" s="190"/>
      <c r="ET195" s="190"/>
      <c r="EU195" s="190"/>
      <c r="EV195" s="190"/>
      <c r="EW195" s="190"/>
      <c r="EX195" s="190"/>
      <c r="EY195" s="190"/>
      <c r="EZ195" s="190"/>
      <c r="FA195" s="190"/>
      <c r="FB195" s="190"/>
      <c r="FC195" s="190"/>
      <c r="FD195" s="190"/>
      <c r="FE195" s="190"/>
      <c r="FF195" s="190"/>
      <c r="FG195" s="190"/>
      <c r="FH195" s="190"/>
      <c r="FI195" s="190"/>
      <c r="FJ195" s="190"/>
      <c r="FK195" s="190"/>
      <c r="FL195" s="190"/>
      <c r="FM195" s="190"/>
      <c r="FN195" s="190"/>
      <c r="FO195" s="190"/>
      <c r="FP195" s="190"/>
      <c r="FQ195" s="190"/>
      <c r="FR195" s="190"/>
      <c r="FS195" s="190"/>
      <c r="FT195" s="190"/>
      <c r="FU195" s="190"/>
      <c r="FV195" s="190"/>
      <c r="FW195" s="190"/>
      <c r="FX195" s="190"/>
      <c r="FY195" s="190"/>
      <c r="FZ195" s="190"/>
      <c r="GA195" s="190"/>
      <c r="GB195" s="190"/>
      <c r="GC195" s="190"/>
      <c r="GD195" s="190"/>
      <c r="GE195" s="190"/>
      <c r="GF195" s="190"/>
      <c r="GG195" s="190"/>
      <c r="GH195" s="190"/>
      <c r="GI195" s="190"/>
      <c r="GJ195" s="190"/>
      <c r="GK195" s="187"/>
      <c r="GL195" s="187"/>
      <c r="GM195" s="187"/>
      <c r="GN195" s="187"/>
      <c r="GO195" s="187"/>
      <c r="GP195" s="187"/>
      <c r="GQ195" s="187"/>
      <c r="GR195" s="187"/>
      <c r="GS195" s="187"/>
      <c r="GT195" s="187"/>
      <c r="GU195" s="187"/>
      <c r="GV195" s="187"/>
      <c r="GW195" s="187"/>
      <c r="GX195" s="187"/>
      <c r="GY195" s="187"/>
      <c r="GZ195" s="187"/>
      <c r="HA195" s="187"/>
      <c r="HB195" s="187"/>
      <c r="HC195" s="187"/>
      <c r="HD195" s="187"/>
      <c r="HE195" s="187"/>
      <c r="HF195" s="187"/>
      <c r="HG195" s="187"/>
      <c r="HH195" s="187"/>
      <c r="HI195" s="187"/>
      <c r="HJ195" s="187"/>
      <c r="HK195" s="187"/>
      <c r="HL195" s="187"/>
      <c r="HM195" s="187"/>
      <c r="HN195" s="187"/>
      <c r="HO195" s="187"/>
      <c r="HP195" s="187"/>
      <c r="HQ195" s="187"/>
      <c r="HR195" s="187"/>
      <c r="HS195" s="187"/>
      <c r="HT195" s="187"/>
      <c r="HU195" s="187"/>
      <c r="HV195" s="187"/>
      <c r="HW195" s="187"/>
      <c r="HX195" s="187"/>
      <c r="HY195" s="187"/>
      <c r="HZ195" s="187"/>
      <c r="IA195" s="187"/>
      <c r="IB195" s="187"/>
      <c r="IC195" s="187"/>
      <c r="ID195" s="187"/>
      <c r="IE195" s="187"/>
      <c r="IF195" s="187"/>
      <c r="IG195" s="187"/>
      <c r="IH195" s="187"/>
      <c r="II195" s="187"/>
      <c r="IJ195" s="187"/>
      <c r="IK195" s="187"/>
      <c r="IL195" s="187"/>
      <c r="IM195" s="187"/>
      <c r="IN195" s="187"/>
      <c r="IO195" s="187"/>
      <c r="IP195" s="187"/>
      <c r="IQ195" s="187"/>
      <c r="IR195" s="187"/>
      <c r="IS195" s="187"/>
      <c r="IT195" s="187"/>
      <c r="IU195" s="187"/>
      <c r="IV195" s="187"/>
    </row>
    <row r="196" spans="1:256" ht="15.75">
      <c r="A196" s="198" t="s">
        <v>770</v>
      </c>
      <c r="B196" s="199">
        <v>1</v>
      </c>
      <c r="C196" s="199">
        <v>322</v>
      </c>
      <c r="D196" s="199">
        <v>5203</v>
      </c>
      <c r="E196" s="201">
        <f t="shared" si="34"/>
        <v>3580</v>
      </c>
      <c r="F196" s="201">
        <f t="shared" si="34"/>
        <v>0</v>
      </c>
      <c r="G196" s="201">
        <f t="shared" si="34"/>
        <v>3580</v>
      </c>
      <c r="H196" s="201"/>
      <c r="I196" s="201"/>
      <c r="J196" s="201">
        <f t="shared" si="25"/>
        <v>0</v>
      </c>
      <c r="K196" s="201"/>
      <c r="L196" s="201"/>
      <c r="M196" s="201">
        <f t="shared" si="26"/>
        <v>0</v>
      </c>
      <c r="N196" s="201">
        <v>3580</v>
      </c>
      <c r="O196" s="201"/>
      <c r="P196" s="201">
        <f t="shared" si="27"/>
        <v>3580</v>
      </c>
      <c r="Q196" s="201"/>
      <c r="R196" s="201"/>
      <c r="S196" s="201">
        <f t="shared" si="28"/>
        <v>0</v>
      </c>
      <c r="T196" s="201"/>
      <c r="U196" s="201"/>
      <c r="V196" s="201">
        <f t="shared" si="29"/>
        <v>0</v>
      </c>
      <c r="W196" s="201"/>
      <c r="X196" s="201"/>
      <c r="Y196" s="201">
        <f t="shared" si="30"/>
        <v>0</v>
      </c>
      <c r="Z196" s="201"/>
      <c r="AA196" s="201"/>
      <c r="AB196" s="201">
        <f t="shared" si="31"/>
        <v>0</v>
      </c>
      <c r="AC196" s="201"/>
      <c r="AD196" s="201"/>
      <c r="AE196" s="201">
        <f t="shared" si="32"/>
        <v>0</v>
      </c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  <c r="EG196" s="190"/>
      <c r="EH196" s="190"/>
      <c r="EI196" s="190"/>
      <c r="EJ196" s="190"/>
      <c r="EK196" s="190"/>
      <c r="EL196" s="190"/>
      <c r="EM196" s="190"/>
      <c r="EN196" s="190"/>
      <c r="EO196" s="190"/>
      <c r="EP196" s="190"/>
      <c r="EQ196" s="190"/>
      <c r="ER196" s="190"/>
      <c r="ES196" s="190"/>
      <c r="ET196" s="190"/>
      <c r="EU196" s="190"/>
      <c r="EV196" s="190"/>
      <c r="EW196" s="190"/>
      <c r="EX196" s="190"/>
      <c r="EY196" s="190"/>
      <c r="EZ196" s="190"/>
      <c r="FA196" s="190"/>
      <c r="FB196" s="190"/>
      <c r="FC196" s="190"/>
      <c r="FD196" s="190"/>
      <c r="FE196" s="190"/>
      <c r="FF196" s="190"/>
      <c r="FG196" s="190"/>
      <c r="FH196" s="190"/>
      <c r="FI196" s="190"/>
      <c r="FJ196" s="190"/>
      <c r="FK196" s="190"/>
      <c r="FL196" s="190"/>
      <c r="FM196" s="190"/>
      <c r="FN196" s="190"/>
      <c r="FO196" s="190"/>
      <c r="FP196" s="190"/>
      <c r="FQ196" s="190"/>
      <c r="FR196" s="190"/>
      <c r="FS196" s="190"/>
      <c r="FT196" s="190"/>
      <c r="FU196" s="190"/>
      <c r="FV196" s="190"/>
      <c r="FW196" s="190"/>
      <c r="FX196" s="190"/>
      <c r="FY196" s="190"/>
      <c r="FZ196" s="190"/>
      <c r="GA196" s="190"/>
      <c r="GB196" s="190"/>
      <c r="GC196" s="190"/>
      <c r="GD196" s="190"/>
      <c r="GE196" s="190"/>
      <c r="GF196" s="190"/>
      <c r="GG196" s="190"/>
      <c r="GH196" s="190"/>
      <c r="GI196" s="190"/>
      <c r="GJ196" s="190"/>
      <c r="GK196" s="187"/>
      <c r="GL196" s="187"/>
      <c r="GM196" s="187"/>
      <c r="GN196" s="187"/>
      <c r="GO196" s="187"/>
      <c r="GP196" s="187"/>
      <c r="GQ196" s="187"/>
      <c r="GR196" s="187"/>
      <c r="GS196" s="187"/>
      <c r="GT196" s="187"/>
      <c r="GU196" s="187"/>
      <c r="GV196" s="187"/>
      <c r="GW196" s="187"/>
      <c r="GX196" s="187"/>
      <c r="GY196" s="187"/>
      <c r="GZ196" s="187"/>
      <c r="HA196" s="187"/>
      <c r="HB196" s="187"/>
      <c r="HC196" s="187"/>
      <c r="HD196" s="187"/>
      <c r="HE196" s="187"/>
      <c r="HF196" s="187"/>
      <c r="HG196" s="187"/>
      <c r="HH196" s="187"/>
      <c r="HI196" s="187"/>
      <c r="HJ196" s="187"/>
      <c r="HK196" s="187"/>
      <c r="HL196" s="187"/>
      <c r="HM196" s="187"/>
      <c r="HN196" s="187"/>
      <c r="HO196" s="187"/>
      <c r="HP196" s="187"/>
      <c r="HQ196" s="187"/>
      <c r="HR196" s="187"/>
      <c r="HS196" s="187"/>
      <c r="HT196" s="187"/>
      <c r="HU196" s="187"/>
      <c r="HV196" s="187"/>
      <c r="HW196" s="187"/>
      <c r="HX196" s="187"/>
      <c r="HY196" s="187"/>
      <c r="HZ196" s="187"/>
      <c r="IA196" s="187"/>
      <c r="IB196" s="187"/>
      <c r="IC196" s="187"/>
      <c r="ID196" s="187"/>
      <c r="IE196" s="187"/>
      <c r="IF196" s="187"/>
      <c r="IG196" s="187"/>
      <c r="IH196" s="187"/>
      <c r="II196" s="187"/>
      <c r="IJ196" s="187"/>
      <c r="IK196" s="187"/>
      <c r="IL196" s="187"/>
      <c r="IM196" s="187"/>
      <c r="IN196" s="187"/>
      <c r="IO196" s="187"/>
      <c r="IP196" s="187"/>
      <c r="IQ196" s="187"/>
      <c r="IR196" s="187"/>
      <c r="IS196" s="187"/>
      <c r="IT196" s="187"/>
      <c r="IU196" s="187"/>
      <c r="IV196" s="187"/>
    </row>
    <row r="197" spans="1:256" ht="31.5">
      <c r="A197" s="198" t="s">
        <v>771</v>
      </c>
      <c r="B197" s="199">
        <v>2</v>
      </c>
      <c r="C197" s="199">
        <v>311</v>
      </c>
      <c r="D197" s="199">
        <v>5203</v>
      </c>
      <c r="E197" s="201">
        <f t="shared" si="34"/>
        <v>15000</v>
      </c>
      <c r="F197" s="201">
        <f t="shared" si="34"/>
        <v>0</v>
      </c>
      <c r="G197" s="201">
        <f t="shared" si="34"/>
        <v>15000</v>
      </c>
      <c r="H197" s="201"/>
      <c r="I197" s="201"/>
      <c r="J197" s="201">
        <f t="shared" si="25"/>
        <v>0</v>
      </c>
      <c r="K197" s="201"/>
      <c r="L197" s="201"/>
      <c r="M197" s="201">
        <f t="shared" si="26"/>
        <v>0</v>
      </c>
      <c r="N197" s="201">
        <v>15000</v>
      </c>
      <c r="O197" s="201"/>
      <c r="P197" s="201">
        <f t="shared" si="27"/>
        <v>15000</v>
      </c>
      <c r="Q197" s="201"/>
      <c r="R197" s="201"/>
      <c r="S197" s="201">
        <f t="shared" si="28"/>
        <v>0</v>
      </c>
      <c r="T197" s="201"/>
      <c r="U197" s="201"/>
      <c r="V197" s="201">
        <f t="shared" si="29"/>
        <v>0</v>
      </c>
      <c r="W197" s="201"/>
      <c r="X197" s="201"/>
      <c r="Y197" s="201">
        <f t="shared" si="30"/>
        <v>0</v>
      </c>
      <c r="Z197" s="201"/>
      <c r="AA197" s="201"/>
      <c r="AB197" s="201">
        <f t="shared" si="31"/>
        <v>0</v>
      </c>
      <c r="AC197" s="201"/>
      <c r="AD197" s="201"/>
      <c r="AE197" s="201">
        <f t="shared" si="32"/>
        <v>0</v>
      </c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0"/>
      <c r="CO197" s="190"/>
      <c r="CP197" s="190"/>
      <c r="CQ197" s="190"/>
      <c r="CR197" s="190"/>
      <c r="CS197" s="190"/>
      <c r="CT197" s="190"/>
      <c r="CU197" s="190"/>
      <c r="CV197" s="190"/>
      <c r="CW197" s="190"/>
      <c r="CX197" s="190"/>
      <c r="CY197" s="190"/>
      <c r="CZ197" s="190"/>
      <c r="DA197" s="190"/>
      <c r="DB197" s="190"/>
      <c r="DC197" s="190"/>
      <c r="DD197" s="190"/>
      <c r="DE197" s="190"/>
      <c r="DF197" s="190"/>
      <c r="DG197" s="190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190"/>
      <c r="DR197" s="190"/>
      <c r="DS197" s="190"/>
      <c r="DT197" s="190"/>
      <c r="DU197" s="190"/>
      <c r="DV197" s="190"/>
      <c r="DW197" s="190"/>
      <c r="DX197" s="190"/>
      <c r="DY197" s="190"/>
      <c r="DZ197" s="190"/>
      <c r="EA197" s="190"/>
      <c r="EB197" s="190"/>
      <c r="EC197" s="190"/>
      <c r="ED197" s="190"/>
      <c r="EE197" s="190"/>
      <c r="EF197" s="190"/>
      <c r="EG197" s="190"/>
      <c r="EH197" s="190"/>
      <c r="EI197" s="190"/>
      <c r="EJ197" s="190"/>
      <c r="EK197" s="190"/>
      <c r="EL197" s="190"/>
      <c r="EM197" s="190"/>
      <c r="EN197" s="190"/>
      <c r="EO197" s="190"/>
      <c r="EP197" s="190"/>
      <c r="EQ197" s="190"/>
      <c r="ER197" s="190"/>
      <c r="ES197" s="190"/>
      <c r="ET197" s="190"/>
      <c r="EU197" s="190"/>
      <c r="EV197" s="190"/>
      <c r="EW197" s="190"/>
      <c r="EX197" s="190"/>
      <c r="EY197" s="190"/>
      <c r="EZ197" s="190"/>
      <c r="FA197" s="190"/>
      <c r="FB197" s="190"/>
      <c r="FC197" s="190"/>
      <c r="FD197" s="190"/>
      <c r="FE197" s="190"/>
      <c r="FF197" s="190"/>
      <c r="FG197" s="190"/>
      <c r="FH197" s="190"/>
      <c r="FI197" s="190"/>
      <c r="FJ197" s="190"/>
      <c r="FK197" s="190"/>
      <c r="FL197" s="190"/>
      <c r="FM197" s="190"/>
      <c r="FN197" s="190"/>
      <c r="FO197" s="190"/>
      <c r="FP197" s="190"/>
      <c r="FQ197" s="190"/>
      <c r="FR197" s="190"/>
      <c r="FS197" s="190"/>
      <c r="FT197" s="190"/>
      <c r="FU197" s="190"/>
      <c r="FV197" s="190"/>
      <c r="FW197" s="190"/>
      <c r="FX197" s="190"/>
      <c r="FY197" s="190"/>
      <c r="FZ197" s="190"/>
      <c r="GA197" s="190"/>
      <c r="GB197" s="190"/>
      <c r="GC197" s="190"/>
      <c r="GD197" s="190"/>
      <c r="GE197" s="190"/>
      <c r="GF197" s="190"/>
      <c r="GG197" s="190"/>
      <c r="GH197" s="190"/>
      <c r="GI197" s="190"/>
      <c r="GJ197" s="190"/>
      <c r="GK197" s="190"/>
      <c r="GL197" s="190"/>
      <c r="GM197" s="190"/>
      <c r="GN197" s="190"/>
      <c r="GO197" s="190"/>
      <c r="GP197" s="190"/>
      <c r="GQ197" s="190"/>
      <c r="GR197" s="190"/>
      <c r="GS197" s="190"/>
      <c r="GT197" s="190"/>
      <c r="GU197" s="190"/>
      <c r="GV197" s="190"/>
      <c r="GW197" s="190"/>
      <c r="GX197" s="190"/>
      <c r="GY197" s="190"/>
      <c r="GZ197" s="190"/>
      <c r="HA197" s="190"/>
      <c r="HB197" s="190"/>
      <c r="HC197" s="190"/>
      <c r="HD197" s="190"/>
      <c r="HE197" s="190"/>
      <c r="HF197" s="190"/>
      <c r="HG197" s="190"/>
      <c r="HH197" s="190"/>
      <c r="HI197" s="190"/>
      <c r="HJ197" s="190"/>
      <c r="HK197" s="190"/>
      <c r="HL197" s="190"/>
      <c r="HM197" s="190"/>
      <c r="HN197" s="190"/>
      <c r="HO197" s="190"/>
      <c r="HP197" s="190"/>
      <c r="HQ197" s="190"/>
      <c r="HR197" s="190"/>
      <c r="HS197" s="190"/>
      <c r="HT197" s="190"/>
      <c r="HU197" s="190"/>
      <c r="HV197" s="190"/>
      <c r="HW197" s="190"/>
      <c r="HX197" s="190"/>
      <c r="HY197" s="190"/>
      <c r="HZ197" s="190"/>
      <c r="IA197" s="190"/>
      <c r="IB197" s="190"/>
      <c r="IC197" s="190"/>
      <c r="ID197" s="190"/>
      <c r="IE197" s="190"/>
      <c r="IF197" s="190"/>
      <c r="IG197" s="190"/>
      <c r="IH197" s="190"/>
      <c r="II197" s="190"/>
      <c r="IJ197" s="190"/>
      <c r="IK197" s="190"/>
      <c r="IL197" s="190"/>
      <c r="IM197" s="190"/>
      <c r="IN197" s="190"/>
      <c r="IO197" s="190"/>
      <c r="IP197" s="190"/>
      <c r="IQ197" s="190"/>
      <c r="IR197" s="190"/>
      <c r="IS197" s="190"/>
      <c r="IT197" s="190"/>
      <c r="IU197" s="190"/>
      <c r="IV197" s="190"/>
    </row>
    <row r="198" spans="1:256" ht="15.75">
      <c r="A198" s="188" t="s">
        <v>772</v>
      </c>
      <c r="B198" s="197"/>
      <c r="C198" s="197"/>
      <c r="D198" s="197"/>
      <c r="E198" s="189">
        <f t="shared" si="34"/>
        <v>40394</v>
      </c>
      <c r="F198" s="189">
        <f t="shared" si="34"/>
        <v>6490</v>
      </c>
      <c r="G198" s="189">
        <f t="shared" si="34"/>
        <v>33904</v>
      </c>
      <c r="H198" s="189">
        <f>SUM(H199:H206)</f>
        <v>0</v>
      </c>
      <c r="I198" s="189">
        <f>SUM(I199:I206)</f>
        <v>0</v>
      </c>
      <c r="J198" s="189">
        <f t="shared" si="25"/>
        <v>0</v>
      </c>
      <c r="K198" s="189">
        <f>SUM(K199:K206)</f>
        <v>0</v>
      </c>
      <c r="L198" s="189">
        <f>SUM(L199:L206)</f>
        <v>0</v>
      </c>
      <c r="M198" s="189">
        <f t="shared" si="26"/>
        <v>0</v>
      </c>
      <c r="N198" s="189">
        <f>SUM(N199:N206)</f>
        <v>33731</v>
      </c>
      <c r="O198" s="189">
        <f>SUM(O199:O206)</f>
        <v>3935</v>
      </c>
      <c r="P198" s="189">
        <f t="shared" si="27"/>
        <v>29796</v>
      </c>
      <c r="Q198" s="189">
        <f>SUM(Q199:Q206)</f>
        <v>1663</v>
      </c>
      <c r="R198" s="189">
        <f>SUM(R199:R206)</f>
        <v>1663</v>
      </c>
      <c r="S198" s="189">
        <f t="shared" si="28"/>
        <v>0</v>
      </c>
      <c r="T198" s="189">
        <f>SUM(T199:T206)</f>
        <v>5000</v>
      </c>
      <c r="U198" s="189">
        <f>SUM(U199:U206)</f>
        <v>892</v>
      </c>
      <c r="V198" s="189">
        <f t="shared" si="29"/>
        <v>4108</v>
      </c>
      <c r="W198" s="189">
        <f>SUM(W199:W206)</f>
        <v>0</v>
      </c>
      <c r="X198" s="189">
        <f>SUM(X199:X206)</f>
        <v>0</v>
      </c>
      <c r="Y198" s="189">
        <f t="shared" si="30"/>
        <v>0</v>
      </c>
      <c r="Z198" s="189">
        <f>SUM(Z199:Z206)</f>
        <v>0</v>
      </c>
      <c r="AA198" s="189">
        <f>SUM(AA199:AA206)</f>
        <v>0</v>
      </c>
      <c r="AB198" s="189">
        <f t="shared" si="31"/>
        <v>0</v>
      </c>
      <c r="AC198" s="189">
        <f>SUM(AC199:AC206)</f>
        <v>0</v>
      </c>
      <c r="AD198" s="189">
        <f>SUM(AD199:AD206)</f>
        <v>0</v>
      </c>
      <c r="AE198" s="189">
        <f t="shared" si="32"/>
        <v>0</v>
      </c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7"/>
      <c r="BB198" s="187"/>
      <c r="BC198" s="187"/>
      <c r="BD198" s="187"/>
      <c r="BE198" s="187"/>
      <c r="BF198" s="187"/>
      <c r="BG198" s="187"/>
      <c r="BH198" s="187"/>
      <c r="BI198" s="187"/>
      <c r="BJ198" s="187"/>
      <c r="BK198" s="187"/>
      <c r="BL198" s="187"/>
      <c r="BM198" s="187"/>
      <c r="BN198" s="187"/>
      <c r="BO198" s="187"/>
      <c r="BP198" s="187"/>
      <c r="BQ198" s="187"/>
      <c r="BR198" s="187"/>
      <c r="BS198" s="187"/>
      <c r="BT198" s="187"/>
      <c r="BU198" s="187"/>
      <c r="BV198" s="187"/>
      <c r="BW198" s="187"/>
      <c r="BX198" s="187"/>
      <c r="BY198" s="187"/>
      <c r="BZ198" s="187"/>
      <c r="CA198" s="187"/>
      <c r="CB198" s="187"/>
      <c r="CC198" s="187"/>
      <c r="CD198" s="187"/>
      <c r="CE198" s="187"/>
      <c r="CF198" s="187"/>
      <c r="CG198" s="187"/>
      <c r="CH198" s="187"/>
      <c r="CI198" s="187"/>
      <c r="CJ198" s="187"/>
      <c r="CK198" s="187"/>
      <c r="CL198" s="187"/>
      <c r="CM198" s="187"/>
      <c r="CN198" s="187"/>
      <c r="CO198" s="187"/>
      <c r="CP198" s="187"/>
      <c r="CQ198" s="187"/>
      <c r="CR198" s="187"/>
      <c r="CS198" s="187"/>
      <c r="CT198" s="187"/>
      <c r="CU198" s="187"/>
      <c r="CV198" s="187"/>
      <c r="CW198" s="187"/>
      <c r="CX198" s="187"/>
      <c r="CY198" s="187"/>
      <c r="CZ198" s="187"/>
      <c r="DA198" s="187"/>
      <c r="DB198" s="187"/>
      <c r="DC198" s="187"/>
      <c r="DD198" s="187"/>
      <c r="DE198" s="187"/>
      <c r="DF198" s="187"/>
      <c r="DG198" s="187"/>
      <c r="DH198" s="187"/>
      <c r="DI198" s="187"/>
      <c r="DJ198" s="187"/>
      <c r="DK198" s="187"/>
      <c r="DL198" s="187"/>
      <c r="DM198" s="187"/>
      <c r="DN198" s="187"/>
      <c r="DO198" s="187"/>
      <c r="DP198" s="187"/>
      <c r="DQ198" s="187"/>
      <c r="DR198" s="187"/>
      <c r="DS198" s="187"/>
      <c r="DT198" s="187"/>
      <c r="DU198" s="187"/>
      <c r="DV198" s="187"/>
      <c r="DW198" s="187"/>
      <c r="DX198" s="187"/>
      <c r="DY198" s="187"/>
      <c r="DZ198" s="187"/>
      <c r="EA198" s="187"/>
      <c r="EB198" s="187"/>
      <c r="EC198" s="187"/>
      <c r="ED198" s="187"/>
      <c r="EE198" s="187"/>
      <c r="EF198" s="187"/>
      <c r="EG198" s="187"/>
      <c r="EH198" s="187"/>
      <c r="EI198" s="187"/>
      <c r="EJ198" s="187"/>
      <c r="EK198" s="187"/>
      <c r="EL198" s="187"/>
      <c r="EM198" s="187"/>
      <c r="EN198" s="187"/>
      <c r="EO198" s="187"/>
      <c r="EP198" s="187"/>
      <c r="EQ198" s="187"/>
      <c r="ER198" s="187"/>
      <c r="ES198" s="187"/>
      <c r="ET198" s="187"/>
      <c r="EU198" s="187"/>
      <c r="EV198" s="187"/>
      <c r="EW198" s="187"/>
      <c r="EX198" s="187"/>
      <c r="EY198" s="187"/>
      <c r="EZ198" s="187"/>
      <c r="FA198" s="187"/>
      <c r="FB198" s="187"/>
      <c r="FC198" s="187"/>
      <c r="FD198" s="187"/>
      <c r="FE198" s="187"/>
      <c r="FF198" s="187"/>
      <c r="FG198" s="187"/>
      <c r="FH198" s="187"/>
      <c r="FI198" s="187"/>
      <c r="FJ198" s="187"/>
      <c r="FK198" s="187"/>
      <c r="FL198" s="187"/>
      <c r="FM198" s="187"/>
      <c r="FN198" s="187"/>
      <c r="FO198" s="187"/>
      <c r="FP198" s="187"/>
      <c r="FQ198" s="187"/>
      <c r="FR198" s="187"/>
      <c r="FS198" s="187"/>
      <c r="FT198" s="187"/>
      <c r="FU198" s="187"/>
      <c r="FV198" s="187"/>
      <c r="FW198" s="187"/>
      <c r="FX198" s="187"/>
      <c r="FY198" s="187"/>
      <c r="FZ198" s="187"/>
      <c r="GA198" s="187"/>
      <c r="GB198" s="187"/>
      <c r="GC198" s="187"/>
      <c r="GD198" s="187"/>
      <c r="GE198" s="187"/>
      <c r="GF198" s="187"/>
      <c r="GG198" s="187"/>
      <c r="GH198" s="187"/>
      <c r="GI198" s="187"/>
      <c r="GJ198" s="187"/>
      <c r="GK198" s="190"/>
      <c r="GL198" s="190"/>
      <c r="GM198" s="190"/>
      <c r="GN198" s="190"/>
      <c r="GO198" s="190"/>
      <c r="GP198" s="190"/>
      <c r="GQ198" s="190"/>
      <c r="GR198" s="190"/>
      <c r="GS198" s="190"/>
      <c r="GT198" s="190"/>
      <c r="GU198" s="190"/>
      <c r="GV198" s="190"/>
      <c r="GW198" s="190"/>
      <c r="GX198" s="190"/>
      <c r="GY198" s="190"/>
      <c r="GZ198" s="190"/>
      <c r="HA198" s="190"/>
      <c r="HB198" s="190"/>
      <c r="HC198" s="190"/>
      <c r="HD198" s="190"/>
      <c r="HE198" s="190"/>
      <c r="HF198" s="190"/>
      <c r="HG198" s="190"/>
      <c r="HH198" s="190"/>
      <c r="HI198" s="190"/>
      <c r="HJ198" s="190"/>
      <c r="HK198" s="190"/>
      <c r="HL198" s="190"/>
      <c r="HM198" s="190"/>
      <c r="HN198" s="190"/>
      <c r="HO198" s="190"/>
      <c r="HP198" s="190"/>
      <c r="HQ198" s="190"/>
      <c r="HR198" s="190"/>
      <c r="HS198" s="190"/>
      <c r="HT198" s="190"/>
      <c r="HU198" s="190"/>
      <c r="HV198" s="190"/>
      <c r="HW198" s="190"/>
      <c r="HX198" s="190"/>
      <c r="HY198" s="190"/>
      <c r="HZ198" s="190"/>
      <c r="IA198" s="190"/>
      <c r="IB198" s="190"/>
      <c r="IC198" s="190"/>
      <c r="ID198" s="190"/>
      <c r="IE198" s="190"/>
      <c r="IF198" s="190"/>
      <c r="IG198" s="190"/>
      <c r="IH198" s="190"/>
      <c r="II198" s="190"/>
      <c r="IJ198" s="190"/>
      <c r="IK198" s="190"/>
      <c r="IL198" s="190"/>
      <c r="IM198" s="190"/>
      <c r="IN198" s="190"/>
      <c r="IO198" s="190"/>
      <c r="IP198" s="190"/>
      <c r="IQ198" s="190"/>
      <c r="IR198" s="190"/>
      <c r="IS198" s="190"/>
      <c r="IT198" s="190"/>
      <c r="IU198" s="190"/>
      <c r="IV198" s="190"/>
    </row>
    <row r="199" spans="1:256" ht="31.5">
      <c r="A199" s="198" t="s">
        <v>773</v>
      </c>
      <c r="B199" s="203">
        <v>2</v>
      </c>
      <c r="C199" s="203">
        <v>311</v>
      </c>
      <c r="D199" s="203">
        <v>5205</v>
      </c>
      <c r="E199" s="201">
        <f t="shared" si="34"/>
        <v>7970</v>
      </c>
      <c r="F199" s="201">
        <f t="shared" si="34"/>
        <v>0</v>
      </c>
      <c r="G199" s="201">
        <f t="shared" si="34"/>
        <v>7970</v>
      </c>
      <c r="H199" s="201"/>
      <c r="I199" s="201"/>
      <c r="J199" s="201">
        <f t="shared" si="25"/>
        <v>0</v>
      </c>
      <c r="K199" s="201"/>
      <c r="L199" s="201"/>
      <c r="M199" s="201">
        <f t="shared" si="26"/>
        <v>0</v>
      </c>
      <c r="N199" s="201">
        <v>7970</v>
      </c>
      <c r="O199" s="201"/>
      <c r="P199" s="201">
        <f t="shared" si="27"/>
        <v>7970</v>
      </c>
      <c r="Q199" s="201"/>
      <c r="R199" s="201"/>
      <c r="S199" s="201">
        <f t="shared" si="28"/>
        <v>0</v>
      </c>
      <c r="T199" s="201"/>
      <c r="U199" s="201"/>
      <c r="V199" s="201">
        <f t="shared" si="29"/>
        <v>0</v>
      </c>
      <c r="W199" s="201"/>
      <c r="X199" s="201"/>
      <c r="Y199" s="201">
        <f t="shared" si="30"/>
        <v>0</v>
      </c>
      <c r="Z199" s="201"/>
      <c r="AA199" s="201"/>
      <c r="AB199" s="201">
        <f t="shared" si="31"/>
        <v>0</v>
      </c>
      <c r="AC199" s="201"/>
      <c r="AD199" s="201"/>
      <c r="AE199" s="201">
        <f t="shared" si="32"/>
        <v>0</v>
      </c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  <c r="EG199" s="190"/>
      <c r="EH199" s="190"/>
      <c r="EI199" s="190"/>
      <c r="EJ199" s="190"/>
      <c r="EK199" s="190"/>
      <c r="EL199" s="190"/>
      <c r="EM199" s="190"/>
      <c r="EN199" s="190"/>
      <c r="EO199" s="190"/>
      <c r="EP199" s="190"/>
      <c r="EQ199" s="190"/>
      <c r="ER199" s="190"/>
      <c r="ES199" s="190"/>
      <c r="ET199" s="190"/>
      <c r="EU199" s="190"/>
      <c r="EV199" s="190"/>
      <c r="EW199" s="190"/>
      <c r="EX199" s="190"/>
      <c r="EY199" s="190"/>
      <c r="EZ199" s="190"/>
      <c r="FA199" s="190"/>
      <c r="FB199" s="190"/>
      <c r="FC199" s="190"/>
      <c r="FD199" s="190"/>
      <c r="FE199" s="190"/>
      <c r="FF199" s="190"/>
      <c r="FG199" s="190"/>
      <c r="FH199" s="190"/>
      <c r="FI199" s="190"/>
      <c r="FJ199" s="190"/>
      <c r="FK199" s="190"/>
      <c r="FL199" s="190"/>
      <c r="FM199" s="190"/>
      <c r="FN199" s="190"/>
      <c r="FO199" s="190"/>
      <c r="FP199" s="190"/>
      <c r="FQ199" s="190"/>
      <c r="FR199" s="190"/>
      <c r="FS199" s="190"/>
      <c r="FT199" s="190"/>
      <c r="FU199" s="190"/>
      <c r="FV199" s="190"/>
      <c r="FW199" s="190"/>
      <c r="FX199" s="190"/>
      <c r="FY199" s="190"/>
      <c r="FZ199" s="190"/>
      <c r="GA199" s="190"/>
      <c r="GB199" s="190"/>
      <c r="GC199" s="190"/>
      <c r="GD199" s="190"/>
      <c r="GE199" s="190"/>
      <c r="GF199" s="190"/>
      <c r="GG199" s="190"/>
      <c r="GH199" s="190"/>
      <c r="GI199" s="190"/>
      <c r="GJ199" s="190"/>
      <c r="GK199" s="190"/>
      <c r="GL199" s="190"/>
      <c r="GM199" s="190"/>
      <c r="GN199" s="190"/>
      <c r="GO199" s="190"/>
      <c r="GP199" s="190"/>
      <c r="GQ199" s="190"/>
      <c r="GR199" s="190"/>
      <c r="GS199" s="190"/>
      <c r="GT199" s="190"/>
      <c r="GU199" s="190"/>
      <c r="GV199" s="190"/>
      <c r="GW199" s="190"/>
      <c r="GX199" s="190"/>
      <c r="GY199" s="190"/>
      <c r="GZ199" s="190"/>
      <c r="HA199" s="190"/>
      <c r="HB199" s="190"/>
      <c r="HC199" s="190"/>
      <c r="HD199" s="190"/>
      <c r="HE199" s="190"/>
      <c r="HF199" s="190"/>
      <c r="HG199" s="190"/>
      <c r="HH199" s="190"/>
      <c r="HI199" s="190"/>
      <c r="HJ199" s="190"/>
      <c r="HK199" s="190"/>
      <c r="HL199" s="190"/>
      <c r="HM199" s="190"/>
      <c r="HN199" s="190"/>
      <c r="HO199" s="190"/>
      <c r="HP199" s="190"/>
      <c r="HQ199" s="190"/>
      <c r="HR199" s="190"/>
      <c r="HS199" s="190"/>
      <c r="HT199" s="190"/>
      <c r="HU199" s="190"/>
      <c r="HV199" s="190"/>
      <c r="HW199" s="190"/>
      <c r="HX199" s="190"/>
      <c r="HY199" s="190"/>
      <c r="HZ199" s="190"/>
      <c r="IA199" s="190"/>
      <c r="IB199" s="190"/>
      <c r="IC199" s="190"/>
      <c r="ID199" s="190"/>
      <c r="IE199" s="190"/>
      <c r="IF199" s="190"/>
      <c r="IG199" s="190"/>
      <c r="IH199" s="190"/>
      <c r="II199" s="190"/>
      <c r="IJ199" s="190"/>
      <c r="IK199" s="190"/>
      <c r="IL199" s="190"/>
      <c r="IM199" s="190"/>
      <c r="IN199" s="190"/>
      <c r="IO199" s="190"/>
      <c r="IP199" s="190"/>
      <c r="IQ199" s="190"/>
      <c r="IR199" s="190"/>
      <c r="IS199" s="190"/>
      <c r="IT199" s="190"/>
      <c r="IU199" s="190"/>
      <c r="IV199" s="190"/>
    </row>
    <row r="200" spans="1:256" ht="15.75">
      <c r="A200" s="204" t="s">
        <v>774</v>
      </c>
      <c r="B200" s="203">
        <v>2</v>
      </c>
      <c r="C200" s="203">
        <v>311</v>
      </c>
      <c r="D200" s="203">
        <v>5205</v>
      </c>
      <c r="E200" s="201">
        <f t="shared" si="34"/>
        <v>4920</v>
      </c>
      <c r="F200" s="201">
        <f t="shared" si="34"/>
        <v>0</v>
      </c>
      <c r="G200" s="201">
        <f t="shared" si="34"/>
        <v>4920</v>
      </c>
      <c r="H200" s="201"/>
      <c r="I200" s="201"/>
      <c r="J200" s="201">
        <f t="shared" si="25"/>
        <v>0</v>
      </c>
      <c r="K200" s="201"/>
      <c r="L200" s="201"/>
      <c r="M200" s="201">
        <f t="shared" si="26"/>
        <v>0</v>
      </c>
      <c r="N200" s="201">
        <v>4920</v>
      </c>
      <c r="O200" s="201"/>
      <c r="P200" s="201">
        <f t="shared" si="27"/>
        <v>4920</v>
      </c>
      <c r="Q200" s="201"/>
      <c r="R200" s="201"/>
      <c r="S200" s="201">
        <f t="shared" si="28"/>
        <v>0</v>
      </c>
      <c r="T200" s="201"/>
      <c r="U200" s="201"/>
      <c r="V200" s="201">
        <f t="shared" si="29"/>
        <v>0</v>
      </c>
      <c r="W200" s="201"/>
      <c r="X200" s="201"/>
      <c r="Y200" s="201">
        <f t="shared" si="30"/>
        <v>0</v>
      </c>
      <c r="Z200" s="201"/>
      <c r="AA200" s="201"/>
      <c r="AB200" s="201">
        <f t="shared" si="31"/>
        <v>0</v>
      </c>
      <c r="AC200" s="201"/>
      <c r="AD200" s="201"/>
      <c r="AE200" s="201">
        <f t="shared" si="32"/>
        <v>0</v>
      </c>
      <c r="AF200" s="19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  <c r="EG200" s="190"/>
      <c r="EH200" s="190"/>
      <c r="EI200" s="190"/>
      <c r="EJ200" s="190"/>
      <c r="EK200" s="190"/>
      <c r="EL200" s="190"/>
      <c r="EM200" s="190"/>
      <c r="EN200" s="190"/>
      <c r="EO200" s="190"/>
      <c r="EP200" s="190"/>
      <c r="EQ200" s="190"/>
      <c r="ER200" s="190"/>
      <c r="ES200" s="190"/>
      <c r="ET200" s="190"/>
      <c r="EU200" s="190"/>
      <c r="EV200" s="190"/>
      <c r="EW200" s="190"/>
      <c r="EX200" s="190"/>
      <c r="EY200" s="190"/>
      <c r="EZ200" s="190"/>
      <c r="FA200" s="190"/>
      <c r="FB200" s="190"/>
      <c r="FC200" s="190"/>
      <c r="FD200" s="190"/>
      <c r="FE200" s="190"/>
      <c r="FF200" s="190"/>
      <c r="FG200" s="190"/>
      <c r="FH200" s="190"/>
      <c r="FI200" s="190"/>
      <c r="FJ200" s="190"/>
      <c r="FK200" s="190"/>
      <c r="FL200" s="190"/>
      <c r="FM200" s="190"/>
      <c r="FN200" s="190"/>
      <c r="FO200" s="190"/>
      <c r="FP200" s="190"/>
      <c r="FQ200" s="190"/>
      <c r="FR200" s="190"/>
      <c r="FS200" s="190"/>
      <c r="FT200" s="190"/>
      <c r="FU200" s="190"/>
      <c r="FV200" s="190"/>
      <c r="FW200" s="190"/>
      <c r="FX200" s="190"/>
      <c r="FY200" s="190"/>
      <c r="FZ200" s="190"/>
      <c r="GA200" s="190"/>
      <c r="GB200" s="190"/>
      <c r="GC200" s="190"/>
      <c r="GD200" s="190"/>
      <c r="GE200" s="190"/>
      <c r="GF200" s="190"/>
      <c r="GG200" s="190"/>
      <c r="GH200" s="190"/>
      <c r="GI200" s="190"/>
      <c r="GJ200" s="190"/>
      <c r="GK200" s="190"/>
      <c r="GL200" s="190"/>
      <c r="GM200" s="190"/>
      <c r="GN200" s="190"/>
      <c r="GO200" s="190"/>
      <c r="GP200" s="190"/>
      <c r="GQ200" s="190"/>
      <c r="GR200" s="190"/>
      <c r="GS200" s="190"/>
      <c r="GT200" s="190"/>
      <c r="GU200" s="190"/>
      <c r="GV200" s="190"/>
      <c r="GW200" s="190"/>
      <c r="GX200" s="190"/>
      <c r="GY200" s="190"/>
      <c r="GZ200" s="190"/>
      <c r="HA200" s="190"/>
      <c r="HB200" s="190"/>
      <c r="HC200" s="190"/>
      <c r="HD200" s="190"/>
      <c r="HE200" s="190"/>
      <c r="HF200" s="190"/>
      <c r="HG200" s="190"/>
      <c r="HH200" s="190"/>
      <c r="HI200" s="190"/>
      <c r="HJ200" s="190"/>
      <c r="HK200" s="190"/>
      <c r="HL200" s="190"/>
      <c r="HM200" s="190"/>
      <c r="HN200" s="190"/>
      <c r="HO200" s="190"/>
      <c r="HP200" s="190"/>
      <c r="HQ200" s="190"/>
      <c r="HR200" s="190"/>
      <c r="HS200" s="190"/>
      <c r="HT200" s="190"/>
      <c r="HU200" s="190"/>
      <c r="HV200" s="190"/>
      <c r="HW200" s="190"/>
      <c r="HX200" s="190"/>
      <c r="HY200" s="190"/>
      <c r="HZ200" s="190"/>
      <c r="IA200" s="190"/>
      <c r="IB200" s="190"/>
      <c r="IC200" s="190"/>
      <c r="ID200" s="190"/>
      <c r="IE200" s="190"/>
      <c r="IF200" s="190"/>
      <c r="IG200" s="190"/>
      <c r="IH200" s="190"/>
      <c r="II200" s="190"/>
      <c r="IJ200" s="190"/>
      <c r="IK200" s="190"/>
      <c r="IL200" s="190"/>
      <c r="IM200" s="190"/>
      <c r="IN200" s="190"/>
      <c r="IO200" s="190"/>
      <c r="IP200" s="190"/>
      <c r="IQ200" s="190"/>
      <c r="IR200" s="190"/>
      <c r="IS200" s="190"/>
      <c r="IT200" s="190"/>
      <c r="IU200" s="190"/>
      <c r="IV200" s="190"/>
    </row>
    <row r="201" spans="1:256" ht="31.5">
      <c r="A201" s="204" t="s">
        <v>775</v>
      </c>
      <c r="B201" s="203">
        <v>2</v>
      </c>
      <c r="C201" s="203">
        <v>311</v>
      </c>
      <c r="D201" s="203">
        <v>5205</v>
      </c>
      <c r="E201" s="201">
        <f t="shared" si="34"/>
        <v>4920</v>
      </c>
      <c r="F201" s="201">
        <f t="shared" si="34"/>
        <v>0</v>
      </c>
      <c r="G201" s="201">
        <f t="shared" si="34"/>
        <v>4920</v>
      </c>
      <c r="H201" s="201"/>
      <c r="I201" s="201"/>
      <c r="J201" s="201">
        <f t="shared" si="25"/>
        <v>0</v>
      </c>
      <c r="K201" s="201"/>
      <c r="L201" s="201"/>
      <c r="M201" s="201">
        <f t="shared" si="26"/>
        <v>0</v>
      </c>
      <c r="N201" s="201">
        <v>4920</v>
      </c>
      <c r="O201" s="201"/>
      <c r="P201" s="201">
        <f t="shared" si="27"/>
        <v>4920</v>
      </c>
      <c r="Q201" s="201"/>
      <c r="R201" s="201"/>
      <c r="S201" s="201">
        <f t="shared" si="28"/>
        <v>0</v>
      </c>
      <c r="T201" s="201"/>
      <c r="U201" s="201"/>
      <c r="V201" s="201">
        <f t="shared" si="29"/>
        <v>0</v>
      </c>
      <c r="W201" s="201"/>
      <c r="X201" s="201"/>
      <c r="Y201" s="201">
        <f t="shared" si="30"/>
        <v>0</v>
      </c>
      <c r="Z201" s="201"/>
      <c r="AA201" s="201"/>
      <c r="AB201" s="201">
        <f t="shared" si="31"/>
        <v>0</v>
      </c>
      <c r="AC201" s="201"/>
      <c r="AD201" s="201"/>
      <c r="AE201" s="201">
        <f t="shared" si="32"/>
        <v>0</v>
      </c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0"/>
      <c r="BQ201" s="190"/>
      <c r="BR201" s="190"/>
      <c r="BS201" s="190"/>
      <c r="BT201" s="190"/>
      <c r="BU201" s="190"/>
      <c r="BV201" s="190"/>
      <c r="BW201" s="190"/>
      <c r="BX201" s="190"/>
      <c r="BY201" s="190"/>
      <c r="BZ201" s="190"/>
      <c r="CA201" s="190"/>
      <c r="CB201" s="190"/>
      <c r="CC201" s="190"/>
      <c r="CD201" s="190"/>
      <c r="CE201" s="190"/>
      <c r="CF201" s="190"/>
      <c r="CG201" s="190"/>
      <c r="CH201" s="190"/>
      <c r="CI201" s="190"/>
      <c r="CJ201" s="190"/>
      <c r="CK201" s="190"/>
      <c r="CL201" s="190"/>
      <c r="CM201" s="190"/>
      <c r="CN201" s="190"/>
      <c r="CO201" s="190"/>
      <c r="CP201" s="190"/>
      <c r="CQ201" s="190"/>
      <c r="CR201" s="190"/>
      <c r="CS201" s="190"/>
      <c r="CT201" s="190"/>
      <c r="CU201" s="190"/>
      <c r="CV201" s="190"/>
      <c r="CW201" s="190"/>
      <c r="CX201" s="190"/>
      <c r="CY201" s="190"/>
      <c r="CZ201" s="190"/>
      <c r="DA201" s="190"/>
      <c r="DB201" s="190"/>
      <c r="DC201" s="190"/>
      <c r="DD201" s="190"/>
      <c r="DE201" s="190"/>
      <c r="DF201" s="190"/>
      <c r="DG201" s="190"/>
      <c r="DH201" s="190"/>
      <c r="DI201" s="190"/>
      <c r="DJ201" s="190"/>
      <c r="DK201" s="190"/>
      <c r="DL201" s="190"/>
      <c r="DM201" s="190"/>
      <c r="DN201" s="190"/>
      <c r="DO201" s="190"/>
      <c r="DP201" s="190"/>
      <c r="DQ201" s="190"/>
      <c r="DR201" s="190"/>
      <c r="DS201" s="190"/>
      <c r="DT201" s="190"/>
      <c r="DU201" s="190"/>
      <c r="DV201" s="190"/>
      <c r="DW201" s="190"/>
      <c r="DX201" s="190"/>
      <c r="DY201" s="190"/>
      <c r="DZ201" s="190"/>
      <c r="EA201" s="190"/>
      <c r="EB201" s="190"/>
      <c r="EC201" s="190"/>
      <c r="ED201" s="190"/>
      <c r="EE201" s="190"/>
      <c r="EF201" s="190"/>
      <c r="EG201" s="190"/>
      <c r="EH201" s="190"/>
      <c r="EI201" s="190"/>
      <c r="EJ201" s="190"/>
      <c r="EK201" s="190"/>
      <c r="EL201" s="190"/>
      <c r="EM201" s="190"/>
      <c r="EN201" s="190"/>
      <c r="EO201" s="190"/>
      <c r="EP201" s="190"/>
      <c r="EQ201" s="190"/>
      <c r="ER201" s="190"/>
      <c r="ES201" s="190"/>
      <c r="ET201" s="190"/>
      <c r="EU201" s="190"/>
      <c r="EV201" s="190"/>
      <c r="EW201" s="190"/>
      <c r="EX201" s="190"/>
      <c r="EY201" s="190"/>
      <c r="EZ201" s="190"/>
      <c r="FA201" s="190"/>
      <c r="FB201" s="190"/>
      <c r="FC201" s="190"/>
      <c r="FD201" s="190"/>
      <c r="FE201" s="190"/>
      <c r="FF201" s="190"/>
      <c r="FG201" s="190"/>
      <c r="FH201" s="190"/>
      <c r="FI201" s="190"/>
      <c r="FJ201" s="190"/>
      <c r="FK201" s="190"/>
      <c r="FL201" s="190"/>
      <c r="FM201" s="190"/>
      <c r="FN201" s="190"/>
      <c r="FO201" s="190"/>
      <c r="FP201" s="190"/>
      <c r="FQ201" s="190"/>
      <c r="FR201" s="190"/>
      <c r="FS201" s="190"/>
      <c r="FT201" s="190"/>
      <c r="FU201" s="190"/>
      <c r="FV201" s="190"/>
      <c r="FW201" s="190"/>
      <c r="FX201" s="190"/>
      <c r="FY201" s="190"/>
      <c r="FZ201" s="190"/>
      <c r="GA201" s="190"/>
      <c r="GB201" s="190"/>
      <c r="GC201" s="190"/>
      <c r="GD201" s="190"/>
      <c r="GE201" s="190"/>
      <c r="GF201" s="190"/>
      <c r="GG201" s="190"/>
      <c r="GH201" s="190"/>
      <c r="GI201" s="190"/>
      <c r="GJ201" s="190"/>
      <c r="GK201" s="190"/>
      <c r="GL201" s="190"/>
      <c r="GM201" s="190"/>
      <c r="GN201" s="190"/>
      <c r="GO201" s="190"/>
      <c r="GP201" s="190"/>
      <c r="GQ201" s="190"/>
      <c r="GR201" s="190"/>
      <c r="GS201" s="190"/>
      <c r="GT201" s="190"/>
      <c r="GU201" s="190"/>
      <c r="GV201" s="190"/>
      <c r="GW201" s="190"/>
      <c r="GX201" s="190"/>
      <c r="GY201" s="190"/>
      <c r="GZ201" s="190"/>
      <c r="HA201" s="190"/>
      <c r="HB201" s="190"/>
      <c r="HC201" s="190"/>
      <c r="HD201" s="190"/>
      <c r="HE201" s="190"/>
      <c r="HF201" s="190"/>
      <c r="HG201" s="190"/>
      <c r="HH201" s="190"/>
      <c r="HI201" s="190"/>
      <c r="HJ201" s="190"/>
      <c r="HK201" s="190"/>
      <c r="HL201" s="190"/>
      <c r="HM201" s="190"/>
      <c r="HN201" s="190"/>
      <c r="HO201" s="190"/>
      <c r="HP201" s="190"/>
      <c r="HQ201" s="190"/>
      <c r="HR201" s="190"/>
      <c r="HS201" s="190"/>
      <c r="HT201" s="190"/>
      <c r="HU201" s="190"/>
      <c r="HV201" s="190"/>
      <c r="HW201" s="190"/>
      <c r="HX201" s="190"/>
      <c r="HY201" s="190"/>
      <c r="HZ201" s="190"/>
      <c r="IA201" s="190"/>
      <c r="IB201" s="190"/>
      <c r="IC201" s="190"/>
      <c r="ID201" s="190"/>
      <c r="IE201" s="190"/>
      <c r="IF201" s="190"/>
      <c r="IG201" s="190"/>
      <c r="IH201" s="190"/>
      <c r="II201" s="190"/>
      <c r="IJ201" s="190"/>
      <c r="IK201" s="190"/>
      <c r="IL201" s="190"/>
      <c r="IM201" s="190"/>
      <c r="IN201" s="190"/>
      <c r="IO201" s="190"/>
      <c r="IP201" s="190"/>
      <c r="IQ201" s="190"/>
      <c r="IR201" s="190"/>
      <c r="IS201" s="190"/>
      <c r="IT201" s="190"/>
      <c r="IU201" s="190"/>
      <c r="IV201" s="190"/>
    </row>
    <row r="202" spans="1:256" ht="15.75">
      <c r="A202" s="204" t="s">
        <v>776</v>
      </c>
      <c r="B202" s="203">
        <v>2</v>
      </c>
      <c r="C202" s="203">
        <v>311</v>
      </c>
      <c r="D202" s="203">
        <v>5205</v>
      </c>
      <c r="E202" s="201">
        <f t="shared" si="34"/>
        <v>4920</v>
      </c>
      <c r="F202" s="201">
        <f t="shared" si="34"/>
        <v>0</v>
      </c>
      <c r="G202" s="201">
        <f t="shared" si="34"/>
        <v>4920</v>
      </c>
      <c r="H202" s="201"/>
      <c r="I202" s="201"/>
      <c r="J202" s="201">
        <f t="shared" si="25"/>
        <v>0</v>
      </c>
      <c r="K202" s="201"/>
      <c r="L202" s="201"/>
      <c r="M202" s="201">
        <f t="shared" si="26"/>
        <v>0</v>
      </c>
      <c r="N202" s="201">
        <v>4920</v>
      </c>
      <c r="O202" s="201"/>
      <c r="P202" s="201">
        <f t="shared" si="27"/>
        <v>4920</v>
      </c>
      <c r="Q202" s="201"/>
      <c r="R202" s="201"/>
      <c r="S202" s="201">
        <f t="shared" si="28"/>
        <v>0</v>
      </c>
      <c r="T202" s="201"/>
      <c r="U202" s="201"/>
      <c r="V202" s="201">
        <f t="shared" si="29"/>
        <v>0</v>
      </c>
      <c r="W202" s="201"/>
      <c r="X202" s="201"/>
      <c r="Y202" s="201">
        <f t="shared" si="30"/>
        <v>0</v>
      </c>
      <c r="Z202" s="201"/>
      <c r="AA202" s="201"/>
      <c r="AB202" s="201">
        <f t="shared" si="31"/>
        <v>0</v>
      </c>
      <c r="AC202" s="201"/>
      <c r="AD202" s="201"/>
      <c r="AE202" s="201">
        <f t="shared" si="32"/>
        <v>0</v>
      </c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0"/>
      <c r="BN202" s="190"/>
      <c r="BO202" s="190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  <c r="EG202" s="190"/>
      <c r="EH202" s="190"/>
      <c r="EI202" s="190"/>
      <c r="EJ202" s="190"/>
      <c r="EK202" s="190"/>
      <c r="EL202" s="190"/>
      <c r="EM202" s="190"/>
      <c r="EN202" s="190"/>
      <c r="EO202" s="190"/>
      <c r="EP202" s="190"/>
      <c r="EQ202" s="190"/>
      <c r="ER202" s="190"/>
      <c r="ES202" s="190"/>
      <c r="ET202" s="190"/>
      <c r="EU202" s="190"/>
      <c r="EV202" s="190"/>
      <c r="EW202" s="190"/>
      <c r="EX202" s="190"/>
      <c r="EY202" s="190"/>
      <c r="EZ202" s="190"/>
      <c r="FA202" s="190"/>
      <c r="FB202" s="190"/>
      <c r="FC202" s="190"/>
      <c r="FD202" s="190"/>
      <c r="FE202" s="190"/>
      <c r="FF202" s="190"/>
      <c r="FG202" s="190"/>
      <c r="FH202" s="190"/>
      <c r="FI202" s="190"/>
      <c r="FJ202" s="190"/>
      <c r="FK202" s="190"/>
      <c r="FL202" s="190"/>
      <c r="FM202" s="190"/>
      <c r="FN202" s="190"/>
      <c r="FO202" s="190"/>
      <c r="FP202" s="190"/>
      <c r="FQ202" s="190"/>
      <c r="FR202" s="190"/>
      <c r="FS202" s="190"/>
      <c r="FT202" s="190"/>
      <c r="FU202" s="190"/>
      <c r="FV202" s="190"/>
      <c r="FW202" s="190"/>
      <c r="FX202" s="190"/>
      <c r="FY202" s="190"/>
      <c r="FZ202" s="190"/>
      <c r="GA202" s="190"/>
      <c r="GB202" s="190"/>
      <c r="GC202" s="190"/>
      <c r="GD202" s="190"/>
      <c r="GE202" s="190"/>
      <c r="GF202" s="190"/>
      <c r="GG202" s="190"/>
      <c r="GH202" s="190"/>
      <c r="GI202" s="190"/>
      <c r="GJ202" s="190"/>
      <c r="GK202" s="190"/>
      <c r="GL202" s="190"/>
      <c r="GM202" s="190"/>
      <c r="GN202" s="190"/>
      <c r="GO202" s="190"/>
      <c r="GP202" s="190"/>
      <c r="GQ202" s="190"/>
      <c r="GR202" s="190"/>
      <c r="GS202" s="190"/>
      <c r="GT202" s="190"/>
      <c r="GU202" s="190"/>
      <c r="GV202" s="190"/>
      <c r="GW202" s="190"/>
      <c r="GX202" s="190"/>
      <c r="GY202" s="190"/>
      <c r="GZ202" s="190"/>
      <c r="HA202" s="190"/>
      <c r="HB202" s="190"/>
      <c r="HC202" s="190"/>
      <c r="HD202" s="190"/>
      <c r="HE202" s="190"/>
      <c r="HF202" s="190"/>
      <c r="HG202" s="190"/>
      <c r="HH202" s="190"/>
      <c r="HI202" s="190"/>
      <c r="HJ202" s="190"/>
      <c r="HK202" s="190"/>
      <c r="HL202" s="190"/>
      <c r="HM202" s="190"/>
      <c r="HN202" s="190"/>
      <c r="HO202" s="190"/>
      <c r="HP202" s="190"/>
      <c r="HQ202" s="190"/>
      <c r="HR202" s="190"/>
      <c r="HS202" s="190"/>
      <c r="HT202" s="190"/>
      <c r="HU202" s="190"/>
      <c r="HV202" s="190"/>
      <c r="HW202" s="190"/>
      <c r="HX202" s="190"/>
      <c r="HY202" s="190"/>
      <c r="HZ202" s="190"/>
      <c r="IA202" s="190"/>
      <c r="IB202" s="190"/>
      <c r="IC202" s="190"/>
      <c r="ID202" s="190"/>
      <c r="IE202" s="190"/>
      <c r="IF202" s="190"/>
      <c r="IG202" s="190"/>
      <c r="IH202" s="190"/>
      <c r="II202" s="190"/>
      <c r="IJ202" s="190"/>
      <c r="IK202" s="190"/>
      <c r="IL202" s="190"/>
      <c r="IM202" s="190"/>
      <c r="IN202" s="190"/>
      <c r="IO202" s="190"/>
      <c r="IP202" s="190"/>
      <c r="IQ202" s="190"/>
      <c r="IR202" s="190"/>
      <c r="IS202" s="190"/>
      <c r="IT202" s="190"/>
      <c r="IU202" s="190"/>
      <c r="IV202" s="190"/>
    </row>
    <row r="203" spans="1:256" ht="31.5">
      <c r="A203" s="204" t="s">
        <v>777</v>
      </c>
      <c r="B203" s="203">
        <v>2</v>
      </c>
      <c r="C203" s="203">
        <v>311</v>
      </c>
      <c r="D203" s="203">
        <v>5205</v>
      </c>
      <c r="E203" s="201">
        <f t="shared" si="34"/>
        <v>7066</v>
      </c>
      <c r="F203" s="201">
        <f t="shared" si="34"/>
        <v>0</v>
      </c>
      <c r="G203" s="201">
        <f t="shared" si="34"/>
        <v>7066</v>
      </c>
      <c r="H203" s="201"/>
      <c r="I203" s="201"/>
      <c r="J203" s="201">
        <f aca="true" t="shared" si="37" ref="J203:J266">H203-I203</f>
        <v>0</v>
      </c>
      <c r="K203" s="201"/>
      <c r="L203" s="201"/>
      <c r="M203" s="201">
        <f aca="true" t="shared" si="38" ref="M203:M266">K203-L203</f>
        <v>0</v>
      </c>
      <c r="N203" s="201">
        <v>7066</v>
      </c>
      <c r="O203" s="201"/>
      <c r="P203" s="201">
        <f aca="true" t="shared" si="39" ref="P203:P266">N203-O203</f>
        <v>7066</v>
      </c>
      <c r="Q203" s="201"/>
      <c r="R203" s="201"/>
      <c r="S203" s="201">
        <f aca="true" t="shared" si="40" ref="S203:S266">Q203-R203</f>
        <v>0</v>
      </c>
      <c r="T203" s="201"/>
      <c r="U203" s="201"/>
      <c r="V203" s="201">
        <f aca="true" t="shared" si="41" ref="V203:V266">T203-U203</f>
        <v>0</v>
      </c>
      <c r="W203" s="201"/>
      <c r="X203" s="201"/>
      <c r="Y203" s="201">
        <f aca="true" t="shared" si="42" ref="Y203:Y266">W203-X203</f>
        <v>0</v>
      </c>
      <c r="Z203" s="201"/>
      <c r="AA203" s="201"/>
      <c r="AB203" s="201">
        <f aca="true" t="shared" si="43" ref="AB203:AB266">Z203-AA203</f>
        <v>0</v>
      </c>
      <c r="AC203" s="201"/>
      <c r="AD203" s="201"/>
      <c r="AE203" s="201">
        <f aca="true" t="shared" si="44" ref="AE203:AE266">AC203-AD203</f>
        <v>0</v>
      </c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0"/>
      <c r="BN203" s="190"/>
      <c r="BO203" s="190"/>
      <c r="BP203" s="190"/>
      <c r="BQ203" s="190"/>
      <c r="BR203" s="190"/>
      <c r="BS203" s="190"/>
      <c r="BT203" s="190"/>
      <c r="BU203" s="190"/>
      <c r="BV203" s="190"/>
      <c r="BW203" s="190"/>
      <c r="BX203" s="190"/>
      <c r="BY203" s="190"/>
      <c r="BZ203" s="190"/>
      <c r="CA203" s="190"/>
      <c r="CB203" s="190"/>
      <c r="CC203" s="190"/>
      <c r="CD203" s="190"/>
      <c r="CE203" s="190"/>
      <c r="CF203" s="190"/>
      <c r="CG203" s="190"/>
      <c r="CH203" s="190"/>
      <c r="CI203" s="190"/>
      <c r="CJ203" s="190"/>
      <c r="CK203" s="190"/>
      <c r="CL203" s="190"/>
      <c r="CM203" s="190"/>
      <c r="CN203" s="190"/>
      <c r="CO203" s="190"/>
      <c r="CP203" s="190"/>
      <c r="CQ203" s="190"/>
      <c r="CR203" s="190"/>
      <c r="CS203" s="190"/>
      <c r="CT203" s="190"/>
      <c r="CU203" s="190"/>
      <c r="CV203" s="190"/>
      <c r="CW203" s="190"/>
      <c r="CX203" s="190"/>
      <c r="CY203" s="190"/>
      <c r="CZ203" s="190"/>
      <c r="DA203" s="190"/>
      <c r="DB203" s="190"/>
      <c r="DC203" s="190"/>
      <c r="DD203" s="190"/>
      <c r="DE203" s="190"/>
      <c r="DF203" s="190"/>
      <c r="DG203" s="190"/>
      <c r="DH203" s="190"/>
      <c r="DI203" s="190"/>
      <c r="DJ203" s="190"/>
      <c r="DK203" s="190"/>
      <c r="DL203" s="190"/>
      <c r="DM203" s="190"/>
      <c r="DN203" s="190"/>
      <c r="DO203" s="190"/>
      <c r="DP203" s="190"/>
      <c r="DQ203" s="190"/>
      <c r="DR203" s="190"/>
      <c r="DS203" s="190"/>
      <c r="DT203" s="190"/>
      <c r="DU203" s="190"/>
      <c r="DV203" s="190"/>
      <c r="DW203" s="190"/>
      <c r="DX203" s="190"/>
      <c r="DY203" s="190"/>
      <c r="DZ203" s="190"/>
      <c r="EA203" s="190"/>
      <c r="EB203" s="190"/>
      <c r="EC203" s="190"/>
      <c r="ED203" s="190"/>
      <c r="EE203" s="190"/>
      <c r="EF203" s="190"/>
      <c r="EG203" s="190"/>
      <c r="EH203" s="190"/>
      <c r="EI203" s="190"/>
      <c r="EJ203" s="190"/>
      <c r="EK203" s="190"/>
      <c r="EL203" s="190"/>
      <c r="EM203" s="190"/>
      <c r="EN203" s="190"/>
      <c r="EO203" s="190"/>
      <c r="EP203" s="190"/>
      <c r="EQ203" s="190"/>
      <c r="ER203" s="190"/>
      <c r="ES203" s="190"/>
      <c r="ET203" s="190"/>
      <c r="EU203" s="190"/>
      <c r="EV203" s="190"/>
      <c r="EW203" s="190"/>
      <c r="EX203" s="190"/>
      <c r="EY203" s="190"/>
      <c r="EZ203" s="190"/>
      <c r="FA203" s="190"/>
      <c r="FB203" s="190"/>
      <c r="FC203" s="190"/>
      <c r="FD203" s="190"/>
      <c r="FE203" s="190"/>
      <c r="FF203" s="190"/>
      <c r="FG203" s="190"/>
      <c r="FH203" s="190"/>
      <c r="FI203" s="190"/>
      <c r="FJ203" s="190"/>
      <c r="FK203" s="190"/>
      <c r="FL203" s="190"/>
      <c r="FM203" s="190"/>
      <c r="FN203" s="190"/>
      <c r="FO203" s="190"/>
      <c r="FP203" s="190"/>
      <c r="FQ203" s="190"/>
      <c r="FR203" s="190"/>
      <c r="FS203" s="190"/>
      <c r="FT203" s="190"/>
      <c r="FU203" s="190"/>
      <c r="FV203" s="190"/>
      <c r="FW203" s="190"/>
      <c r="FX203" s="190"/>
      <c r="FY203" s="190"/>
      <c r="FZ203" s="190"/>
      <c r="GA203" s="190"/>
      <c r="GB203" s="190"/>
      <c r="GC203" s="190"/>
      <c r="GD203" s="190"/>
      <c r="GE203" s="190"/>
      <c r="GF203" s="190"/>
      <c r="GG203" s="190"/>
      <c r="GH203" s="190"/>
      <c r="GI203" s="190"/>
      <c r="GJ203" s="190"/>
      <c r="GK203" s="190"/>
      <c r="GL203" s="190"/>
      <c r="GM203" s="190"/>
      <c r="GN203" s="190"/>
      <c r="GO203" s="190"/>
      <c r="GP203" s="190"/>
      <c r="GQ203" s="190"/>
      <c r="GR203" s="190"/>
      <c r="GS203" s="190"/>
      <c r="GT203" s="190"/>
      <c r="GU203" s="190"/>
      <c r="GV203" s="190"/>
      <c r="GW203" s="190"/>
      <c r="GX203" s="190"/>
      <c r="GY203" s="190"/>
      <c r="GZ203" s="190"/>
      <c r="HA203" s="190"/>
      <c r="HB203" s="190"/>
      <c r="HC203" s="190"/>
      <c r="HD203" s="190"/>
      <c r="HE203" s="190"/>
      <c r="HF203" s="190"/>
      <c r="HG203" s="190"/>
      <c r="HH203" s="190"/>
      <c r="HI203" s="190"/>
      <c r="HJ203" s="190"/>
      <c r="HK203" s="190"/>
      <c r="HL203" s="190"/>
      <c r="HM203" s="190"/>
      <c r="HN203" s="190"/>
      <c r="HO203" s="190"/>
      <c r="HP203" s="190"/>
      <c r="HQ203" s="190"/>
      <c r="HR203" s="190"/>
      <c r="HS203" s="190"/>
      <c r="HT203" s="190"/>
      <c r="HU203" s="190"/>
      <c r="HV203" s="190"/>
      <c r="HW203" s="190"/>
      <c r="HX203" s="190"/>
      <c r="HY203" s="190"/>
      <c r="HZ203" s="190"/>
      <c r="IA203" s="190"/>
      <c r="IB203" s="190"/>
      <c r="IC203" s="190"/>
      <c r="ID203" s="190"/>
      <c r="IE203" s="190"/>
      <c r="IF203" s="190"/>
      <c r="IG203" s="190"/>
      <c r="IH203" s="190"/>
      <c r="II203" s="190"/>
      <c r="IJ203" s="190"/>
      <c r="IK203" s="190"/>
      <c r="IL203" s="190"/>
      <c r="IM203" s="190"/>
      <c r="IN203" s="190"/>
      <c r="IO203" s="190"/>
      <c r="IP203" s="190"/>
      <c r="IQ203" s="190"/>
      <c r="IR203" s="190"/>
      <c r="IS203" s="190"/>
      <c r="IT203" s="190"/>
      <c r="IU203" s="190"/>
      <c r="IV203" s="190"/>
    </row>
    <row r="204" spans="1:256" ht="31.5">
      <c r="A204" s="198" t="s">
        <v>778</v>
      </c>
      <c r="B204" s="199"/>
      <c r="C204" s="199"/>
      <c r="D204" s="199"/>
      <c r="E204" s="201">
        <f t="shared" si="34"/>
        <v>1663</v>
      </c>
      <c r="F204" s="201">
        <f t="shared" si="34"/>
        <v>1663</v>
      </c>
      <c r="G204" s="201">
        <f t="shared" si="34"/>
        <v>0</v>
      </c>
      <c r="H204" s="201"/>
      <c r="I204" s="201"/>
      <c r="J204" s="201">
        <f t="shared" si="37"/>
        <v>0</v>
      </c>
      <c r="K204" s="201"/>
      <c r="L204" s="201"/>
      <c r="M204" s="201">
        <f t="shared" si="38"/>
        <v>0</v>
      </c>
      <c r="N204" s="201"/>
      <c r="O204" s="201"/>
      <c r="P204" s="201">
        <f t="shared" si="39"/>
        <v>0</v>
      </c>
      <c r="Q204" s="201">
        <v>1663</v>
      </c>
      <c r="R204" s="201">
        <v>1663</v>
      </c>
      <c r="S204" s="201">
        <f t="shared" si="40"/>
        <v>0</v>
      </c>
      <c r="T204" s="201"/>
      <c r="U204" s="201"/>
      <c r="V204" s="201">
        <f t="shared" si="41"/>
        <v>0</v>
      </c>
      <c r="W204" s="201"/>
      <c r="X204" s="201"/>
      <c r="Y204" s="201">
        <f t="shared" si="42"/>
        <v>0</v>
      </c>
      <c r="Z204" s="201"/>
      <c r="AA204" s="201"/>
      <c r="AB204" s="201">
        <f t="shared" si="43"/>
        <v>0</v>
      </c>
      <c r="AC204" s="201"/>
      <c r="AD204" s="201"/>
      <c r="AE204" s="201">
        <f t="shared" si="44"/>
        <v>0</v>
      </c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  <c r="DC204" s="190"/>
      <c r="DD204" s="190"/>
      <c r="DE204" s="190"/>
      <c r="DF204" s="190"/>
      <c r="DG204" s="190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190"/>
      <c r="DR204" s="190"/>
      <c r="DS204" s="190"/>
      <c r="DT204" s="190"/>
      <c r="DU204" s="190"/>
      <c r="DV204" s="190"/>
      <c r="DW204" s="190"/>
      <c r="DX204" s="190"/>
      <c r="DY204" s="190"/>
      <c r="DZ204" s="190"/>
      <c r="EA204" s="190"/>
      <c r="EB204" s="190"/>
      <c r="EC204" s="190"/>
      <c r="ED204" s="190"/>
      <c r="EE204" s="190"/>
      <c r="EF204" s="190"/>
      <c r="EG204" s="190"/>
      <c r="EH204" s="190"/>
      <c r="EI204" s="190"/>
      <c r="EJ204" s="190"/>
      <c r="EK204" s="190"/>
      <c r="EL204" s="190"/>
      <c r="EM204" s="190"/>
      <c r="EN204" s="190"/>
      <c r="EO204" s="190"/>
      <c r="EP204" s="190"/>
      <c r="EQ204" s="190"/>
      <c r="ER204" s="190"/>
      <c r="ES204" s="190"/>
      <c r="ET204" s="190"/>
      <c r="EU204" s="190"/>
      <c r="EV204" s="190"/>
      <c r="EW204" s="190"/>
      <c r="EX204" s="190"/>
      <c r="EY204" s="190"/>
      <c r="EZ204" s="190"/>
      <c r="FA204" s="190"/>
      <c r="FB204" s="190"/>
      <c r="FC204" s="190"/>
      <c r="FD204" s="190"/>
      <c r="FE204" s="190"/>
      <c r="FF204" s="190"/>
      <c r="FG204" s="190"/>
      <c r="FH204" s="190"/>
      <c r="FI204" s="190"/>
      <c r="FJ204" s="190"/>
      <c r="FK204" s="190"/>
      <c r="FL204" s="190"/>
      <c r="FM204" s="190"/>
      <c r="FN204" s="190"/>
      <c r="FO204" s="190"/>
      <c r="FP204" s="190"/>
      <c r="FQ204" s="190"/>
      <c r="FR204" s="190"/>
      <c r="FS204" s="190"/>
      <c r="FT204" s="190"/>
      <c r="FU204" s="190"/>
      <c r="FV204" s="190"/>
      <c r="FW204" s="190"/>
      <c r="FX204" s="190"/>
      <c r="FY204" s="190"/>
      <c r="FZ204" s="190"/>
      <c r="GA204" s="190"/>
      <c r="GB204" s="190"/>
      <c r="GC204" s="190"/>
      <c r="GD204" s="190"/>
      <c r="GE204" s="190"/>
      <c r="GF204" s="190"/>
      <c r="GG204" s="190"/>
      <c r="GH204" s="190"/>
      <c r="GI204" s="190"/>
      <c r="GJ204" s="190"/>
      <c r="GK204" s="190"/>
      <c r="GL204" s="190"/>
      <c r="GM204" s="190"/>
      <c r="GN204" s="190"/>
      <c r="GO204" s="190"/>
      <c r="GP204" s="190"/>
      <c r="GQ204" s="190"/>
      <c r="GR204" s="190"/>
      <c r="GS204" s="190"/>
      <c r="GT204" s="190"/>
      <c r="GU204" s="190"/>
      <c r="GV204" s="190"/>
      <c r="GW204" s="190"/>
      <c r="GX204" s="190"/>
      <c r="GY204" s="190"/>
      <c r="GZ204" s="190"/>
      <c r="HA204" s="190"/>
      <c r="HB204" s="190"/>
      <c r="HC204" s="190"/>
      <c r="HD204" s="190"/>
      <c r="HE204" s="190"/>
      <c r="HF204" s="190"/>
      <c r="HG204" s="190"/>
      <c r="HH204" s="190"/>
      <c r="HI204" s="190"/>
      <c r="HJ204" s="190"/>
      <c r="HK204" s="190"/>
      <c r="HL204" s="190"/>
      <c r="HM204" s="190"/>
      <c r="HN204" s="190"/>
      <c r="HO204" s="190"/>
      <c r="HP204" s="190"/>
      <c r="HQ204" s="190"/>
      <c r="HR204" s="190"/>
      <c r="HS204" s="190"/>
      <c r="HT204" s="190"/>
      <c r="HU204" s="190"/>
      <c r="HV204" s="190"/>
      <c r="HW204" s="190"/>
      <c r="HX204" s="190"/>
      <c r="HY204" s="190"/>
      <c r="HZ204" s="190"/>
      <c r="IA204" s="190"/>
      <c r="IB204" s="190"/>
      <c r="IC204" s="190"/>
      <c r="ID204" s="190"/>
      <c r="IE204" s="190"/>
      <c r="IF204" s="190"/>
      <c r="IG204" s="190"/>
      <c r="IH204" s="190"/>
      <c r="II204" s="190"/>
      <c r="IJ204" s="190"/>
      <c r="IK204" s="190"/>
      <c r="IL204" s="190"/>
      <c r="IM204" s="190"/>
      <c r="IN204" s="190"/>
      <c r="IO204" s="190"/>
      <c r="IP204" s="190"/>
      <c r="IQ204" s="190"/>
      <c r="IR204" s="190"/>
      <c r="IS204" s="190"/>
      <c r="IT204" s="190"/>
      <c r="IU204" s="190"/>
      <c r="IV204" s="190"/>
    </row>
    <row r="205" spans="1:256" ht="15.75">
      <c r="A205" s="198" t="s">
        <v>779</v>
      </c>
      <c r="B205" s="199">
        <v>1</v>
      </c>
      <c r="C205" s="199">
        <v>322</v>
      </c>
      <c r="D205" s="199">
        <v>5205</v>
      </c>
      <c r="E205" s="201">
        <f t="shared" si="34"/>
        <v>3935</v>
      </c>
      <c r="F205" s="201">
        <f t="shared" si="34"/>
        <v>3935</v>
      </c>
      <c r="G205" s="201">
        <f t="shared" si="34"/>
        <v>0</v>
      </c>
      <c r="H205" s="201"/>
      <c r="I205" s="201"/>
      <c r="J205" s="201">
        <f t="shared" si="37"/>
        <v>0</v>
      </c>
      <c r="K205" s="201"/>
      <c r="L205" s="201"/>
      <c r="M205" s="201">
        <f t="shared" si="38"/>
        <v>0</v>
      </c>
      <c r="N205" s="201">
        <v>3935</v>
      </c>
      <c r="O205" s="201">
        <v>3935</v>
      </c>
      <c r="P205" s="201">
        <f t="shared" si="39"/>
        <v>0</v>
      </c>
      <c r="Q205" s="201"/>
      <c r="R205" s="201"/>
      <c r="S205" s="201">
        <f t="shared" si="40"/>
        <v>0</v>
      </c>
      <c r="T205" s="201"/>
      <c r="U205" s="201"/>
      <c r="V205" s="201">
        <f t="shared" si="41"/>
        <v>0</v>
      </c>
      <c r="W205" s="201"/>
      <c r="X205" s="201"/>
      <c r="Y205" s="201">
        <f t="shared" si="42"/>
        <v>0</v>
      </c>
      <c r="Z205" s="201"/>
      <c r="AA205" s="201"/>
      <c r="AB205" s="201">
        <f t="shared" si="43"/>
        <v>0</v>
      </c>
      <c r="AC205" s="201"/>
      <c r="AD205" s="201"/>
      <c r="AE205" s="201">
        <f t="shared" si="44"/>
        <v>0</v>
      </c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  <c r="EG205" s="190"/>
      <c r="EH205" s="190"/>
      <c r="EI205" s="190"/>
      <c r="EJ205" s="190"/>
      <c r="EK205" s="190"/>
      <c r="EL205" s="190"/>
      <c r="EM205" s="190"/>
      <c r="EN205" s="190"/>
      <c r="EO205" s="190"/>
      <c r="EP205" s="190"/>
      <c r="EQ205" s="190"/>
      <c r="ER205" s="190"/>
      <c r="ES205" s="190"/>
      <c r="ET205" s="190"/>
      <c r="EU205" s="190"/>
      <c r="EV205" s="190"/>
      <c r="EW205" s="190"/>
      <c r="EX205" s="190"/>
      <c r="EY205" s="190"/>
      <c r="EZ205" s="190"/>
      <c r="FA205" s="190"/>
      <c r="FB205" s="190"/>
      <c r="FC205" s="190"/>
      <c r="FD205" s="190"/>
      <c r="FE205" s="190"/>
      <c r="FF205" s="190"/>
      <c r="FG205" s="190"/>
      <c r="FH205" s="190"/>
      <c r="FI205" s="190"/>
      <c r="FJ205" s="190"/>
      <c r="FK205" s="190"/>
      <c r="FL205" s="190"/>
      <c r="FM205" s="190"/>
      <c r="FN205" s="190"/>
      <c r="FO205" s="190"/>
      <c r="FP205" s="190"/>
      <c r="FQ205" s="190"/>
      <c r="FR205" s="190"/>
      <c r="FS205" s="190"/>
      <c r="FT205" s="190"/>
      <c r="FU205" s="190"/>
      <c r="FV205" s="190"/>
      <c r="FW205" s="190"/>
      <c r="FX205" s="190"/>
      <c r="FY205" s="190"/>
      <c r="FZ205" s="190"/>
      <c r="GA205" s="190"/>
      <c r="GB205" s="190"/>
      <c r="GC205" s="190"/>
      <c r="GD205" s="190"/>
      <c r="GE205" s="190"/>
      <c r="GF205" s="190"/>
      <c r="GG205" s="190"/>
      <c r="GH205" s="190"/>
      <c r="GI205" s="190"/>
      <c r="GJ205" s="190"/>
      <c r="GK205" s="190"/>
      <c r="GL205" s="190"/>
      <c r="GM205" s="190"/>
      <c r="GN205" s="190"/>
      <c r="GO205" s="190"/>
      <c r="GP205" s="190"/>
      <c r="GQ205" s="190"/>
      <c r="GR205" s="190"/>
      <c r="GS205" s="190"/>
      <c r="GT205" s="190"/>
      <c r="GU205" s="190"/>
      <c r="GV205" s="190"/>
      <c r="GW205" s="190"/>
      <c r="GX205" s="190"/>
      <c r="GY205" s="190"/>
      <c r="GZ205" s="190"/>
      <c r="HA205" s="190"/>
      <c r="HB205" s="190"/>
      <c r="HC205" s="190"/>
      <c r="HD205" s="190"/>
      <c r="HE205" s="190"/>
      <c r="HF205" s="190"/>
      <c r="HG205" s="190"/>
      <c r="HH205" s="190"/>
      <c r="HI205" s="190"/>
      <c r="HJ205" s="190"/>
      <c r="HK205" s="190"/>
      <c r="HL205" s="190"/>
      <c r="HM205" s="190"/>
      <c r="HN205" s="190"/>
      <c r="HO205" s="190"/>
      <c r="HP205" s="190"/>
      <c r="HQ205" s="190"/>
      <c r="HR205" s="190"/>
      <c r="HS205" s="190"/>
      <c r="HT205" s="190"/>
      <c r="HU205" s="190"/>
      <c r="HV205" s="190"/>
      <c r="HW205" s="190"/>
      <c r="HX205" s="190"/>
      <c r="HY205" s="190"/>
      <c r="HZ205" s="190"/>
      <c r="IA205" s="190"/>
      <c r="IB205" s="190"/>
      <c r="IC205" s="190"/>
      <c r="ID205" s="190"/>
      <c r="IE205" s="190"/>
      <c r="IF205" s="190"/>
      <c r="IG205" s="190"/>
      <c r="IH205" s="190"/>
      <c r="II205" s="190"/>
      <c r="IJ205" s="190"/>
      <c r="IK205" s="190"/>
      <c r="IL205" s="190"/>
      <c r="IM205" s="190"/>
      <c r="IN205" s="190"/>
      <c r="IO205" s="190"/>
      <c r="IP205" s="190"/>
      <c r="IQ205" s="190"/>
      <c r="IR205" s="190"/>
      <c r="IS205" s="190"/>
      <c r="IT205" s="190"/>
      <c r="IU205" s="190"/>
      <c r="IV205" s="190"/>
    </row>
    <row r="206" spans="1:256" ht="31.5">
      <c r="A206" s="198" t="s">
        <v>780</v>
      </c>
      <c r="B206" s="199">
        <v>1</v>
      </c>
      <c r="C206" s="199">
        <v>322</v>
      </c>
      <c r="D206" s="199">
        <v>5205</v>
      </c>
      <c r="E206" s="201">
        <f t="shared" si="34"/>
        <v>5000</v>
      </c>
      <c r="F206" s="201">
        <f t="shared" si="34"/>
        <v>892</v>
      </c>
      <c r="G206" s="201">
        <f t="shared" si="34"/>
        <v>4108</v>
      </c>
      <c r="H206" s="201"/>
      <c r="I206" s="201"/>
      <c r="J206" s="201">
        <f t="shared" si="37"/>
        <v>0</v>
      </c>
      <c r="K206" s="201"/>
      <c r="L206" s="201"/>
      <c r="M206" s="201">
        <f t="shared" si="38"/>
        <v>0</v>
      </c>
      <c r="N206" s="201"/>
      <c r="O206" s="201"/>
      <c r="P206" s="201">
        <f t="shared" si="39"/>
        <v>0</v>
      </c>
      <c r="Q206" s="201"/>
      <c r="R206" s="201"/>
      <c r="S206" s="201">
        <f t="shared" si="40"/>
        <v>0</v>
      </c>
      <c r="T206" s="201">
        <f>25000-20000</f>
        <v>5000</v>
      </c>
      <c r="U206" s="201">
        <v>892</v>
      </c>
      <c r="V206" s="201">
        <f t="shared" si="41"/>
        <v>4108</v>
      </c>
      <c r="W206" s="201"/>
      <c r="X206" s="201"/>
      <c r="Y206" s="201">
        <f t="shared" si="42"/>
        <v>0</v>
      </c>
      <c r="Z206" s="201"/>
      <c r="AA206" s="201"/>
      <c r="AB206" s="201">
        <f t="shared" si="43"/>
        <v>0</v>
      </c>
      <c r="AC206" s="201"/>
      <c r="AD206" s="201"/>
      <c r="AE206" s="201">
        <f t="shared" si="44"/>
        <v>0</v>
      </c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  <c r="EG206" s="190"/>
      <c r="EH206" s="190"/>
      <c r="EI206" s="190"/>
      <c r="EJ206" s="190"/>
      <c r="EK206" s="190"/>
      <c r="EL206" s="190"/>
      <c r="EM206" s="190"/>
      <c r="EN206" s="190"/>
      <c r="EO206" s="190"/>
      <c r="EP206" s="190"/>
      <c r="EQ206" s="190"/>
      <c r="ER206" s="190"/>
      <c r="ES206" s="190"/>
      <c r="ET206" s="190"/>
      <c r="EU206" s="190"/>
      <c r="EV206" s="190"/>
      <c r="EW206" s="190"/>
      <c r="EX206" s="190"/>
      <c r="EY206" s="190"/>
      <c r="EZ206" s="190"/>
      <c r="FA206" s="190"/>
      <c r="FB206" s="190"/>
      <c r="FC206" s="190"/>
      <c r="FD206" s="190"/>
      <c r="FE206" s="190"/>
      <c r="FF206" s="190"/>
      <c r="FG206" s="190"/>
      <c r="FH206" s="190"/>
      <c r="FI206" s="190"/>
      <c r="FJ206" s="190"/>
      <c r="FK206" s="190"/>
      <c r="FL206" s="190"/>
      <c r="FM206" s="190"/>
      <c r="FN206" s="190"/>
      <c r="FO206" s="190"/>
      <c r="FP206" s="190"/>
      <c r="FQ206" s="190"/>
      <c r="FR206" s="190"/>
      <c r="FS206" s="190"/>
      <c r="FT206" s="190"/>
      <c r="FU206" s="190"/>
      <c r="FV206" s="190"/>
      <c r="FW206" s="190"/>
      <c r="FX206" s="190"/>
      <c r="FY206" s="190"/>
      <c r="FZ206" s="190"/>
      <c r="GA206" s="190"/>
      <c r="GB206" s="190"/>
      <c r="GC206" s="190"/>
      <c r="GD206" s="190"/>
      <c r="GE206" s="190"/>
      <c r="GF206" s="190"/>
      <c r="GG206" s="190"/>
      <c r="GH206" s="190"/>
      <c r="GI206" s="190"/>
      <c r="GJ206" s="190"/>
      <c r="GK206" s="190"/>
      <c r="GL206" s="190"/>
      <c r="GM206" s="190"/>
      <c r="GN206" s="190"/>
      <c r="GO206" s="190"/>
      <c r="GP206" s="190"/>
      <c r="GQ206" s="190"/>
      <c r="GR206" s="190"/>
      <c r="GS206" s="190"/>
      <c r="GT206" s="190"/>
      <c r="GU206" s="190"/>
      <c r="GV206" s="190"/>
      <c r="GW206" s="190"/>
      <c r="GX206" s="190"/>
      <c r="GY206" s="190"/>
      <c r="GZ206" s="190"/>
      <c r="HA206" s="190"/>
      <c r="HB206" s="190"/>
      <c r="HC206" s="190"/>
      <c r="HD206" s="190"/>
      <c r="HE206" s="190"/>
      <c r="HF206" s="190"/>
      <c r="HG206" s="190"/>
      <c r="HH206" s="190"/>
      <c r="HI206" s="190"/>
      <c r="HJ206" s="190"/>
      <c r="HK206" s="190"/>
      <c r="HL206" s="190"/>
      <c r="HM206" s="190"/>
      <c r="HN206" s="190"/>
      <c r="HO206" s="190"/>
      <c r="HP206" s="190"/>
      <c r="HQ206" s="190"/>
      <c r="HR206" s="190"/>
      <c r="HS206" s="190"/>
      <c r="HT206" s="190"/>
      <c r="HU206" s="190"/>
      <c r="HV206" s="190"/>
      <c r="HW206" s="190"/>
      <c r="HX206" s="190"/>
      <c r="HY206" s="190"/>
      <c r="HZ206" s="190"/>
      <c r="IA206" s="190"/>
      <c r="IB206" s="190"/>
      <c r="IC206" s="190"/>
      <c r="ID206" s="190"/>
      <c r="IE206" s="190"/>
      <c r="IF206" s="190"/>
      <c r="IG206" s="190"/>
      <c r="IH206" s="190"/>
      <c r="II206" s="190"/>
      <c r="IJ206" s="190"/>
      <c r="IK206" s="190"/>
      <c r="IL206" s="190"/>
      <c r="IM206" s="190"/>
      <c r="IN206" s="190"/>
      <c r="IO206" s="190"/>
      <c r="IP206" s="190"/>
      <c r="IQ206" s="190"/>
      <c r="IR206" s="190"/>
      <c r="IS206" s="190"/>
      <c r="IT206" s="190"/>
      <c r="IU206" s="190"/>
      <c r="IV206" s="190"/>
    </row>
    <row r="207" spans="1:256" ht="15.75">
      <c r="A207" s="188" t="s">
        <v>653</v>
      </c>
      <c r="B207" s="197"/>
      <c r="C207" s="197"/>
      <c r="D207" s="197"/>
      <c r="E207" s="189">
        <f t="shared" si="34"/>
        <v>77830</v>
      </c>
      <c r="F207" s="189">
        <f t="shared" si="34"/>
        <v>5832</v>
      </c>
      <c r="G207" s="189">
        <f t="shared" si="34"/>
        <v>71998</v>
      </c>
      <c r="H207" s="189">
        <f>SUM(H208,H211,H215)</f>
        <v>0</v>
      </c>
      <c r="I207" s="189">
        <f>SUM(I208,I211,I215)</f>
        <v>0</v>
      </c>
      <c r="J207" s="189">
        <f t="shared" si="37"/>
        <v>0</v>
      </c>
      <c r="K207" s="189">
        <f>SUM(K208,K211,K215)</f>
        <v>0</v>
      </c>
      <c r="L207" s="189">
        <f>SUM(L208,L211,L215)</f>
        <v>0</v>
      </c>
      <c r="M207" s="189">
        <f t="shared" si="38"/>
        <v>0</v>
      </c>
      <c r="N207" s="189">
        <f>SUM(N208,N211,N215)</f>
        <v>0</v>
      </c>
      <c r="O207" s="189">
        <f>SUM(O208,O211,O215)</f>
        <v>0</v>
      </c>
      <c r="P207" s="189">
        <f t="shared" si="39"/>
        <v>0</v>
      </c>
      <c r="Q207" s="189">
        <f>SUM(Q208,Q211,Q215)</f>
        <v>0</v>
      </c>
      <c r="R207" s="189">
        <f>SUM(R208,R211,R215)</f>
        <v>0</v>
      </c>
      <c r="S207" s="189">
        <f t="shared" si="40"/>
        <v>0</v>
      </c>
      <c r="T207" s="189">
        <f>SUM(T208,T211,T215)</f>
        <v>77830</v>
      </c>
      <c r="U207" s="189">
        <f>SUM(U208,U211,U215)</f>
        <v>5832</v>
      </c>
      <c r="V207" s="189">
        <f t="shared" si="41"/>
        <v>71998</v>
      </c>
      <c r="W207" s="189">
        <f>SUM(W208,W211,W215)</f>
        <v>0</v>
      </c>
      <c r="X207" s="189">
        <f>SUM(X208,X211,X215)</f>
        <v>0</v>
      </c>
      <c r="Y207" s="189">
        <f t="shared" si="42"/>
        <v>0</v>
      </c>
      <c r="Z207" s="189">
        <f>SUM(Z208,Z211,Z215)</f>
        <v>0</v>
      </c>
      <c r="AA207" s="189">
        <f>SUM(AA208,AA211,AA215)</f>
        <v>0</v>
      </c>
      <c r="AB207" s="189">
        <f t="shared" si="43"/>
        <v>0</v>
      </c>
      <c r="AC207" s="189">
        <f>SUM(AC208,AC211,AC215)</f>
        <v>0</v>
      </c>
      <c r="AD207" s="189">
        <f>SUM(AD208,AD211,AD215)</f>
        <v>0</v>
      </c>
      <c r="AE207" s="189">
        <f t="shared" si="44"/>
        <v>0</v>
      </c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0"/>
      <c r="BN207" s="190"/>
      <c r="BO207" s="190"/>
      <c r="BP207" s="190"/>
      <c r="BQ207" s="190"/>
      <c r="BR207" s="190"/>
      <c r="BS207" s="190"/>
      <c r="BT207" s="190"/>
      <c r="BU207" s="190"/>
      <c r="BV207" s="190"/>
      <c r="BW207" s="190"/>
      <c r="BX207" s="190"/>
      <c r="BY207" s="190"/>
      <c r="BZ207" s="190"/>
      <c r="CA207" s="190"/>
      <c r="CB207" s="190"/>
      <c r="CC207" s="190"/>
      <c r="CD207" s="190"/>
      <c r="CE207" s="190"/>
      <c r="CF207" s="190"/>
      <c r="CG207" s="190"/>
      <c r="CH207" s="190"/>
      <c r="CI207" s="190"/>
      <c r="CJ207" s="190"/>
      <c r="CK207" s="190"/>
      <c r="CL207" s="190"/>
      <c r="CM207" s="190"/>
      <c r="CN207" s="190"/>
      <c r="CO207" s="190"/>
      <c r="CP207" s="190"/>
      <c r="CQ207" s="190"/>
      <c r="CR207" s="190"/>
      <c r="CS207" s="190"/>
      <c r="CT207" s="190"/>
      <c r="CU207" s="190"/>
      <c r="CV207" s="190"/>
      <c r="CW207" s="190"/>
      <c r="CX207" s="190"/>
      <c r="CY207" s="190"/>
      <c r="CZ207" s="190"/>
      <c r="DA207" s="190"/>
      <c r="DB207" s="190"/>
      <c r="DC207" s="190"/>
      <c r="DD207" s="190"/>
      <c r="DE207" s="190"/>
      <c r="DF207" s="190"/>
      <c r="DG207" s="190"/>
      <c r="DH207" s="190"/>
      <c r="DI207" s="190"/>
      <c r="DJ207" s="190"/>
      <c r="DK207" s="190"/>
      <c r="DL207" s="190"/>
      <c r="DM207" s="190"/>
      <c r="DN207" s="190"/>
      <c r="DO207" s="190"/>
      <c r="DP207" s="190"/>
      <c r="DQ207" s="190"/>
      <c r="DR207" s="190"/>
      <c r="DS207" s="190"/>
      <c r="DT207" s="190"/>
      <c r="DU207" s="190"/>
      <c r="DV207" s="190"/>
      <c r="DW207" s="190"/>
      <c r="DX207" s="190"/>
      <c r="DY207" s="190"/>
      <c r="DZ207" s="190"/>
      <c r="EA207" s="190"/>
      <c r="EB207" s="190"/>
      <c r="EC207" s="190"/>
      <c r="ED207" s="190"/>
      <c r="EE207" s="190"/>
      <c r="EF207" s="190"/>
      <c r="EG207" s="190"/>
      <c r="EH207" s="190"/>
      <c r="EI207" s="190"/>
      <c r="EJ207" s="190"/>
      <c r="EK207" s="190"/>
      <c r="EL207" s="190"/>
      <c r="EM207" s="190"/>
      <c r="EN207" s="190"/>
      <c r="EO207" s="190"/>
      <c r="EP207" s="190"/>
      <c r="EQ207" s="190"/>
      <c r="ER207" s="190"/>
      <c r="ES207" s="190"/>
      <c r="ET207" s="190"/>
      <c r="EU207" s="190"/>
      <c r="EV207" s="190"/>
      <c r="EW207" s="190"/>
      <c r="EX207" s="190"/>
      <c r="EY207" s="190"/>
      <c r="EZ207" s="190"/>
      <c r="FA207" s="190"/>
      <c r="FB207" s="190"/>
      <c r="FC207" s="190"/>
      <c r="FD207" s="190"/>
      <c r="FE207" s="190"/>
      <c r="FF207" s="190"/>
      <c r="FG207" s="190"/>
      <c r="FH207" s="190"/>
      <c r="FI207" s="190"/>
      <c r="FJ207" s="190"/>
      <c r="FK207" s="190"/>
      <c r="FL207" s="190"/>
      <c r="FM207" s="190"/>
      <c r="FN207" s="190"/>
      <c r="FO207" s="190"/>
      <c r="FP207" s="190"/>
      <c r="FQ207" s="190"/>
      <c r="FR207" s="190"/>
      <c r="FS207" s="190"/>
      <c r="FT207" s="190"/>
      <c r="FU207" s="190"/>
      <c r="FV207" s="190"/>
      <c r="FW207" s="190"/>
      <c r="FX207" s="190"/>
      <c r="FY207" s="190"/>
      <c r="FZ207" s="190"/>
      <c r="GA207" s="190"/>
      <c r="GB207" s="190"/>
      <c r="GC207" s="190"/>
      <c r="GD207" s="190"/>
      <c r="GE207" s="190"/>
      <c r="GF207" s="190"/>
      <c r="GG207" s="190"/>
      <c r="GH207" s="190"/>
      <c r="GI207" s="190"/>
      <c r="GJ207" s="190"/>
      <c r="GK207" s="190"/>
      <c r="GL207" s="190"/>
      <c r="GM207" s="190"/>
      <c r="GN207" s="190"/>
      <c r="GO207" s="190"/>
      <c r="GP207" s="190"/>
      <c r="GQ207" s="190"/>
      <c r="GR207" s="190"/>
      <c r="GS207" s="190"/>
      <c r="GT207" s="190"/>
      <c r="GU207" s="190"/>
      <c r="GV207" s="190"/>
      <c r="GW207" s="190"/>
      <c r="GX207" s="190"/>
      <c r="GY207" s="190"/>
      <c r="GZ207" s="190"/>
      <c r="HA207" s="190"/>
      <c r="HB207" s="190"/>
      <c r="HC207" s="190"/>
      <c r="HD207" s="190"/>
      <c r="HE207" s="190"/>
      <c r="HF207" s="190"/>
      <c r="HG207" s="190"/>
      <c r="HH207" s="190"/>
      <c r="HI207" s="190"/>
      <c r="HJ207" s="190"/>
      <c r="HK207" s="190"/>
      <c r="HL207" s="190"/>
      <c r="HM207" s="190"/>
      <c r="HN207" s="190"/>
      <c r="HO207" s="190"/>
      <c r="HP207" s="190"/>
      <c r="HQ207" s="190"/>
      <c r="HR207" s="190"/>
      <c r="HS207" s="190"/>
      <c r="HT207" s="190"/>
      <c r="HU207" s="190"/>
      <c r="HV207" s="190"/>
      <c r="HW207" s="190"/>
      <c r="HX207" s="190"/>
      <c r="HY207" s="190"/>
      <c r="HZ207" s="190"/>
      <c r="IA207" s="190"/>
      <c r="IB207" s="190"/>
      <c r="IC207" s="190"/>
      <c r="ID207" s="190"/>
      <c r="IE207" s="190"/>
      <c r="IF207" s="190"/>
      <c r="IG207" s="190"/>
      <c r="IH207" s="190"/>
      <c r="II207" s="190"/>
      <c r="IJ207" s="190"/>
      <c r="IK207" s="190"/>
      <c r="IL207" s="190"/>
      <c r="IM207" s="190"/>
      <c r="IN207" s="190"/>
      <c r="IO207" s="190"/>
      <c r="IP207" s="190"/>
      <c r="IQ207" s="190"/>
      <c r="IR207" s="190"/>
      <c r="IS207" s="190"/>
      <c r="IT207" s="190"/>
      <c r="IU207" s="190"/>
      <c r="IV207" s="190"/>
    </row>
    <row r="208" spans="1:256" ht="15.75">
      <c r="A208" s="188" t="s">
        <v>738</v>
      </c>
      <c r="B208" s="197"/>
      <c r="C208" s="197"/>
      <c r="D208" s="197"/>
      <c r="E208" s="189">
        <f t="shared" si="34"/>
        <v>8586</v>
      </c>
      <c r="F208" s="189">
        <f t="shared" si="34"/>
        <v>5832</v>
      </c>
      <c r="G208" s="189">
        <f t="shared" si="34"/>
        <v>2754</v>
      </c>
      <c r="H208" s="189">
        <f>SUM(H209:H210)</f>
        <v>0</v>
      </c>
      <c r="I208" s="189">
        <f>SUM(I209:I210)</f>
        <v>0</v>
      </c>
      <c r="J208" s="189">
        <f t="shared" si="37"/>
        <v>0</v>
      </c>
      <c r="K208" s="189">
        <f>SUM(K209:K210)</f>
        <v>0</v>
      </c>
      <c r="L208" s="189">
        <f>SUM(L209:L210)</f>
        <v>0</v>
      </c>
      <c r="M208" s="189">
        <f t="shared" si="38"/>
        <v>0</v>
      </c>
      <c r="N208" s="189">
        <f>SUM(N209:N210)</f>
        <v>0</v>
      </c>
      <c r="O208" s="189">
        <f>SUM(O209:O210)</f>
        <v>0</v>
      </c>
      <c r="P208" s="189">
        <f t="shared" si="39"/>
        <v>0</v>
      </c>
      <c r="Q208" s="189">
        <f>SUM(Q209:Q210)</f>
        <v>0</v>
      </c>
      <c r="R208" s="189">
        <f>SUM(R209:R210)</f>
        <v>0</v>
      </c>
      <c r="S208" s="189">
        <f t="shared" si="40"/>
        <v>0</v>
      </c>
      <c r="T208" s="189">
        <f>SUM(T209:T210)</f>
        <v>8586</v>
      </c>
      <c r="U208" s="189">
        <f>SUM(U209:U210)</f>
        <v>5832</v>
      </c>
      <c r="V208" s="189">
        <f t="shared" si="41"/>
        <v>2754</v>
      </c>
      <c r="W208" s="189">
        <f>SUM(W209:W210)</f>
        <v>0</v>
      </c>
      <c r="X208" s="189">
        <f>SUM(X209:X210)</f>
        <v>0</v>
      </c>
      <c r="Y208" s="189">
        <f t="shared" si="42"/>
        <v>0</v>
      </c>
      <c r="Z208" s="189">
        <f>SUM(Z209:Z210)</f>
        <v>0</v>
      </c>
      <c r="AA208" s="189">
        <f>SUM(AA209:AA210)</f>
        <v>0</v>
      </c>
      <c r="AB208" s="189">
        <f t="shared" si="43"/>
        <v>0</v>
      </c>
      <c r="AC208" s="189">
        <f>SUM(AC209:AC210)</f>
        <v>0</v>
      </c>
      <c r="AD208" s="189">
        <f>SUM(AD209:AD210)</f>
        <v>0</v>
      </c>
      <c r="AE208" s="189">
        <f t="shared" si="44"/>
        <v>0</v>
      </c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  <c r="DC208" s="190"/>
      <c r="DD208" s="190"/>
      <c r="DE208" s="190"/>
      <c r="DF208" s="190"/>
      <c r="DG208" s="190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190"/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90"/>
      <c r="EC208" s="190"/>
      <c r="ED208" s="190"/>
      <c r="EE208" s="190"/>
      <c r="EF208" s="190"/>
      <c r="EG208" s="190"/>
      <c r="EH208" s="190"/>
      <c r="EI208" s="190"/>
      <c r="EJ208" s="190"/>
      <c r="EK208" s="190"/>
      <c r="EL208" s="190"/>
      <c r="EM208" s="190"/>
      <c r="EN208" s="190"/>
      <c r="EO208" s="190"/>
      <c r="EP208" s="190"/>
      <c r="EQ208" s="190"/>
      <c r="ER208" s="190"/>
      <c r="ES208" s="190"/>
      <c r="ET208" s="190"/>
      <c r="EU208" s="190"/>
      <c r="EV208" s="190"/>
      <c r="EW208" s="190"/>
      <c r="EX208" s="190"/>
      <c r="EY208" s="190"/>
      <c r="EZ208" s="190"/>
      <c r="FA208" s="190"/>
      <c r="FB208" s="190"/>
      <c r="FC208" s="190"/>
      <c r="FD208" s="190"/>
      <c r="FE208" s="190"/>
      <c r="FF208" s="190"/>
      <c r="FG208" s="190"/>
      <c r="FH208" s="190"/>
      <c r="FI208" s="190"/>
      <c r="FJ208" s="190"/>
      <c r="FK208" s="190"/>
      <c r="FL208" s="190"/>
      <c r="FM208" s="190"/>
      <c r="FN208" s="190"/>
      <c r="FO208" s="190"/>
      <c r="FP208" s="190"/>
      <c r="FQ208" s="190"/>
      <c r="FR208" s="190"/>
      <c r="FS208" s="190"/>
      <c r="FT208" s="190"/>
      <c r="FU208" s="190"/>
      <c r="FV208" s="190"/>
      <c r="FW208" s="190"/>
      <c r="FX208" s="190"/>
      <c r="FY208" s="190"/>
      <c r="FZ208" s="190"/>
      <c r="GA208" s="190"/>
      <c r="GB208" s="190"/>
      <c r="GC208" s="190"/>
      <c r="GD208" s="190"/>
      <c r="GE208" s="190"/>
      <c r="GF208" s="190"/>
      <c r="GG208" s="190"/>
      <c r="GH208" s="190"/>
      <c r="GI208" s="190"/>
      <c r="GJ208" s="190"/>
      <c r="GK208" s="190"/>
      <c r="GL208" s="190"/>
      <c r="GM208" s="190"/>
      <c r="GN208" s="190"/>
      <c r="GO208" s="190"/>
      <c r="GP208" s="190"/>
      <c r="GQ208" s="190"/>
      <c r="GR208" s="190"/>
      <c r="GS208" s="190"/>
      <c r="GT208" s="190"/>
      <c r="GU208" s="190"/>
      <c r="GV208" s="190"/>
      <c r="GW208" s="190"/>
      <c r="GX208" s="190"/>
      <c r="GY208" s="190"/>
      <c r="GZ208" s="190"/>
      <c r="HA208" s="190"/>
      <c r="HB208" s="190"/>
      <c r="HC208" s="190"/>
      <c r="HD208" s="190"/>
      <c r="HE208" s="190"/>
      <c r="HF208" s="190"/>
      <c r="HG208" s="190"/>
      <c r="HH208" s="190"/>
      <c r="HI208" s="190"/>
      <c r="HJ208" s="190"/>
      <c r="HK208" s="190"/>
      <c r="HL208" s="190"/>
      <c r="HM208" s="190"/>
      <c r="HN208" s="190"/>
      <c r="HO208" s="190"/>
      <c r="HP208" s="190"/>
      <c r="HQ208" s="190"/>
      <c r="HR208" s="190"/>
      <c r="HS208" s="190"/>
      <c r="HT208" s="190"/>
      <c r="HU208" s="190"/>
      <c r="HV208" s="190"/>
      <c r="HW208" s="190"/>
      <c r="HX208" s="190"/>
      <c r="HY208" s="190"/>
      <c r="HZ208" s="190"/>
      <c r="IA208" s="190"/>
      <c r="IB208" s="190"/>
      <c r="IC208" s="190"/>
      <c r="ID208" s="190"/>
      <c r="IE208" s="190"/>
      <c r="IF208" s="190"/>
      <c r="IG208" s="190"/>
      <c r="IH208" s="190"/>
      <c r="II208" s="190"/>
      <c r="IJ208" s="190"/>
      <c r="IK208" s="190"/>
      <c r="IL208" s="190"/>
      <c r="IM208" s="190"/>
      <c r="IN208" s="190"/>
      <c r="IO208" s="190"/>
      <c r="IP208" s="190"/>
      <c r="IQ208" s="190"/>
      <c r="IR208" s="190"/>
      <c r="IS208" s="190"/>
      <c r="IT208" s="190"/>
      <c r="IU208" s="190"/>
      <c r="IV208" s="190"/>
    </row>
    <row r="209" spans="1:256" ht="15.75">
      <c r="A209" s="198" t="s">
        <v>781</v>
      </c>
      <c r="B209" s="199">
        <v>1</v>
      </c>
      <c r="C209" s="199">
        <v>431</v>
      </c>
      <c r="D209" s="199">
        <v>5201</v>
      </c>
      <c r="E209" s="201">
        <f t="shared" si="34"/>
        <v>1944</v>
      </c>
      <c r="F209" s="201">
        <f t="shared" si="34"/>
        <v>1944</v>
      </c>
      <c r="G209" s="201">
        <f t="shared" si="34"/>
        <v>0</v>
      </c>
      <c r="H209" s="201"/>
      <c r="I209" s="201"/>
      <c r="J209" s="201">
        <f t="shared" si="37"/>
        <v>0</v>
      </c>
      <c r="K209" s="201"/>
      <c r="L209" s="201"/>
      <c r="M209" s="201">
        <f t="shared" si="38"/>
        <v>0</v>
      </c>
      <c r="N209" s="201"/>
      <c r="O209" s="201"/>
      <c r="P209" s="201">
        <f t="shared" si="39"/>
        <v>0</v>
      </c>
      <c r="Q209" s="201"/>
      <c r="R209" s="201"/>
      <c r="S209" s="201">
        <f t="shared" si="40"/>
        <v>0</v>
      </c>
      <c r="T209" s="201">
        <v>1944</v>
      </c>
      <c r="U209" s="201">
        <v>1944</v>
      </c>
      <c r="V209" s="201">
        <f t="shared" si="41"/>
        <v>0</v>
      </c>
      <c r="W209" s="201"/>
      <c r="X209" s="201"/>
      <c r="Y209" s="201">
        <f t="shared" si="42"/>
        <v>0</v>
      </c>
      <c r="Z209" s="201"/>
      <c r="AA209" s="201"/>
      <c r="AB209" s="201">
        <f t="shared" si="43"/>
        <v>0</v>
      </c>
      <c r="AC209" s="201"/>
      <c r="AD209" s="201"/>
      <c r="AE209" s="201">
        <f t="shared" si="44"/>
        <v>0</v>
      </c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0"/>
      <c r="DG209" s="190"/>
      <c r="DH209" s="190"/>
      <c r="DI209" s="190"/>
      <c r="DJ209" s="190"/>
      <c r="DK209" s="190"/>
      <c r="DL209" s="190"/>
      <c r="DM209" s="190"/>
      <c r="DN209" s="190"/>
      <c r="DO209" s="190"/>
      <c r="DP209" s="190"/>
      <c r="DQ209" s="190"/>
      <c r="DR209" s="190"/>
      <c r="DS209" s="190"/>
      <c r="DT209" s="190"/>
      <c r="DU209" s="190"/>
      <c r="DV209" s="190"/>
      <c r="DW209" s="190"/>
      <c r="DX209" s="190"/>
      <c r="DY209" s="190"/>
      <c r="DZ209" s="190"/>
      <c r="EA209" s="190"/>
      <c r="EB209" s="190"/>
      <c r="EC209" s="190"/>
      <c r="ED209" s="190"/>
      <c r="EE209" s="190"/>
      <c r="EF209" s="190"/>
      <c r="EG209" s="190"/>
      <c r="EH209" s="190"/>
      <c r="EI209" s="190"/>
      <c r="EJ209" s="190"/>
      <c r="EK209" s="190"/>
      <c r="EL209" s="190"/>
      <c r="EM209" s="190"/>
      <c r="EN209" s="190"/>
      <c r="EO209" s="190"/>
      <c r="EP209" s="190"/>
      <c r="EQ209" s="190"/>
      <c r="ER209" s="190"/>
      <c r="ES209" s="190"/>
      <c r="ET209" s="190"/>
      <c r="EU209" s="190"/>
      <c r="EV209" s="190"/>
      <c r="EW209" s="190"/>
      <c r="EX209" s="190"/>
      <c r="EY209" s="190"/>
      <c r="EZ209" s="190"/>
      <c r="FA209" s="190"/>
      <c r="FB209" s="190"/>
      <c r="FC209" s="190"/>
      <c r="FD209" s="190"/>
      <c r="FE209" s="190"/>
      <c r="FF209" s="190"/>
      <c r="FG209" s="190"/>
      <c r="FH209" s="190"/>
      <c r="FI209" s="190"/>
      <c r="FJ209" s="190"/>
      <c r="FK209" s="190"/>
      <c r="FL209" s="190"/>
      <c r="FM209" s="190"/>
      <c r="FN209" s="190"/>
      <c r="FO209" s="190"/>
      <c r="FP209" s="190"/>
      <c r="FQ209" s="190"/>
      <c r="FR209" s="190"/>
      <c r="FS209" s="190"/>
      <c r="FT209" s="190"/>
      <c r="FU209" s="190"/>
      <c r="FV209" s="190"/>
      <c r="FW209" s="190"/>
      <c r="FX209" s="190"/>
      <c r="FY209" s="190"/>
      <c r="FZ209" s="190"/>
      <c r="GA209" s="190"/>
      <c r="GB209" s="190"/>
      <c r="GC209" s="190"/>
      <c r="GD209" s="190"/>
      <c r="GE209" s="190"/>
      <c r="GF209" s="190"/>
      <c r="GG209" s="190"/>
      <c r="GH209" s="190"/>
      <c r="GI209" s="190"/>
      <c r="GJ209" s="190"/>
      <c r="GK209" s="190"/>
      <c r="GL209" s="190"/>
      <c r="GM209" s="190"/>
      <c r="GN209" s="190"/>
      <c r="GO209" s="190"/>
      <c r="GP209" s="190"/>
      <c r="GQ209" s="190"/>
      <c r="GR209" s="190"/>
      <c r="GS209" s="190"/>
      <c r="GT209" s="190"/>
      <c r="GU209" s="190"/>
      <c r="GV209" s="190"/>
      <c r="GW209" s="190"/>
      <c r="GX209" s="190"/>
      <c r="GY209" s="190"/>
      <c r="GZ209" s="190"/>
      <c r="HA209" s="190"/>
      <c r="HB209" s="190"/>
      <c r="HC209" s="190"/>
      <c r="HD209" s="190"/>
      <c r="HE209" s="190"/>
      <c r="HF209" s="190"/>
      <c r="HG209" s="190"/>
      <c r="HH209" s="190"/>
      <c r="HI209" s="190"/>
      <c r="HJ209" s="190"/>
      <c r="HK209" s="190"/>
      <c r="HL209" s="190"/>
      <c r="HM209" s="190"/>
      <c r="HN209" s="190"/>
      <c r="HO209" s="190"/>
      <c r="HP209" s="190"/>
      <c r="HQ209" s="190"/>
      <c r="HR209" s="190"/>
      <c r="HS209" s="190"/>
      <c r="HT209" s="190"/>
      <c r="HU209" s="190"/>
      <c r="HV209" s="190"/>
      <c r="HW209" s="190"/>
      <c r="HX209" s="190"/>
      <c r="HY209" s="190"/>
      <c r="HZ209" s="190"/>
      <c r="IA209" s="190"/>
      <c r="IB209" s="190"/>
      <c r="IC209" s="190"/>
      <c r="ID209" s="190"/>
      <c r="IE209" s="190"/>
      <c r="IF209" s="190"/>
      <c r="IG209" s="190"/>
      <c r="IH209" s="190"/>
      <c r="II209" s="190"/>
      <c r="IJ209" s="190"/>
      <c r="IK209" s="190"/>
      <c r="IL209" s="190"/>
      <c r="IM209" s="190"/>
      <c r="IN209" s="190"/>
      <c r="IO209" s="190"/>
      <c r="IP209" s="190"/>
      <c r="IQ209" s="190"/>
      <c r="IR209" s="190"/>
      <c r="IS209" s="190"/>
      <c r="IT209" s="190"/>
      <c r="IU209" s="190"/>
      <c r="IV209" s="190"/>
    </row>
    <row r="210" spans="1:256" ht="15.75">
      <c r="A210" s="198" t="s">
        <v>782</v>
      </c>
      <c r="B210" s="199">
        <v>1</v>
      </c>
      <c r="C210" s="199">
        <v>437</v>
      </c>
      <c r="D210" s="199">
        <v>5201</v>
      </c>
      <c r="E210" s="201">
        <f t="shared" si="34"/>
        <v>6642</v>
      </c>
      <c r="F210" s="201">
        <f t="shared" si="34"/>
        <v>3888</v>
      </c>
      <c r="G210" s="201">
        <f t="shared" si="34"/>
        <v>2754</v>
      </c>
      <c r="H210" s="201"/>
      <c r="I210" s="201"/>
      <c r="J210" s="201">
        <f t="shared" si="37"/>
        <v>0</v>
      </c>
      <c r="K210" s="201"/>
      <c r="L210" s="201"/>
      <c r="M210" s="201">
        <f t="shared" si="38"/>
        <v>0</v>
      </c>
      <c r="N210" s="201"/>
      <c r="O210" s="201"/>
      <c r="P210" s="201">
        <f t="shared" si="39"/>
        <v>0</v>
      </c>
      <c r="Q210" s="201"/>
      <c r="R210" s="201"/>
      <c r="S210" s="201">
        <f t="shared" si="40"/>
        <v>0</v>
      </c>
      <c r="T210" s="201">
        <v>6642</v>
      </c>
      <c r="U210" s="201">
        <v>3888</v>
      </c>
      <c r="V210" s="201">
        <f t="shared" si="41"/>
        <v>2754</v>
      </c>
      <c r="W210" s="201"/>
      <c r="X210" s="201"/>
      <c r="Y210" s="201">
        <f t="shared" si="42"/>
        <v>0</v>
      </c>
      <c r="Z210" s="201"/>
      <c r="AA210" s="201"/>
      <c r="AB210" s="201">
        <f t="shared" si="43"/>
        <v>0</v>
      </c>
      <c r="AC210" s="201"/>
      <c r="AD210" s="201"/>
      <c r="AE210" s="201">
        <f t="shared" si="44"/>
        <v>0</v>
      </c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  <c r="EG210" s="190"/>
      <c r="EH210" s="190"/>
      <c r="EI210" s="190"/>
      <c r="EJ210" s="190"/>
      <c r="EK210" s="190"/>
      <c r="EL210" s="190"/>
      <c r="EM210" s="190"/>
      <c r="EN210" s="190"/>
      <c r="EO210" s="190"/>
      <c r="EP210" s="190"/>
      <c r="EQ210" s="190"/>
      <c r="ER210" s="190"/>
      <c r="ES210" s="190"/>
      <c r="ET210" s="190"/>
      <c r="EU210" s="190"/>
      <c r="EV210" s="190"/>
      <c r="EW210" s="190"/>
      <c r="EX210" s="190"/>
      <c r="EY210" s="190"/>
      <c r="EZ210" s="190"/>
      <c r="FA210" s="190"/>
      <c r="FB210" s="190"/>
      <c r="FC210" s="190"/>
      <c r="FD210" s="190"/>
      <c r="FE210" s="190"/>
      <c r="FF210" s="190"/>
      <c r="FG210" s="190"/>
      <c r="FH210" s="190"/>
      <c r="FI210" s="190"/>
      <c r="FJ210" s="190"/>
      <c r="FK210" s="190"/>
      <c r="FL210" s="190"/>
      <c r="FM210" s="190"/>
      <c r="FN210" s="190"/>
      <c r="FO210" s="190"/>
      <c r="FP210" s="190"/>
      <c r="FQ210" s="190"/>
      <c r="FR210" s="190"/>
      <c r="FS210" s="190"/>
      <c r="FT210" s="190"/>
      <c r="FU210" s="190"/>
      <c r="FV210" s="190"/>
      <c r="FW210" s="190"/>
      <c r="FX210" s="190"/>
      <c r="FY210" s="190"/>
      <c r="FZ210" s="190"/>
      <c r="GA210" s="190"/>
      <c r="GB210" s="190"/>
      <c r="GC210" s="190"/>
      <c r="GD210" s="190"/>
      <c r="GE210" s="190"/>
      <c r="GF210" s="190"/>
      <c r="GG210" s="190"/>
      <c r="GH210" s="190"/>
      <c r="GI210" s="190"/>
      <c r="GJ210" s="190"/>
      <c r="GK210" s="190"/>
      <c r="GL210" s="190"/>
      <c r="GM210" s="190"/>
      <c r="GN210" s="190"/>
      <c r="GO210" s="190"/>
      <c r="GP210" s="190"/>
      <c r="GQ210" s="190"/>
      <c r="GR210" s="190"/>
      <c r="GS210" s="190"/>
      <c r="GT210" s="190"/>
      <c r="GU210" s="190"/>
      <c r="GV210" s="190"/>
      <c r="GW210" s="190"/>
      <c r="GX210" s="190"/>
      <c r="GY210" s="190"/>
      <c r="GZ210" s="190"/>
      <c r="HA210" s="190"/>
      <c r="HB210" s="190"/>
      <c r="HC210" s="190"/>
      <c r="HD210" s="190"/>
      <c r="HE210" s="190"/>
      <c r="HF210" s="190"/>
      <c r="HG210" s="190"/>
      <c r="HH210" s="190"/>
      <c r="HI210" s="190"/>
      <c r="HJ210" s="190"/>
      <c r="HK210" s="190"/>
      <c r="HL210" s="190"/>
      <c r="HM210" s="190"/>
      <c r="HN210" s="190"/>
      <c r="HO210" s="190"/>
      <c r="HP210" s="190"/>
      <c r="HQ210" s="190"/>
      <c r="HR210" s="190"/>
      <c r="HS210" s="190"/>
      <c r="HT210" s="190"/>
      <c r="HU210" s="190"/>
      <c r="HV210" s="190"/>
      <c r="HW210" s="190"/>
      <c r="HX210" s="190"/>
      <c r="HY210" s="190"/>
      <c r="HZ210" s="190"/>
      <c r="IA210" s="190"/>
      <c r="IB210" s="190"/>
      <c r="IC210" s="190"/>
      <c r="ID210" s="190"/>
      <c r="IE210" s="190"/>
      <c r="IF210" s="190"/>
      <c r="IG210" s="190"/>
      <c r="IH210" s="190"/>
      <c r="II210" s="190"/>
      <c r="IJ210" s="190"/>
      <c r="IK210" s="190"/>
      <c r="IL210" s="190"/>
      <c r="IM210" s="190"/>
      <c r="IN210" s="190"/>
      <c r="IO210" s="190"/>
      <c r="IP210" s="190"/>
      <c r="IQ210" s="190"/>
      <c r="IR210" s="190"/>
      <c r="IS210" s="190"/>
      <c r="IT210" s="190"/>
      <c r="IU210" s="190"/>
      <c r="IV210" s="190"/>
    </row>
    <row r="211" spans="1:256" ht="31.5">
      <c r="A211" s="188" t="s">
        <v>745</v>
      </c>
      <c r="B211" s="197"/>
      <c r="C211" s="197"/>
      <c r="D211" s="197"/>
      <c r="E211" s="189">
        <f t="shared" si="34"/>
        <v>29244</v>
      </c>
      <c r="F211" s="189">
        <f t="shared" si="34"/>
        <v>0</v>
      </c>
      <c r="G211" s="189">
        <f t="shared" si="34"/>
        <v>29244</v>
      </c>
      <c r="H211" s="189">
        <f>SUM(H212:H214)</f>
        <v>0</v>
      </c>
      <c r="I211" s="189">
        <f>SUM(I212:I214)</f>
        <v>0</v>
      </c>
      <c r="J211" s="189">
        <f t="shared" si="37"/>
        <v>0</v>
      </c>
      <c r="K211" s="189">
        <f>SUM(K212:K214)</f>
        <v>0</v>
      </c>
      <c r="L211" s="189">
        <f>SUM(L212:L214)</f>
        <v>0</v>
      </c>
      <c r="M211" s="189">
        <f t="shared" si="38"/>
        <v>0</v>
      </c>
      <c r="N211" s="189">
        <f>SUM(N212:N214)</f>
        <v>0</v>
      </c>
      <c r="O211" s="189">
        <f>SUM(O212:O214)</f>
        <v>0</v>
      </c>
      <c r="P211" s="189">
        <f t="shared" si="39"/>
        <v>0</v>
      </c>
      <c r="Q211" s="189">
        <f>SUM(Q212:Q214)</f>
        <v>0</v>
      </c>
      <c r="R211" s="189">
        <f>SUM(R212:R214)</f>
        <v>0</v>
      </c>
      <c r="S211" s="189">
        <f t="shared" si="40"/>
        <v>0</v>
      </c>
      <c r="T211" s="189">
        <f>SUM(T212:T214)</f>
        <v>29244</v>
      </c>
      <c r="U211" s="189">
        <f>SUM(U212:U214)</f>
        <v>0</v>
      </c>
      <c r="V211" s="189">
        <f t="shared" si="41"/>
        <v>29244</v>
      </c>
      <c r="W211" s="189">
        <f>SUM(W212:W214)</f>
        <v>0</v>
      </c>
      <c r="X211" s="189">
        <f>SUM(X212:X214)</f>
        <v>0</v>
      </c>
      <c r="Y211" s="189">
        <f t="shared" si="42"/>
        <v>0</v>
      </c>
      <c r="Z211" s="189">
        <f>SUM(Z212:Z214)</f>
        <v>0</v>
      </c>
      <c r="AA211" s="189">
        <f>SUM(AA212:AA214)</f>
        <v>0</v>
      </c>
      <c r="AB211" s="189">
        <f t="shared" si="43"/>
        <v>0</v>
      </c>
      <c r="AC211" s="189">
        <f>SUM(AC212:AC214)</f>
        <v>0</v>
      </c>
      <c r="AD211" s="189">
        <f>SUM(AD212:AD214)</f>
        <v>0</v>
      </c>
      <c r="AE211" s="189">
        <f t="shared" si="44"/>
        <v>0</v>
      </c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190"/>
      <c r="DR211" s="190"/>
      <c r="DS211" s="190"/>
      <c r="DT211" s="190"/>
      <c r="DU211" s="190"/>
      <c r="DV211" s="190"/>
      <c r="DW211" s="190"/>
      <c r="DX211" s="190"/>
      <c r="DY211" s="190"/>
      <c r="DZ211" s="190"/>
      <c r="EA211" s="190"/>
      <c r="EB211" s="190"/>
      <c r="EC211" s="190"/>
      <c r="ED211" s="190"/>
      <c r="EE211" s="190"/>
      <c r="EF211" s="190"/>
      <c r="EG211" s="190"/>
      <c r="EH211" s="190"/>
      <c r="EI211" s="190"/>
      <c r="EJ211" s="190"/>
      <c r="EK211" s="190"/>
      <c r="EL211" s="190"/>
      <c r="EM211" s="190"/>
      <c r="EN211" s="190"/>
      <c r="EO211" s="190"/>
      <c r="EP211" s="190"/>
      <c r="EQ211" s="190"/>
      <c r="ER211" s="190"/>
      <c r="ES211" s="190"/>
      <c r="ET211" s="190"/>
      <c r="EU211" s="190"/>
      <c r="EV211" s="190"/>
      <c r="EW211" s="190"/>
      <c r="EX211" s="190"/>
      <c r="EY211" s="190"/>
      <c r="EZ211" s="190"/>
      <c r="FA211" s="190"/>
      <c r="FB211" s="190"/>
      <c r="FC211" s="190"/>
      <c r="FD211" s="190"/>
      <c r="FE211" s="190"/>
      <c r="FF211" s="190"/>
      <c r="FG211" s="190"/>
      <c r="FH211" s="190"/>
      <c r="FI211" s="190"/>
      <c r="FJ211" s="190"/>
      <c r="FK211" s="190"/>
      <c r="FL211" s="190"/>
      <c r="FM211" s="190"/>
      <c r="FN211" s="190"/>
      <c r="FO211" s="190"/>
      <c r="FP211" s="190"/>
      <c r="FQ211" s="190"/>
      <c r="FR211" s="190"/>
      <c r="FS211" s="190"/>
      <c r="FT211" s="190"/>
      <c r="FU211" s="190"/>
      <c r="FV211" s="190"/>
      <c r="FW211" s="190"/>
      <c r="FX211" s="190"/>
      <c r="FY211" s="190"/>
      <c r="FZ211" s="190"/>
      <c r="GA211" s="190"/>
      <c r="GB211" s="190"/>
      <c r="GC211" s="190"/>
      <c r="GD211" s="190"/>
      <c r="GE211" s="190"/>
      <c r="GF211" s="190"/>
      <c r="GG211" s="190"/>
      <c r="GH211" s="190"/>
      <c r="GI211" s="190"/>
      <c r="GJ211" s="190"/>
      <c r="GK211" s="190"/>
      <c r="GL211" s="190"/>
      <c r="GM211" s="190"/>
      <c r="GN211" s="190"/>
      <c r="GO211" s="190"/>
      <c r="GP211" s="190"/>
      <c r="GQ211" s="190"/>
      <c r="GR211" s="190"/>
      <c r="GS211" s="190"/>
      <c r="GT211" s="190"/>
      <c r="GU211" s="190"/>
      <c r="GV211" s="190"/>
      <c r="GW211" s="190"/>
      <c r="GX211" s="190"/>
      <c r="GY211" s="190"/>
      <c r="GZ211" s="190"/>
      <c r="HA211" s="190"/>
      <c r="HB211" s="190"/>
      <c r="HC211" s="190"/>
      <c r="HD211" s="190"/>
      <c r="HE211" s="190"/>
      <c r="HF211" s="190"/>
      <c r="HG211" s="190"/>
      <c r="HH211" s="190"/>
      <c r="HI211" s="190"/>
      <c r="HJ211" s="190"/>
      <c r="HK211" s="190"/>
      <c r="HL211" s="190"/>
      <c r="HM211" s="190"/>
      <c r="HN211" s="190"/>
      <c r="HO211" s="190"/>
      <c r="HP211" s="190"/>
      <c r="HQ211" s="190"/>
      <c r="HR211" s="190"/>
      <c r="HS211" s="190"/>
      <c r="HT211" s="190"/>
      <c r="HU211" s="190"/>
      <c r="HV211" s="190"/>
      <c r="HW211" s="190"/>
      <c r="HX211" s="190"/>
      <c r="HY211" s="190"/>
      <c r="HZ211" s="190"/>
      <c r="IA211" s="190"/>
      <c r="IB211" s="190"/>
      <c r="IC211" s="190"/>
      <c r="ID211" s="190"/>
      <c r="IE211" s="190"/>
      <c r="IF211" s="190"/>
      <c r="IG211" s="190"/>
      <c r="IH211" s="190"/>
      <c r="II211" s="190"/>
      <c r="IJ211" s="190"/>
      <c r="IK211" s="190"/>
      <c r="IL211" s="190"/>
      <c r="IM211" s="190"/>
      <c r="IN211" s="190"/>
      <c r="IO211" s="190"/>
      <c r="IP211" s="190"/>
      <c r="IQ211" s="190"/>
      <c r="IR211" s="190"/>
      <c r="IS211" s="190"/>
      <c r="IT211" s="190"/>
      <c r="IU211" s="190"/>
      <c r="IV211" s="190"/>
    </row>
    <row r="212" spans="1:256" ht="31.5">
      <c r="A212" s="198" t="s">
        <v>783</v>
      </c>
      <c r="B212" s="199">
        <v>1</v>
      </c>
      <c r="C212" s="199">
        <v>431</v>
      </c>
      <c r="D212" s="199">
        <v>5203</v>
      </c>
      <c r="E212" s="201">
        <f t="shared" si="34"/>
        <v>4434</v>
      </c>
      <c r="F212" s="201">
        <f t="shared" si="34"/>
        <v>0</v>
      </c>
      <c r="G212" s="201">
        <f t="shared" si="34"/>
        <v>4434</v>
      </c>
      <c r="H212" s="201"/>
      <c r="I212" s="201"/>
      <c r="J212" s="201">
        <f t="shared" si="37"/>
        <v>0</v>
      </c>
      <c r="K212" s="201"/>
      <c r="L212" s="201"/>
      <c r="M212" s="201">
        <f t="shared" si="38"/>
        <v>0</v>
      </c>
      <c r="N212" s="201"/>
      <c r="O212" s="201"/>
      <c r="P212" s="201">
        <f t="shared" si="39"/>
        <v>0</v>
      </c>
      <c r="Q212" s="201"/>
      <c r="R212" s="201"/>
      <c r="S212" s="201">
        <f t="shared" si="40"/>
        <v>0</v>
      </c>
      <c r="T212" s="201">
        <f>1065+3369</f>
        <v>4434</v>
      </c>
      <c r="U212" s="201"/>
      <c r="V212" s="201">
        <f t="shared" si="41"/>
        <v>4434</v>
      </c>
      <c r="W212" s="201"/>
      <c r="X212" s="201"/>
      <c r="Y212" s="201">
        <f t="shared" si="42"/>
        <v>0</v>
      </c>
      <c r="Z212" s="201"/>
      <c r="AA212" s="201"/>
      <c r="AB212" s="201">
        <f t="shared" si="43"/>
        <v>0</v>
      </c>
      <c r="AC212" s="201"/>
      <c r="AD212" s="201"/>
      <c r="AE212" s="201">
        <f t="shared" si="44"/>
        <v>0</v>
      </c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  <c r="EG212" s="190"/>
      <c r="EH212" s="190"/>
      <c r="EI212" s="190"/>
      <c r="EJ212" s="190"/>
      <c r="EK212" s="190"/>
      <c r="EL212" s="190"/>
      <c r="EM212" s="190"/>
      <c r="EN212" s="190"/>
      <c r="EO212" s="190"/>
      <c r="EP212" s="190"/>
      <c r="EQ212" s="190"/>
      <c r="ER212" s="190"/>
      <c r="ES212" s="190"/>
      <c r="ET212" s="190"/>
      <c r="EU212" s="190"/>
      <c r="EV212" s="190"/>
      <c r="EW212" s="190"/>
      <c r="EX212" s="190"/>
      <c r="EY212" s="190"/>
      <c r="EZ212" s="190"/>
      <c r="FA212" s="190"/>
      <c r="FB212" s="190"/>
      <c r="FC212" s="190"/>
      <c r="FD212" s="190"/>
      <c r="FE212" s="190"/>
      <c r="FF212" s="190"/>
      <c r="FG212" s="190"/>
      <c r="FH212" s="190"/>
      <c r="FI212" s="190"/>
      <c r="FJ212" s="190"/>
      <c r="FK212" s="190"/>
      <c r="FL212" s="190"/>
      <c r="FM212" s="190"/>
      <c r="FN212" s="190"/>
      <c r="FO212" s="190"/>
      <c r="FP212" s="190"/>
      <c r="FQ212" s="190"/>
      <c r="FR212" s="190"/>
      <c r="FS212" s="190"/>
      <c r="FT212" s="190"/>
      <c r="FU212" s="190"/>
      <c r="FV212" s="190"/>
      <c r="FW212" s="190"/>
      <c r="FX212" s="190"/>
      <c r="FY212" s="190"/>
      <c r="FZ212" s="190"/>
      <c r="GA212" s="190"/>
      <c r="GB212" s="190"/>
      <c r="GC212" s="190"/>
      <c r="GD212" s="190"/>
      <c r="GE212" s="190"/>
      <c r="GF212" s="190"/>
      <c r="GG212" s="190"/>
      <c r="GH212" s="190"/>
      <c r="GI212" s="190"/>
      <c r="GJ212" s="190"/>
      <c r="GK212" s="190"/>
      <c r="GL212" s="190"/>
      <c r="GM212" s="190"/>
      <c r="GN212" s="190"/>
      <c r="GO212" s="190"/>
      <c r="GP212" s="190"/>
      <c r="GQ212" s="190"/>
      <c r="GR212" s="190"/>
      <c r="GS212" s="190"/>
      <c r="GT212" s="190"/>
      <c r="GU212" s="190"/>
      <c r="GV212" s="190"/>
      <c r="GW212" s="190"/>
      <c r="GX212" s="190"/>
      <c r="GY212" s="190"/>
      <c r="GZ212" s="190"/>
      <c r="HA212" s="190"/>
      <c r="HB212" s="190"/>
      <c r="HC212" s="190"/>
      <c r="HD212" s="190"/>
      <c r="HE212" s="190"/>
      <c r="HF212" s="190"/>
      <c r="HG212" s="190"/>
      <c r="HH212" s="190"/>
      <c r="HI212" s="190"/>
      <c r="HJ212" s="190"/>
      <c r="HK212" s="190"/>
      <c r="HL212" s="190"/>
      <c r="HM212" s="190"/>
      <c r="HN212" s="190"/>
      <c r="HO212" s="190"/>
      <c r="HP212" s="190"/>
      <c r="HQ212" s="190"/>
      <c r="HR212" s="190"/>
      <c r="HS212" s="190"/>
      <c r="HT212" s="190"/>
      <c r="HU212" s="190"/>
      <c r="HV212" s="190"/>
      <c r="HW212" s="190"/>
      <c r="HX212" s="190"/>
      <c r="HY212" s="190"/>
      <c r="HZ212" s="190"/>
      <c r="IA212" s="190"/>
      <c r="IB212" s="190"/>
      <c r="IC212" s="190"/>
      <c r="ID212" s="190"/>
      <c r="IE212" s="190"/>
      <c r="IF212" s="190"/>
      <c r="IG212" s="190"/>
      <c r="IH212" s="190"/>
      <c r="II212" s="190"/>
      <c r="IJ212" s="190"/>
      <c r="IK212" s="190"/>
      <c r="IL212" s="190"/>
      <c r="IM212" s="190"/>
      <c r="IN212" s="190"/>
      <c r="IO212" s="190"/>
      <c r="IP212" s="190"/>
      <c r="IQ212" s="190"/>
      <c r="IR212" s="190"/>
      <c r="IS212" s="190"/>
      <c r="IT212" s="190"/>
      <c r="IU212" s="190"/>
      <c r="IV212" s="190"/>
    </row>
    <row r="213" spans="1:256" ht="31.5">
      <c r="A213" s="198" t="s">
        <v>784</v>
      </c>
      <c r="B213" s="199">
        <v>1</v>
      </c>
      <c r="C213" s="199">
        <v>431</v>
      </c>
      <c r="D213" s="199">
        <v>5203</v>
      </c>
      <c r="E213" s="201">
        <f t="shared" si="34"/>
        <v>23310</v>
      </c>
      <c r="F213" s="201">
        <f t="shared" si="34"/>
        <v>0</v>
      </c>
      <c r="G213" s="201">
        <f t="shared" si="34"/>
        <v>23310</v>
      </c>
      <c r="H213" s="201"/>
      <c r="I213" s="201"/>
      <c r="J213" s="201">
        <f t="shared" si="37"/>
        <v>0</v>
      </c>
      <c r="K213" s="201"/>
      <c r="L213" s="201"/>
      <c r="M213" s="201">
        <f t="shared" si="38"/>
        <v>0</v>
      </c>
      <c r="N213" s="201"/>
      <c r="O213" s="201"/>
      <c r="P213" s="201">
        <f t="shared" si="39"/>
        <v>0</v>
      </c>
      <c r="Q213" s="201"/>
      <c r="R213" s="201"/>
      <c r="S213" s="201">
        <f t="shared" si="40"/>
        <v>0</v>
      </c>
      <c r="T213" s="201">
        <v>23310</v>
      </c>
      <c r="U213" s="201"/>
      <c r="V213" s="201">
        <f t="shared" si="41"/>
        <v>23310</v>
      </c>
      <c r="W213" s="201"/>
      <c r="X213" s="201"/>
      <c r="Y213" s="201">
        <f t="shared" si="42"/>
        <v>0</v>
      </c>
      <c r="Z213" s="201"/>
      <c r="AA213" s="201"/>
      <c r="AB213" s="201">
        <f t="shared" si="43"/>
        <v>0</v>
      </c>
      <c r="AC213" s="201"/>
      <c r="AD213" s="201"/>
      <c r="AE213" s="201">
        <f t="shared" si="44"/>
        <v>0</v>
      </c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0"/>
      <c r="BN213" s="190"/>
      <c r="BO213" s="190"/>
      <c r="BP213" s="190"/>
      <c r="BQ213" s="190"/>
      <c r="BR213" s="190"/>
      <c r="BS213" s="190"/>
      <c r="BT213" s="190"/>
      <c r="BU213" s="190"/>
      <c r="BV213" s="190"/>
      <c r="BW213" s="190"/>
      <c r="BX213" s="190"/>
      <c r="BY213" s="190"/>
      <c r="BZ213" s="190"/>
      <c r="CA213" s="190"/>
      <c r="CB213" s="190"/>
      <c r="CC213" s="190"/>
      <c r="CD213" s="190"/>
      <c r="CE213" s="190"/>
      <c r="CF213" s="190"/>
      <c r="CG213" s="190"/>
      <c r="CH213" s="190"/>
      <c r="CI213" s="190"/>
      <c r="CJ213" s="190"/>
      <c r="CK213" s="190"/>
      <c r="CL213" s="190"/>
      <c r="CM213" s="190"/>
      <c r="CN213" s="190"/>
      <c r="CO213" s="190"/>
      <c r="CP213" s="190"/>
      <c r="CQ213" s="190"/>
      <c r="CR213" s="190"/>
      <c r="CS213" s="190"/>
      <c r="CT213" s="190"/>
      <c r="CU213" s="190"/>
      <c r="CV213" s="190"/>
      <c r="CW213" s="190"/>
      <c r="CX213" s="190"/>
      <c r="CY213" s="190"/>
      <c r="CZ213" s="190"/>
      <c r="DA213" s="190"/>
      <c r="DB213" s="190"/>
      <c r="DC213" s="190"/>
      <c r="DD213" s="190"/>
      <c r="DE213" s="190"/>
      <c r="DF213" s="190"/>
      <c r="DG213" s="190"/>
      <c r="DH213" s="190"/>
      <c r="DI213" s="190"/>
      <c r="DJ213" s="190"/>
      <c r="DK213" s="190"/>
      <c r="DL213" s="190"/>
      <c r="DM213" s="190"/>
      <c r="DN213" s="190"/>
      <c r="DO213" s="190"/>
      <c r="DP213" s="190"/>
      <c r="DQ213" s="190"/>
      <c r="DR213" s="190"/>
      <c r="DS213" s="190"/>
      <c r="DT213" s="190"/>
      <c r="DU213" s="190"/>
      <c r="DV213" s="190"/>
      <c r="DW213" s="190"/>
      <c r="DX213" s="190"/>
      <c r="DY213" s="190"/>
      <c r="DZ213" s="190"/>
      <c r="EA213" s="190"/>
      <c r="EB213" s="190"/>
      <c r="EC213" s="190"/>
      <c r="ED213" s="190"/>
      <c r="EE213" s="190"/>
      <c r="EF213" s="190"/>
      <c r="EG213" s="190"/>
      <c r="EH213" s="190"/>
      <c r="EI213" s="190"/>
      <c r="EJ213" s="190"/>
      <c r="EK213" s="190"/>
      <c r="EL213" s="190"/>
      <c r="EM213" s="190"/>
      <c r="EN213" s="190"/>
      <c r="EO213" s="190"/>
      <c r="EP213" s="190"/>
      <c r="EQ213" s="190"/>
      <c r="ER213" s="190"/>
      <c r="ES213" s="190"/>
      <c r="ET213" s="190"/>
      <c r="EU213" s="190"/>
      <c r="EV213" s="190"/>
      <c r="EW213" s="190"/>
      <c r="EX213" s="190"/>
      <c r="EY213" s="190"/>
      <c r="EZ213" s="190"/>
      <c r="FA213" s="190"/>
      <c r="FB213" s="190"/>
      <c r="FC213" s="190"/>
      <c r="FD213" s="190"/>
      <c r="FE213" s="190"/>
      <c r="FF213" s="190"/>
      <c r="FG213" s="190"/>
      <c r="FH213" s="190"/>
      <c r="FI213" s="190"/>
      <c r="FJ213" s="190"/>
      <c r="FK213" s="190"/>
      <c r="FL213" s="190"/>
      <c r="FM213" s="190"/>
      <c r="FN213" s="190"/>
      <c r="FO213" s="190"/>
      <c r="FP213" s="190"/>
      <c r="FQ213" s="190"/>
      <c r="FR213" s="190"/>
      <c r="FS213" s="190"/>
      <c r="FT213" s="190"/>
      <c r="FU213" s="190"/>
      <c r="FV213" s="190"/>
      <c r="FW213" s="190"/>
      <c r="FX213" s="190"/>
      <c r="FY213" s="190"/>
      <c r="FZ213" s="190"/>
      <c r="GA213" s="190"/>
      <c r="GB213" s="190"/>
      <c r="GC213" s="190"/>
      <c r="GD213" s="190"/>
      <c r="GE213" s="190"/>
      <c r="GF213" s="190"/>
      <c r="GG213" s="190"/>
      <c r="GH213" s="190"/>
      <c r="GI213" s="190"/>
      <c r="GJ213" s="190"/>
      <c r="GK213" s="190"/>
      <c r="GL213" s="190"/>
      <c r="GM213" s="190"/>
      <c r="GN213" s="190"/>
      <c r="GO213" s="190"/>
      <c r="GP213" s="190"/>
      <c r="GQ213" s="190"/>
      <c r="GR213" s="190"/>
      <c r="GS213" s="190"/>
      <c r="GT213" s="190"/>
      <c r="GU213" s="190"/>
      <c r="GV213" s="190"/>
      <c r="GW213" s="190"/>
      <c r="GX213" s="190"/>
      <c r="GY213" s="190"/>
      <c r="GZ213" s="190"/>
      <c r="HA213" s="190"/>
      <c r="HB213" s="190"/>
      <c r="HC213" s="190"/>
      <c r="HD213" s="190"/>
      <c r="HE213" s="190"/>
      <c r="HF213" s="190"/>
      <c r="HG213" s="190"/>
      <c r="HH213" s="190"/>
      <c r="HI213" s="190"/>
      <c r="HJ213" s="190"/>
      <c r="HK213" s="190"/>
      <c r="HL213" s="190"/>
      <c r="HM213" s="190"/>
      <c r="HN213" s="190"/>
      <c r="HO213" s="190"/>
      <c r="HP213" s="190"/>
      <c r="HQ213" s="190"/>
      <c r="HR213" s="190"/>
      <c r="HS213" s="190"/>
      <c r="HT213" s="190"/>
      <c r="HU213" s="190"/>
      <c r="HV213" s="190"/>
      <c r="HW213" s="190"/>
      <c r="HX213" s="190"/>
      <c r="HY213" s="190"/>
      <c r="HZ213" s="190"/>
      <c r="IA213" s="190"/>
      <c r="IB213" s="190"/>
      <c r="IC213" s="190"/>
      <c r="ID213" s="190"/>
      <c r="IE213" s="190"/>
      <c r="IF213" s="190"/>
      <c r="IG213" s="190"/>
      <c r="IH213" s="190"/>
      <c r="II213" s="190"/>
      <c r="IJ213" s="190"/>
      <c r="IK213" s="190"/>
      <c r="IL213" s="190"/>
      <c r="IM213" s="190"/>
      <c r="IN213" s="190"/>
      <c r="IO213" s="190"/>
      <c r="IP213" s="190"/>
      <c r="IQ213" s="190"/>
      <c r="IR213" s="190"/>
      <c r="IS213" s="190"/>
      <c r="IT213" s="190"/>
      <c r="IU213" s="190"/>
      <c r="IV213" s="190"/>
    </row>
    <row r="214" spans="1:256" ht="15.75">
      <c r="A214" s="198" t="s">
        <v>785</v>
      </c>
      <c r="B214" s="199">
        <v>1</v>
      </c>
      <c r="C214" s="199">
        <v>431</v>
      </c>
      <c r="D214" s="199">
        <v>5203</v>
      </c>
      <c r="E214" s="201">
        <f t="shared" si="34"/>
        <v>1500</v>
      </c>
      <c r="F214" s="201">
        <f t="shared" si="34"/>
        <v>0</v>
      </c>
      <c r="G214" s="201">
        <f t="shared" si="34"/>
        <v>1500</v>
      </c>
      <c r="H214" s="201"/>
      <c r="I214" s="201"/>
      <c r="J214" s="201">
        <f t="shared" si="37"/>
        <v>0</v>
      </c>
      <c r="K214" s="201"/>
      <c r="L214" s="201"/>
      <c r="M214" s="201">
        <f t="shared" si="38"/>
        <v>0</v>
      </c>
      <c r="N214" s="201"/>
      <c r="O214" s="201"/>
      <c r="P214" s="201">
        <f t="shared" si="39"/>
        <v>0</v>
      </c>
      <c r="Q214" s="201"/>
      <c r="R214" s="201"/>
      <c r="S214" s="201">
        <f t="shared" si="40"/>
        <v>0</v>
      </c>
      <c r="T214" s="201">
        <v>1500</v>
      </c>
      <c r="U214" s="201"/>
      <c r="V214" s="201">
        <f t="shared" si="41"/>
        <v>1500</v>
      </c>
      <c r="W214" s="201"/>
      <c r="X214" s="201"/>
      <c r="Y214" s="201">
        <f t="shared" si="42"/>
        <v>0</v>
      </c>
      <c r="Z214" s="201"/>
      <c r="AA214" s="201"/>
      <c r="AB214" s="201">
        <f t="shared" si="43"/>
        <v>0</v>
      </c>
      <c r="AC214" s="201"/>
      <c r="AD214" s="201"/>
      <c r="AE214" s="201">
        <f t="shared" si="44"/>
        <v>0</v>
      </c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  <c r="EG214" s="190"/>
      <c r="EH214" s="190"/>
      <c r="EI214" s="190"/>
      <c r="EJ214" s="190"/>
      <c r="EK214" s="190"/>
      <c r="EL214" s="190"/>
      <c r="EM214" s="190"/>
      <c r="EN214" s="190"/>
      <c r="EO214" s="190"/>
      <c r="EP214" s="190"/>
      <c r="EQ214" s="190"/>
      <c r="ER214" s="190"/>
      <c r="ES214" s="190"/>
      <c r="ET214" s="190"/>
      <c r="EU214" s="190"/>
      <c r="EV214" s="190"/>
      <c r="EW214" s="190"/>
      <c r="EX214" s="190"/>
      <c r="EY214" s="190"/>
      <c r="EZ214" s="190"/>
      <c r="FA214" s="190"/>
      <c r="FB214" s="190"/>
      <c r="FC214" s="190"/>
      <c r="FD214" s="190"/>
      <c r="FE214" s="190"/>
      <c r="FF214" s="190"/>
      <c r="FG214" s="190"/>
      <c r="FH214" s="190"/>
      <c r="FI214" s="190"/>
      <c r="FJ214" s="190"/>
      <c r="FK214" s="190"/>
      <c r="FL214" s="190"/>
      <c r="FM214" s="190"/>
      <c r="FN214" s="190"/>
      <c r="FO214" s="190"/>
      <c r="FP214" s="190"/>
      <c r="FQ214" s="190"/>
      <c r="FR214" s="190"/>
      <c r="FS214" s="190"/>
      <c r="FT214" s="190"/>
      <c r="FU214" s="190"/>
      <c r="FV214" s="190"/>
      <c r="FW214" s="190"/>
      <c r="FX214" s="190"/>
      <c r="FY214" s="190"/>
      <c r="FZ214" s="190"/>
      <c r="GA214" s="190"/>
      <c r="GB214" s="190"/>
      <c r="GC214" s="190"/>
      <c r="GD214" s="190"/>
      <c r="GE214" s="190"/>
      <c r="GF214" s="190"/>
      <c r="GG214" s="190"/>
      <c r="GH214" s="190"/>
      <c r="GI214" s="190"/>
      <c r="GJ214" s="190"/>
      <c r="GK214" s="190"/>
      <c r="GL214" s="190"/>
      <c r="GM214" s="190"/>
      <c r="GN214" s="190"/>
      <c r="GO214" s="190"/>
      <c r="GP214" s="190"/>
      <c r="GQ214" s="190"/>
      <c r="GR214" s="190"/>
      <c r="GS214" s="190"/>
      <c r="GT214" s="190"/>
      <c r="GU214" s="190"/>
      <c r="GV214" s="190"/>
      <c r="GW214" s="190"/>
      <c r="GX214" s="190"/>
      <c r="GY214" s="190"/>
      <c r="GZ214" s="190"/>
      <c r="HA214" s="190"/>
      <c r="HB214" s="190"/>
      <c r="HC214" s="190"/>
      <c r="HD214" s="190"/>
      <c r="HE214" s="190"/>
      <c r="HF214" s="190"/>
      <c r="HG214" s="190"/>
      <c r="HH214" s="190"/>
      <c r="HI214" s="190"/>
      <c r="HJ214" s="190"/>
      <c r="HK214" s="190"/>
      <c r="HL214" s="190"/>
      <c r="HM214" s="190"/>
      <c r="HN214" s="190"/>
      <c r="HO214" s="190"/>
      <c r="HP214" s="190"/>
      <c r="HQ214" s="190"/>
      <c r="HR214" s="190"/>
      <c r="HS214" s="190"/>
      <c r="HT214" s="190"/>
      <c r="HU214" s="190"/>
      <c r="HV214" s="190"/>
      <c r="HW214" s="190"/>
      <c r="HX214" s="190"/>
      <c r="HY214" s="190"/>
      <c r="HZ214" s="190"/>
      <c r="IA214" s="190"/>
      <c r="IB214" s="190"/>
      <c r="IC214" s="190"/>
      <c r="ID214" s="190"/>
      <c r="IE214" s="190"/>
      <c r="IF214" s="190"/>
      <c r="IG214" s="190"/>
      <c r="IH214" s="190"/>
      <c r="II214" s="190"/>
      <c r="IJ214" s="190"/>
      <c r="IK214" s="190"/>
      <c r="IL214" s="190"/>
      <c r="IM214" s="190"/>
      <c r="IN214" s="190"/>
      <c r="IO214" s="190"/>
      <c r="IP214" s="190"/>
      <c r="IQ214" s="190"/>
      <c r="IR214" s="190"/>
      <c r="IS214" s="190"/>
      <c r="IT214" s="190"/>
      <c r="IU214" s="190"/>
      <c r="IV214" s="190"/>
    </row>
    <row r="215" spans="1:256" ht="31.5">
      <c r="A215" s="188" t="s">
        <v>748</v>
      </c>
      <c r="B215" s="197"/>
      <c r="C215" s="197"/>
      <c r="D215" s="197"/>
      <c r="E215" s="189">
        <f t="shared" si="34"/>
        <v>40000</v>
      </c>
      <c r="F215" s="189">
        <f t="shared" si="34"/>
        <v>0</v>
      </c>
      <c r="G215" s="189">
        <f t="shared" si="34"/>
        <v>40000</v>
      </c>
      <c r="H215" s="189">
        <f aca="true" t="shared" si="45" ref="H215:AD215">SUM(H216)</f>
        <v>0</v>
      </c>
      <c r="I215" s="189">
        <f t="shared" si="45"/>
        <v>0</v>
      </c>
      <c r="J215" s="189">
        <f t="shared" si="37"/>
        <v>0</v>
      </c>
      <c r="K215" s="189">
        <f t="shared" si="45"/>
        <v>0</v>
      </c>
      <c r="L215" s="189">
        <f t="shared" si="45"/>
        <v>0</v>
      </c>
      <c r="M215" s="189">
        <f t="shared" si="38"/>
        <v>0</v>
      </c>
      <c r="N215" s="189">
        <f t="shared" si="45"/>
        <v>0</v>
      </c>
      <c r="O215" s="189">
        <f t="shared" si="45"/>
        <v>0</v>
      </c>
      <c r="P215" s="189">
        <f t="shared" si="39"/>
        <v>0</v>
      </c>
      <c r="Q215" s="189">
        <f t="shared" si="45"/>
        <v>0</v>
      </c>
      <c r="R215" s="189">
        <f t="shared" si="45"/>
        <v>0</v>
      </c>
      <c r="S215" s="189">
        <f t="shared" si="40"/>
        <v>0</v>
      </c>
      <c r="T215" s="189">
        <f t="shared" si="45"/>
        <v>40000</v>
      </c>
      <c r="U215" s="189">
        <f t="shared" si="45"/>
        <v>0</v>
      </c>
      <c r="V215" s="189">
        <f t="shared" si="41"/>
        <v>40000</v>
      </c>
      <c r="W215" s="189">
        <f t="shared" si="45"/>
        <v>0</v>
      </c>
      <c r="X215" s="189">
        <f t="shared" si="45"/>
        <v>0</v>
      </c>
      <c r="Y215" s="189">
        <f t="shared" si="42"/>
        <v>0</v>
      </c>
      <c r="Z215" s="189">
        <f t="shared" si="45"/>
        <v>0</v>
      </c>
      <c r="AA215" s="189">
        <f t="shared" si="45"/>
        <v>0</v>
      </c>
      <c r="AB215" s="189">
        <f t="shared" si="43"/>
        <v>0</v>
      </c>
      <c r="AC215" s="189">
        <f t="shared" si="45"/>
        <v>0</v>
      </c>
      <c r="AD215" s="189">
        <f t="shared" si="45"/>
        <v>0</v>
      </c>
      <c r="AE215" s="189">
        <f t="shared" si="44"/>
        <v>0</v>
      </c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  <c r="BX215" s="190"/>
      <c r="BY215" s="190"/>
      <c r="BZ215" s="190"/>
      <c r="CA215" s="190"/>
      <c r="CB215" s="190"/>
      <c r="CC215" s="190"/>
      <c r="CD215" s="190"/>
      <c r="CE215" s="190"/>
      <c r="CF215" s="190"/>
      <c r="CG215" s="190"/>
      <c r="CH215" s="190"/>
      <c r="CI215" s="190"/>
      <c r="CJ215" s="190"/>
      <c r="CK215" s="190"/>
      <c r="CL215" s="190"/>
      <c r="CM215" s="190"/>
      <c r="CN215" s="190"/>
      <c r="CO215" s="190"/>
      <c r="CP215" s="190"/>
      <c r="CQ215" s="190"/>
      <c r="CR215" s="190"/>
      <c r="CS215" s="190"/>
      <c r="CT215" s="190"/>
      <c r="CU215" s="190"/>
      <c r="CV215" s="190"/>
      <c r="CW215" s="190"/>
      <c r="CX215" s="190"/>
      <c r="CY215" s="190"/>
      <c r="CZ215" s="190"/>
      <c r="DA215" s="190"/>
      <c r="DB215" s="190"/>
      <c r="DC215" s="190"/>
      <c r="DD215" s="190"/>
      <c r="DE215" s="190"/>
      <c r="DF215" s="190"/>
      <c r="DG215" s="190"/>
      <c r="DH215" s="190"/>
      <c r="DI215" s="190"/>
      <c r="DJ215" s="190"/>
      <c r="DK215" s="190"/>
      <c r="DL215" s="190"/>
      <c r="DM215" s="190"/>
      <c r="DN215" s="190"/>
      <c r="DO215" s="190"/>
      <c r="DP215" s="190"/>
      <c r="DQ215" s="190"/>
      <c r="DR215" s="190"/>
      <c r="DS215" s="190"/>
      <c r="DT215" s="190"/>
      <c r="DU215" s="190"/>
      <c r="DV215" s="190"/>
      <c r="DW215" s="190"/>
      <c r="DX215" s="190"/>
      <c r="DY215" s="190"/>
      <c r="DZ215" s="190"/>
      <c r="EA215" s="190"/>
      <c r="EB215" s="190"/>
      <c r="EC215" s="190"/>
      <c r="ED215" s="190"/>
      <c r="EE215" s="190"/>
      <c r="EF215" s="190"/>
      <c r="EG215" s="190"/>
      <c r="EH215" s="190"/>
      <c r="EI215" s="190"/>
      <c r="EJ215" s="190"/>
      <c r="EK215" s="190"/>
      <c r="EL215" s="190"/>
      <c r="EM215" s="190"/>
      <c r="EN215" s="190"/>
      <c r="EO215" s="190"/>
      <c r="EP215" s="190"/>
      <c r="EQ215" s="190"/>
      <c r="ER215" s="190"/>
      <c r="ES215" s="190"/>
      <c r="ET215" s="190"/>
      <c r="EU215" s="190"/>
      <c r="EV215" s="190"/>
      <c r="EW215" s="190"/>
      <c r="EX215" s="190"/>
      <c r="EY215" s="190"/>
      <c r="EZ215" s="190"/>
      <c r="FA215" s="190"/>
      <c r="FB215" s="190"/>
      <c r="FC215" s="190"/>
      <c r="FD215" s="190"/>
      <c r="FE215" s="190"/>
      <c r="FF215" s="190"/>
      <c r="FG215" s="190"/>
      <c r="FH215" s="190"/>
      <c r="FI215" s="190"/>
      <c r="FJ215" s="190"/>
      <c r="FK215" s="190"/>
      <c r="FL215" s="190"/>
      <c r="FM215" s="190"/>
      <c r="FN215" s="190"/>
      <c r="FO215" s="190"/>
      <c r="FP215" s="190"/>
      <c r="FQ215" s="190"/>
      <c r="FR215" s="190"/>
      <c r="FS215" s="190"/>
      <c r="FT215" s="190"/>
      <c r="FU215" s="190"/>
      <c r="FV215" s="190"/>
      <c r="FW215" s="190"/>
      <c r="FX215" s="190"/>
      <c r="FY215" s="190"/>
      <c r="FZ215" s="190"/>
      <c r="GA215" s="190"/>
      <c r="GB215" s="190"/>
      <c r="GC215" s="190"/>
      <c r="GD215" s="190"/>
      <c r="GE215" s="190"/>
      <c r="GF215" s="190"/>
      <c r="GG215" s="190"/>
      <c r="GH215" s="190"/>
      <c r="GI215" s="190"/>
      <c r="GJ215" s="190"/>
      <c r="GK215" s="190"/>
      <c r="GL215" s="190"/>
      <c r="GM215" s="190"/>
      <c r="GN215" s="190"/>
      <c r="GO215" s="190"/>
      <c r="GP215" s="190"/>
      <c r="GQ215" s="190"/>
      <c r="GR215" s="190"/>
      <c r="GS215" s="190"/>
      <c r="GT215" s="190"/>
      <c r="GU215" s="190"/>
      <c r="GV215" s="190"/>
      <c r="GW215" s="190"/>
      <c r="GX215" s="190"/>
      <c r="GY215" s="190"/>
      <c r="GZ215" s="190"/>
      <c r="HA215" s="190"/>
      <c r="HB215" s="190"/>
      <c r="HC215" s="190"/>
      <c r="HD215" s="190"/>
      <c r="HE215" s="190"/>
      <c r="HF215" s="190"/>
      <c r="HG215" s="190"/>
      <c r="HH215" s="190"/>
      <c r="HI215" s="190"/>
      <c r="HJ215" s="190"/>
      <c r="HK215" s="190"/>
      <c r="HL215" s="190"/>
      <c r="HM215" s="190"/>
      <c r="HN215" s="190"/>
      <c r="HO215" s="190"/>
      <c r="HP215" s="190"/>
      <c r="HQ215" s="190"/>
      <c r="HR215" s="190"/>
      <c r="HS215" s="190"/>
      <c r="HT215" s="190"/>
      <c r="HU215" s="190"/>
      <c r="HV215" s="190"/>
      <c r="HW215" s="190"/>
      <c r="HX215" s="190"/>
      <c r="HY215" s="190"/>
      <c r="HZ215" s="190"/>
      <c r="IA215" s="190"/>
      <c r="IB215" s="190"/>
      <c r="IC215" s="190"/>
      <c r="ID215" s="190"/>
      <c r="IE215" s="190"/>
      <c r="IF215" s="190"/>
      <c r="IG215" s="190"/>
      <c r="IH215" s="190"/>
      <c r="II215" s="190"/>
      <c r="IJ215" s="190"/>
      <c r="IK215" s="190"/>
      <c r="IL215" s="190"/>
      <c r="IM215" s="190"/>
      <c r="IN215" s="190"/>
      <c r="IO215" s="190"/>
      <c r="IP215" s="190"/>
      <c r="IQ215" s="190"/>
      <c r="IR215" s="190"/>
      <c r="IS215" s="190"/>
      <c r="IT215" s="190"/>
      <c r="IU215" s="190"/>
      <c r="IV215" s="190"/>
    </row>
    <row r="216" spans="1:256" ht="15.75">
      <c r="A216" s="206" t="s">
        <v>786</v>
      </c>
      <c r="B216" s="200">
        <v>1</v>
      </c>
      <c r="C216" s="200">
        <v>431</v>
      </c>
      <c r="D216" s="200">
        <v>5204</v>
      </c>
      <c r="E216" s="201">
        <f t="shared" si="34"/>
        <v>40000</v>
      </c>
      <c r="F216" s="201">
        <f t="shared" si="34"/>
        <v>0</v>
      </c>
      <c r="G216" s="201">
        <f t="shared" si="34"/>
        <v>40000</v>
      </c>
      <c r="H216" s="201"/>
      <c r="I216" s="201"/>
      <c r="J216" s="201">
        <f t="shared" si="37"/>
        <v>0</v>
      </c>
      <c r="K216" s="201"/>
      <c r="L216" s="201"/>
      <c r="M216" s="201">
        <f t="shared" si="38"/>
        <v>0</v>
      </c>
      <c r="N216" s="201"/>
      <c r="O216" s="201"/>
      <c r="P216" s="201">
        <f t="shared" si="39"/>
        <v>0</v>
      </c>
      <c r="Q216" s="201"/>
      <c r="R216" s="201"/>
      <c r="S216" s="201">
        <f t="shared" si="40"/>
        <v>0</v>
      </c>
      <c r="T216" s="201">
        <v>40000</v>
      </c>
      <c r="U216" s="201"/>
      <c r="V216" s="201">
        <f t="shared" si="41"/>
        <v>40000</v>
      </c>
      <c r="W216" s="201"/>
      <c r="X216" s="201"/>
      <c r="Y216" s="201">
        <f t="shared" si="42"/>
        <v>0</v>
      </c>
      <c r="Z216" s="201"/>
      <c r="AA216" s="201"/>
      <c r="AB216" s="201">
        <f t="shared" si="43"/>
        <v>0</v>
      </c>
      <c r="AC216" s="201"/>
      <c r="AD216" s="201"/>
      <c r="AE216" s="201">
        <f t="shared" si="44"/>
        <v>0</v>
      </c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  <c r="EG216" s="190"/>
      <c r="EH216" s="190"/>
      <c r="EI216" s="190"/>
      <c r="EJ216" s="190"/>
      <c r="EK216" s="190"/>
      <c r="EL216" s="190"/>
      <c r="EM216" s="190"/>
      <c r="EN216" s="190"/>
      <c r="EO216" s="190"/>
      <c r="EP216" s="190"/>
      <c r="EQ216" s="190"/>
      <c r="ER216" s="190"/>
      <c r="ES216" s="190"/>
      <c r="ET216" s="190"/>
      <c r="EU216" s="190"/>
      <c r="EV216" s="190"/>
      <c r="EW216" s="190"/>
      <c r="EX216" s="190"/>
      <c r="EY216" s="190"/>
      <c r="EZ216" s="190"/>
      <c r="FA216" s="190"/>
      <c r="FB216" s="190"/>
      <c r="FC216" s="190"/>
      <c r="FD216" s="190"/>
      <c r="FE216" s="190"/>
      <c r="FF216" s="190"/>
      <c r="FG216" s="190"/>
      <c r="FH216" s="190"/>
      <c r="FI216" s="190"/>
      <c r="FJ216" s="190"/>
      <c r="FK216" s="190"/>
      <c r="FL216" s="190"/>
      <c r="FM216" s="190"/>
      <c r="FN216" s="190"/>
      <c r="FO216" s="190"/>
      <c r="FP216" s="190"/>
      <c r="FQ216" s="190"/>
      <c r="FR216" s="190"/>
      <c r="FS216" s="190"/>
      <c r="FT216" s="190"/>
      <c r="FU216" s="190"/>
      <c r="FV216" s="190"/>
      <c r="FW216" s="190"/>
      <c r="FX216" s="190"/>
      <c r="FY216" s="190"/>
      <c r="FZ216" s="190"/>
      <c r="GA216" s="190"/>
      <c r="GB216" s="190"/>
      <c r="GC216" s="190"/>
      <c r="GD216" s="190"/>
      <c r="GE216" s="190"/>
      <c r="GF216" s="190"/>
      <c r="GG216" s="190"/>
      <c r="GH216" s="190"/>
      <c r="GI216" s="190"/>
      <c r="GJ216" s="190"/>
      <c r="GK216" s="187"/>
      <c r="GL216" s="187"/>
      <c r="GM216" s="187"/>
      <c r="GN216" s="187"/>
      <c r="GO216" s="187"/>
      <c r="GP216" s="187"/>
      <c r="GQ216" s="187"/>
      <c r="GR216" s="187"/>
      <c r="GS216" s="187"/>
      <c r="GT216" s="187"/>
      <c r="GU216" s="187"/>
      <c r="GV216" s="187"/>
      <c r="GW216" s="187"/>
      <c r="GX216" s="187"/>
      <c r="GY216" s="187"/>
      <c r="GZ216" s="187"/>
      <c r="HA216" s="187"/>
      <c r="HB216" s="187"/>
      <c r="HC216" s="187"/>
      <c r="HD216" s="187"/>
      <c r="HE216" s="187"/>
      <c r="HF216" s="187"/>
      <c r="HG216" s="187"/>
      <c r="HH216" s="187"/>
      <c r="HI216" s="187"/>
      <c r="HJ216" s="187"/>
      <c r="HK216" s="187"/>
      <c r="HL216" s="187"/>
      <c r="HM216" s="187"/>
      <c r="HN216" s="187"/>
      <c r="HO216" s="187"/>
      <c r="HP216" s="187"/>
      <c r="HQ216" s="187"/>
      <c r="HR216" s="187"/>
      <c r="HS216" s="187"/>
      <c r="HT216" s="187"/>
      <c r="HU216" s="187"/>
      <c r="HV216" s="187"/>
      <c r="HW216" s="187"/>
      <c r="HX216" s="187"/>
      <c r="HY216" s="187"/>
      <c r="HZ216" s="187"/>
      <c r="IA216" s="187"/>
      <c r="IB216" s="187"/>
      <c r="IC216" s="187"/>
      <c r="ID216" s="187"/>
      <c r="IE216" s="187"/>
      <c r="IF216" s="187"/>
      <c r="IG216" s="187"/>
      <c r="IH216" s="187"/>
      <c r="II216" s="187"/>
      <c r="IJ216" s="187"/>
      <c r="IK216" s="187"/>
      <c r="IL216" s="187"/>
      <c r="IM216" s="187"/>
      <c r="IN216" s="187"/>
      <c r="IO216" s="187"/>
      <c r="IP216" s="187"/>
      <c r="IQ216" s="187"/>
      <c r="IR216" s="187"/>
      <c r="IS216" s="187"/>
      <c r="IT216" s="187"/>
      <c r="IU216" s="187"/>
      <c r="IV216" s="187"/>
    </row>
    <row r="217" spans="1:256" ht="31.5">
      <c r="A217" s="188" t="s">
        <v>656</v>
      </c>
      <c r="B217" s="197"/>
      <c r="C217" s="197"/>
      <c r="D217" s="197"/>
      <c r="E217" s="189">
        <f t="shared" si="34"/>
        <v>683834</v>
      </c>
      <c r="F217" s="189">
        <f t="shared" si="34"/>
        <v>80191</v>
      </c>
      <c r="G217" s="189">
        <f t="shared" si="34"/>
        <v>603643</v>
      </c>
      <c r="H217" s="189">
        <f>SUM(H218,H225,H230,H234,H237,H240)</f>
        <v>0</v>
      </c>
      <c r="I217" s="189">
        <f>SUM(I218,I225,I230,I234,I237,I240)</f>
        <v>0</v>
      </c>
      <c r="J217" s="189">
        <f t="shared" si="37"/>
        <v>0</v>
      </c>
      <c r="K217" s="189">
        <f>SUM(K218,K225,K230,K234,K237,K240)</f>
        <v>27000</v>
      </c>
      <c r="L217" s="189">
        <f>SUM(L218,L225,L230,L234,L237,L240)</f>
        <v>0</v>
      </c>
      <c r="M217" s="189">
        <f t="shared" si="38"/>
        <v>27000</v>
      </c>
      <c r="N217" s="189">
        <f>SUM(N218,N225,N230,N234,N237,N240)</f>
        <v>2754</v>
      </c>
      <c r="O217" s="189">
        <f>SUM(O218,O225,O230,O234,O237,O240)</f>
        <v>2754</v>
      </c>
      <c r="P217" s="189">
        <f t="shared" si="39"/>
        <v>0</v>
      </c>
      <c r="Q217" s="189">
        <f>SUM(Q218,Q225,Q230,Q234,Q237,Q240)</f>
        <v>636654</v>
      </c>
      <c r="R217" s="189">
        <f>SUM(R218,R225,R230,R234,R237,R240)</f>
        <v>77437</v>
      </c>
      <c r="S217" s="189">
        <f t="shared" si="40"/>
        <v>559217</v>
      </c>
      <c r="T217" s="189">
        <f>SUM(T218,T225,T230,T234,T237,T240)</f>
        <v>17426</v>
      </c>
      <c r="U217" s="189">
        <f>SUM(U218,U225,U230,U234,U237,U240)</f>
        <v>0</v>
      </c>
      <c r="V217" s="189">
        <f t="shared" si="41"/>
        <v>17426</v>
      </c>
      <c r="W217" s="189">
        <f>SUM(W218,W225,W230,W234,W237,W240)</f>
        <v>0</v>
      </c>
      <c r="X217" s="189">
        <f>SUM(X218,X225,X230,X234,X237,X240)</f>
        <v>0</v>
      </c>
      <c r="Y217" s="189">
        <f t="shared" si="42"/>
        <v>0</v>
      </c>
      <c r="Z217" s="189">
        <f>SUM(Z218,Z225,Z230,Z234,Z237,Z240)</f>
        <v>0</v>
      </c>
      <c r="AA217" s="189">
        <f>SUM(AA218,AA225,AA230,AA234,AA237,AA240)</f>
        <v>0</v>
      </c>
      <c r="AB217" s="189">
        <f t="shared" si="43"/>
        <v>0</v>
      </c>
      <c r="AC217" s="189">
        <f>SUM(AC218,AC225,AC230,AC234,AC237,AC240)</f>
        <v>0</v>
      </c>
      <c r="AD217" s="189">
        <f>SUM(AD218,AD225,AD230,AD234,AD237,AD240)</f>
        <v>0</v>
      </c>
      <c r="AE217" s="189">
        <f t="shared" si="44"/>
        <v>0</v>
      </c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  <c r="BX217" s="190"/>
      <c r="BY217" s="190"/>
      <c r="BZ217" s="190"/>
      <c r="CA217" s="190"/>
      <c r="CB217" s="190"/>
      <c r="CC217" s="190"/>
      <c r="CD217" s="190"/>
      <c r="CE217" s="190"/>
      <c r="CF217" s="190"/>
      <c r="CG217" s="190"/>
      <c r="CH217" s="190"/>
      <c r="CI217" s="190"/>
      <c r="CJ217" s="190"/>
      <c r="CK217" s="190"/>
      <c r="CL217" s="190"/>
      <c r="CM217" s="190"/>
      <c r="CN217" s="190"/>
      <c r="CO217" s="190"/>
      <c r="CP217" s="190"/>
      <c r="CQ217" s="190"/>
      <c r="CR217" s="190"/>
      <c r="CS217" s="190"/>
      <c r="CT217" s="190"/>
      <c r="CU217" s="190"/>
      <c r="CV217" s="190"/>
      <c r="CW217" s="190"/>
      <c r="CX217" s="190"/>
      <c r="CY217" s="190"/>
      <c r="CZ217" s="190"/>
      <c r="DA217" s="190"/>
      <c r="DB217" s="190"/>
      <c r="DC217" s="190"/>
      <c r="DD217" s="190"/>
      <c r="DE217" s="190"/>
      <c r="DF217" s="190"/>
      <c r="DG217" s="190"/>
      <c r="DH217" s="190"/>
      <c r="DI217" s="190"/>
      <c r="DJ217" s="190"/>
      <c r="DK217" s="190"/>
      <c r="DL217" s="190"/>
      <c r="DM217" s="190"/>
      <c r="DN217" s="190"/>
      <c r="DO217" s="190"/>
      <c r="DP217" s="190"/>
      <c r="DQ217" s="190"/>
      <c r="DR217" s="190"/>
      <c r="DS217" s="190"/>
      <c r="DT217" s="190"/>
      <c r="DU217" s="190"/>
      <c r="DV217" s="190"/>
      <c r="DW217" s="190"/>
      <c r="DX217" s="190"/>
      <c r="DY217" s="190"/>
      <c r="DZ217" s="190"/>
      <c r="EA217" s="190"/>
      <c r="EB217" s="190"/>
      <c r="EC217" s="190"/>
      <c r="ED217" s="190"/>
      <c r="EE217" s="190"/>
      <c r="EF217" s="190"/>
      <c r="EG217" s="190"/>
      <c r="EH217" s="190"/>
      <c r="EI217" s="190"/>
      <c r="EJ217" s="190"/>
      <c r="EK217" s="190"/>
      <c r="EL217" s="190"/>
      <c r="EM217" s="190"/>
      <c r="EN217" s="190"/>
      <c r="EO217" s="190"/>
      <c r="EP217" s="190"/>
      <c r="EQ217" s="190"/>
      <c r="ER217" s="190"/>
      <c r="ES217" s="190"/>
      <c r="ET217" s="190"/>
      <c r="EU217" s="190"/>
      <c r="EV217" s="190"/>
      <c r="EW217" s="190"/>
      <c r="EX217" s="190"/>
      <c r="EY217" s="190"/>
      <c r="EZ217" s="190"/>
      <c r="FA217" s="190"/>
      <c r="FB217" s="190"/>
      <c r="FC217" s="190"/>
      <c r="FD217" s="190"/>
      <c r="FE217" s="190"/>
      <c r="FF217" s="190"/>
      <c r="FG217" s="190"/>
      <c r="FH217" s="190"/>
      <c r="FI217" s="190"/>
      <c r="FJ217" s="190"/>
      <c r="FK217" s="190"/>
      <c r="FL217" s="190"/>
      <c r="FM217" s="190"/>
      <c r="FN217" s="190"/>
      <c r="FO217" s="190"/>
      <c r="FP217" s="190"/>
      <c r="FQ217" s="190"/>
      <c r="FR217" s="190"/>
      <c r="FS217" s="190"/>
      <c r="FT217" s="190"/>
      <c r="FU217" s="190"/>
      <c r="FV217" s="190"/>
      <c r="FW217" s="190"/>
      <c r="FX217" s="190"/>
      <c r="FY217" s="190"/>
      <c r="FZ217" s="190"/>
      <c r="GA217" s="190"/>
      <c r="GB217" s="190"/>
      <c r="GC217" s="190"/>
      <c r="GD217" s="190"/>
      <c r="GE217" s="190"/>
      <c r="GF217" s="190"/>
      <c r="GG217" s="190"/>
      <c r="GH217" s="190"/>
      <c r="GI217" s="190"/>
      <c r="GJ217" s="190"/>
      <c r="GK217" s="190"/>
      <c r="GL217" s="190"/>
      <c r="GM217" s="190"/>
      <c r="GN217" s="190"/>
      <c r="GO217" s="190"/>
      <c r="GP217" s="190"/>
      <c r="GQ217" s="190"/>
      <c r="GR217" s="190"/>
      <c r="GS217" s="190"/>
      <c r="GT217" s="190"/>
      <c r="GU217" s="190"/>
      <c r="GV217" s="190"/>
      <c r="GW217" s="190"/>
      <c r="GX217" s="190"/>
      <c r="GY217" s="190"/>
      <c r="GZ217" s="190"/>
      <c r="HA217" s="190"/>
      <c r="HB217" s="190"/>
      <c r="HC217" s="190"/>
      <c r="HD217" s="190"/>
      <c r="HE217" s="190"/>
      <c r="HF217" s="190"/>
      <c r="HG217" s="190"/>
      <c r="HH217" s="190"/>
      <c r="HI217" s="190"/>
      <c r="HJ217" s="190"/>
      <c r="HK217" s="190"/>
      <c r="HL217" s="190"/>
      <c r="HM217" s="190"/>
      <c r="HN217" s="190"/>
      <c r="HO217" s="190"/>
      <c r="HP217" s="190"/>
      <c r="HQ217" s="190"/>
      <c r="HR217" s="190"/>
      <c r="HS217" s="190"/>
      <c r="HT217" s="190"/>
      <c r="HU217" s="190"/>
      <c r="HV217" s="190"/>
      <c r="HW217" s="190"/>
      <c r="HX217" s="190"/>
      <c r="HY217" s="190"/>
      <c r="HZ217" s="190"/>
      <c r="IA217" s="190"/>
      <c r="IB217" s="190"/>
      <c r="IC217" s="190"/>
      <c r="ID217" s="190"/>
      <c r="IE217" s="190"/>
      <c r="IF217" s="190"/>
      <c r="IG217" s="190"/>
      <c r="IH217" s="190"/>
      <c r="II217" s="190"/>
      <c r="IJ217" s="190"/>
      <c r="IK217" s="190"/>
      <c r="IL217" s="190"/>
      <c r="IM217" s="190"/>
      <c r="IN217" s="190"/>
      <c r="IO217" s="190"/>
      <c r="IP217" s="190"/>
      <c r="IQ217" s="190"/>
      <c r="IR217" s="190"/>
      <c r="IS217" s="190"/>
      <c r="IT217" s="190"/>
      <c r="IU217" s="190"/>
      <c r="IV217" s="190"/>
    </row>
    <row r="218" spans="1:256" ht="15.75">
      <c r="A218" s="188" t="s">
        <v>738</v>
      </c>
      <c r="B218" s="197"/>
      <c r="C218" s="197"/>
      <c r="D218" s="197"/>
      <c r="E218" s="189">
        <f t="shared" si="34"/>
        <v>20354</v>
      </c>
      <c r="F218" s="189">
        <f t="shared" si="34"/>
        <v>5508</v>
      </c>
      <c r="G218" s="189">
        <f t="shared" si="34"/>
        <v>14846</v>
      </c>
      <c r="H218" s="189">
        <f>SUM(H219:H224)</f>
        <v>0</v>
      </c>
      <c r="I218" s="189">
        <f>SUM(I219:I224)</f>
        <v>0</v>
      </c>
      <c r="J218" s="189">
        <f t="shared" si="37"/>
        <v>0</v>
      </c>
      <c r="K218" s="189">
        <f>SUM(K219:K224)</f>
        <v>0</v>
      </c>
      <c r="L218" s="189">
        <f>SUM(L219:L224)</f>
        <v>0</v>
      </c>
      <c r="M218" s="189">
        <f t="shared" si="38"/>
        <v>0</v>
      </c>
      <c r="N218" s="189">
        <f>SUM(N219:N224)</f>
        <v>2754</v>
      </c>
      <c r="O218" s="189">
        <f>SUM(O219:O224)</f>
        <v>2754</v>
      </c>
      <c r="P218" s="189">
        <f t="shared" si="39"/>
        <v>0</v>
      </c>
      <c r="Q218" s="189">
        <f>SUM(Q219:Q224)</f>
        <v>11980</v>
      </c>
      <c r="R218" s="189">
        <f>SUM(R219:R224)</f>
        <v>2754</v>
      </c>
      <c r="S218" s="189">
        <f t="shared" si="40"/>
        <v>9226</v>
      </c>
      <c r="T218" s="189">
        <f>SUM(T219:T224)</f>
        <v>5620</v>
      </c>
      <c r="U218" s="189">
        <f>SUM(U219:U224)</f>
        <v>0</v>
      </c>
      <c r="V218" s="189">
        <f t="shared" si="41"/>
        <v>5620</v>
      </c>
      <c r="W218" s="189">
        <f>SUM(W219:W224)</f>
        <v>0</v>
      </c>
      <c r="X218" s="189">
        <f>SUM(X219:X224)</f>
        <v>0</v>
      </c>
      <c r="Y218" s="189">
        <f t="shared" si="42"/>
        <v>0</v>
      </c>
      <c r="Z218" s="189">
        <f>SUM(Z219:Z224)</f>
        <v>0</v>
      </c>
      <c r="AA218" s="189">
        <f>SUM(AA219:AA224)</f>
        <v>0</v>
      </c>
      <c r="AB218" s="189">
        <f t="shared" si="43"/>
        <v>0</v>
      </c>
      <c r="AC218" s="189">
        <f>SUM(AC219:AC224)</f>
        <v>0</v>
      </c>
      <c r="AD218" s="189">
        <f>SUM(AD219:AD224)</f>
        <v>0</v>
      </c>
      <c r="AE218" s="189">
        <f t="shared" si="44"/>
        <v>0</v>
      </c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187"/>
      <c r="DH218" s="187"/>
      <c r="DI218" s="187"/>
      <c r="DJ218" s="187"/>
      <c r="DK218" s="187"/>
      <c r="DL218" s="187"/>
      <c r="DM218" s="187"/>
      <c r="DN218" s="187"/>
      <c r="DO218" s="187"/>
      <c r="DP218" s="187"/>
      <c r="DQ218" s="187"/>
      <c r="DR218" s="187"/>
      <c r="DS218" s="187"/>
      <c r="DT218" s="187"/>
      <c r="DU218" s="187"/>
      <c r="DV218" s="187"/>
      <c r="DW218" s="187"/>
      <c r="DX218" s="187"/>
      <c r="DY218" s="187"/>
      <c r="DZ218" s="187"/>
      <c r="EA218" s="187"/>
      <c r="EB218" s="187"/>
      <c r="EC218" s="187"/>
      <c r="ED218" s="187"/>
      <c r="EE218" s="187"/>
      <c r="EF218" s="187"/>
      <c r="EG218" s="187"/>
      <c r="EH218" s="187"/>
      <c r="EI218" s="187"/>
      <c r="EJ218" s="187"/>
      <c r="EK218" s="187"/>
      <c r="EL218" s="187"/>
      <c r="EM218" s="187"/>
      <c r="EN218" s="187"/>
      <c r="EO218" s="187"/>
      <c r="EP218" s="187"/>
      <c r="EQ218" s="187"/>
      <c r="ER218" s="187"/>
      <c r="ES218" s="187"/>
      <c r="ET218" s="187"/>
      <c r="EU218" s="187"/>
      <c r="EV218" s="187"/>
      <c r="EW218" s="187"/>
      <c r="EX218" s="187"/>
      <c r="EY218" s="187"/>
      <c r="EZ218" s="187"/>
      <c r="FA218" s="187"/>
      <c r="FB218" s="187"/>
      <c r="FC218" s="187"/>
      <c r="FD218" s="187"/>
      <c r="FE218" s="187"/>
      <c r="FF218" s="187"/>
      <c r="FG218" s="187"/>
      <c r="FH218" s="187"/>
      <c r="FI218" s="187"/>
      <c r="FJ218" s="187"/>
      <c r="FK218" s="187"/>
      <c r="FL218" s="187"/>
      <c r="FM218" s="187"/>
      <c r="FN218" s="187"/>
      <c r="FO218" s="187"/>
      <c r="FP218" s="187"/>
      <c r="FQ218" s="187"/>
      <c r="FR218" s="187"/>
      <c r="FS218" s="187"/>
      <c r="FT218" s="187"/>
      <c r="FU218" s="187"/>
      <c r="FV218" s="187"/>
      <c r="FW218" s="187"/>
      <c r="FX218" s="187"/>
      <c r="FY218" s="187"/>
      <c r="FZ218" s="187"/>
      <c r="GA218" s="187"/>
      <c r="GB218" s="187"/>
      <c r="GC218" s="187"/>
      <c r="GD218" s="187"/>
      <c r="GE218" s="187"/>
      <c r="GF218" s="187"/>
      <c r="GG218" s="187"/>
      <c r="GH218" s="187"/>
      <c r="GI218" s="187"/>
      <c r="GJ218" s="187"/>
      <c r="GK218" s="190"/>
      <c r="GL218" s="190"/>
      <c r="GM218" s="190"/>
      <c r="GN218" s="190"/>
      <c r="GO218" s="190"/>
      <c r="GP218" s="190"/>
      <c r="GQ218" s="190"/>
      <c r="GR218" s="190"/>
      <c r="GS218" s="190"/>
      <c r="GT218" s="190"/>
      <c r="GU218" s="190"/>
      <c r="GV218" s="190"/>
      <c r="GW218" s="190"/>
      <c r="GX218" s="190"/>
      <c r="GY218" s="190"/>
      <c r="GZ218" s="190"/>
      <c r="HA218" s="190"/>
      <c r="HB218" s="190"/>
      <c r="HC218" s="190"/>
      <c r="HD218" s="190"/>
      <c r="HE218" s="190"/>
      <c r="HF218" s="190"/>
      <c r="HG218" s="190"/>
      <c r="HH218" s="190"/>
      <c r="HI218" s="190"/>
      <c r="HJ218" s="190"/>
      <c r="HK218" s="190"/>
      <c r="HL218" s="190"/>
      <c r="HM218" s="190"/>
      <c r="HN218" s="190"/>
      <c r="HO218" s="190"/>
      <c r="HP218" s="190"/>
      <c r="HQ218" s="190"/>
      <c r="HR218" s="190"/>
      <c r="HS218" s="190"/>
      <c r="HT218" s="190"/>
      <c r="HU218" s="190"/>
      <c r="HV218" s="190"/>
      <c r="HW218" s="190"/>
      <c r="HX218" s="190"/>
      <c r="HY218" s="190"/>
      <c r="HZ218" s="190"/>
      <c r="IA218" s="190"/>
      <c r="IB218" s="190"/>
      <c r="IC218" s="190"/>
      <c r="ID218" s="190"/>
      <c r="IE218" s="190"/>
      <c r="IF218" s="190"/>
      <c r="IG218" s="190"/>
      <c r="IH218" s="190"/>
      <c r="II218" s="190"/>
      <c r="IJ218" s="190"/>
      <c r="IK218" s="190"/>
      <c r="IL218" s="190"/>
      <c r="IM218" s="190"/>
      <c r="IN218" s="190"/>
      <c r="IO218" s="190"/>
      <c r="IP218" s="190"/>
      <c r="IQ218" s="190"/>
      <c r="IR218" s="190"/>
      <c r="IS218" s="190"/>
      <c r="IT218" s="190"/>
      <c r="IU218" s="190"/>
      <c r="IV218" s="190"/>
    </row>
    <row r="219" spans="1:256" ht="31.5">
      <c r="A219" s="198" t="s">
        <v>787</v>
      </c>
      <c r="B219" s="199">
        <v>2</v>
      </c>
      <c r="C219" s="199">
        <v>589</v>
      </c>
      <c r="D219" s="199">
        <v>5201</v>
      </c>
      <c r="E219" s="201">
        <f t="shared" si="34"/>
        <v>2754</v>
      </c>
      <c r="F219" s="201">
        <f t="shared" si="34"/>
        <v>2754</v>
      </c>
      <c r="G219" s="201">
        <f t="shared" si="34"/>
        <v>0</v>
      </c>
      <c r="H219" s="201"/>
      <c r="I219" s="201"/>
      <c r="J219" s="201">
        <f t="shared" si="37"/>
        <v>0</v>
      </c>
      <c r="K219" s="201"/>
      <c r="L219" s="201"/>
      <c r="M219" s="201">
        <f t="shared" si="38"/>
        <v>0</v>
      </c>
      <c r="N219" s="201">
        <f>1330+1424</f>
        <v>2754</v>
      </c>
      <c r="O219" s="201">
        <v>2754</v>
      </c>
      <c r="P219" s="201">
        <f t="shared" si="39"/>
        <v>0</v>
      </c>
      <c r="Q219" s="201"/>
      <c r="R219" s="201"/>
      <c r="S219" s="201">
        <f t="shared" si="40"/>
        <v>0</v>
      </c>
      <c r="T219" s="201"/>
      <c r="U219" s="201"/>
      <c r="V219" s="201">
        <f t="shared" si="41"/>
        <v>0</v>
      </c>
      <c r="W219" s="201"/>
      <c r="X219" s="201"/>
      <c r="Y219" s="201">
        <f t="shared" si="42"/>
        <v>0</v>
      </c>
      <c r="Z219" s="201"/>
      <c r="AA219" s="201"/>
      <c r="AB219" s="201">
        <f t="shared" si="43"/>
        <v>0</v>
      </c>
      <c r="AC219" s="201"/>
      <c r="AD219" s="201"/>
      <c r="AE219" s="201">
        <f t="shared" si="44"/>
        <v>0</v>
      </c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  <c r="BX219" s="190"/>
      <c r="BY219" s="190"/>
      <c r="BZ219" s="190"/>
      <c r="CA219" s="190"/>
      <c r="CB219" s="190"/>
      <c r="CC219" s="190"/>
      <c r="CD219" s="190"/>
      <c r="CE219" s="190"/>
      <c r="CF219" s="190"/>
      <c r="CG219" s="190"/>
      <c r="CH219" s="190"/>
      <c r="CI219" s="190"/>
      <c r="CJ219" s="190"/>
      <c r="CK219" s="190"/>
      <c r="CL219" s="190"/>
      <c r="CM219" s="190"/>
      <c r="CN219" s="190"/>
      <c r="CO219" s="190"/>
      <c r="CP219" s="190"/>
      <c r="CQ219" s="190"/>
      <c r="CR219" s="190"/>
      <c r="CS219" s="190"/>
      <c r="CT219" s="190"/>
      <c r="CU219" s="190"/>
      <c r="CV219" s="190"/>
      <c r="CW219" s="190"/>
      <c r="CX219" s="190"/>
      <c r="CY219" s="190"/>
      <c r="CZ219" s="190"/>
      <c r="DA219" s="190"/>
      <c r="DB219" s="190"/>
      <c r="DC219" s="190"/>
      <c r="DD219" s="190"/>
      <c r="DE219" s="190"/>
      <c r="DF219" s="190"/>
      <c r="DG219" s="190"/>
      <c r="DH219" s="190"/>
      <c r="DI219" s="190"/>
      <c r="DJ219" s="190"/>
      <c r="DK219" s="190"/>
      <c r="DL219" s="190"/>
      <c r="DM219" s="190"/>
      <c r="DN219" s="190"/>
      <c r="DO219" s="190"/>
      <c r="DP219" s="190"/>
      <c r="DQ219" s="190"/>
      <c r="DR219" s="190"/>
      <c r="DS219" s="190"/>
      <c r="DT219" s="190"/>
      <c r="DU219" s="190"/>
      <c r="DV219" s="190"/>
      <c r="DW219" s="190"/>
      <c r="DX219" s="190"/>
      <c r="DY219" s="190"/>
      <c r="DZ219" s="190"/>
      <c r="EA219" s="190"/>
      <c r="EB219" s="190"/>
      <c r="EC219" s="190"/>
      <c r="ED219" s="190"/>
      <c r="EE219" s="190"/>
      <c r="EF219" s="190"/>
      <c r="EG219" s="190"/>
      <c r="EH219" s="190"/>
      <c r="EI219" s="190"/>
      <c r="EJ219" s="190"/>
      <c r="EK219" s="190"/>
      <c r="EL219" s="190"/>
      <c r="EM219" s="190"/>
      <c r="EN219" s="190"/>
      <c r="EO219" s="190"/>
      <c r="EP219" s="190"/>
      <c r="EQ219" s="190"/>
      <c r="ER219" s="190"/>
      <c r="ES219" s="190"/>
      <c r="ET219" s="190"/>
      <c r="EU219" s="190"/>
      <c r="EV219" s="190"/>
      <c r="EW219" s="190"/>
      <c r="EX219" s="190"/>
      <c r="EY219" s="190"/>
      <c r="EZ219" s="190"/>
      <c r="FA219" s="190"/>
      <c r="FB219" s="190"/>
      <c r="FC219" s="190"/>
      <c r="FD219" s="190"/>
      <c r="FE219" s="190"/>
      <c r="FF219" s="190"/>
      <c r="FG219" s="190"/>
      <c r="FH219" s="190"/>
      <c r="FI219" s="190"/>
      <c r="FJ219" s="190"/>
      <c r="FK219" s="190"/>
      <c r="FL219" s="190"/>
      <c r="FM219" s="190"/>
      <c r="FN219" s="190"/>
      <c r="FO219" s="190"/>
      <c r="FP219" s="190"/>
      <c r="FQ219" s="190"/>
      <c r="FR219" s="190"/>
      <c r="FS219" s="190"/>
      <c r="FT219" s="190"/>
      <c r="FU219" s="190"/>
      <c r="FV219" s="190"/>
      <c r="FW219" s="190"/>
      <c r="FX219" s="190"/>
      <c r="FY219" s="190"/>
      <c r="FZ219" s="190"/>
      <c r="GA219" s="190"/>
      <c r="GB219" s="190"/>
      <c r="GC219" s="190"/>
      <c r="GD219" s="190"/>
      <c r="GE219" s="190"/>
      <c r="GF219" s="190"/>
      <c r="GG219" s="190"/>
      <c r="GH219" s="190"/>
      <c r="GI219" s="190"/>
      <c r="GJ219" s="190"/>
      <c r="GK219" s="190"/>
      <c r="GL219" s="190"/>
      <c r="GM219" s="190"/>
      <c r="GN219" s="190"/>
      <c r="GO219" s="190"/>
      <c r="GP219" s="190"/>
      <c r="GQ219" s="190"/>
      <c r="GR219" s="190"/>
      <c r="GS219" s="190"/>
      <c r="GT219" s="190"/>
      <c r="GU219" s="190"/>
      <c r="GV219" s="190"/>
      <c r="GW219" s="190"/>
      <c r="GX219" s="190"/>
      <c r="GY219" s="190"/>
      <c r="GZ219" s="190"/>
      <c r="HA219" s="190"/>
      <c r="HB219" s="190"/>
      <c r="HC219" s="190"/>
      <c r="HD219" s="190"/>
      <c r="HE219" s="190"/>
      <c r="HF219" s="190"/>
      <c r="HG219" s="190"/>
      <c r="HH219" s="190"/>
      <c r="HI219" s="190"/>
      <c r="HJ219" s="190"/>
      <c r="HK219" s="190"/>
      <c r="HL219" s="190"/>
      <c r="HM219" s="190"/>
      <c r="HN219" s="190"/>
      <c r="HO219" s="190"/>
      <c r="HP219" s="190"/>
      <c r="HQ219" s="190"/>
      <c r="HR219" s="190"/>
      <c r="HS219" s="190"/>
      <c r="HT219" s="190"/>
      <c r="HU219" s="190"/>
      <c r="HV219" s="190"/>
      <c r="HW219" s="190"/>
      <c r="HX219" s="190"/>
      <c r="HY219" s="190"/>
      <c r="HZ219" s="190"/>
      <c r="IA219" s="190"/>
      <c r="IB219" s="190"/>
      <c r="IC219" s="190"/>
      <c r="ID219" s="190"/>
      <c r="IE219" s="190"/>
      <c r="IF219" s="190"/>
      <c r="IG219" s="190"/>
      <c r="IH219" s="190"/>
      <c r="II219" s="190"/>
      <c r="IJ219" s="190"/>
      <c r="IK219" s="190"/>
      <c r="IL219" s="190"/>
      <c r="IM219" s="190"/>
      <c r="IN219" s="190"/>
      <c r="IO219" s="190"/>
      <c r="IP219" s="190"/>
      <c r="IQ219" s="190"/>
      <c r="IR219" s="190"/>
      <c r="IS219" s="190"/>
      <c r="IT219" s="190"/>
      <c r="IU219" s="190"/>
      <c r="IV219" s="190"/>
    </row>
    <row r="220" spans="1:256" ht="15.75">
      <c r="A220" s="202" t="s">
        <v>788</v>
      </c>
      <c r="B220" s="203">
        <v>1</v>
      </c>
      <c r="C220" s="203">
        <v>530</v>
      </c>
      <c r="D220" s="203">
        <v>5201</v>
      </c>
      <c r="E220" s="205">
        <f t="shared" si="34"/>
        <v>726</v>
      </c>
      <c r="F220" s="205">
        <f t="shared" si="34"/>
        <v>0</v>
      </c>
      <c r="G220" s="205">
        <f t="shared" si="34"/>
        <v>726</v>
      </c>
      <c r="H220" s="205"/>
      <c r="I220" s="205"/>
      <c r="J220" s="205">
        <f t="shared" si="37"/>
        <v>0</v>
      </c>
      <c r="K220" s="205"/>
      <c r="L220" s="205"/>
      <c r="M220" s="205">
        <f t="shared" si="38"/>
        <v>0</v>
      </c>
      <c r="N220" s="205"/>
      <c r="O220" s="205"/>
      <c r="P220" s="205">
        <f t="shared" si="39"/>
        <v>0</v>
      </c>
      <c r="Q220" s="205"/>
      <c r="R220" s="205"/>
      <c r="S220" s="205">
        <f t="shared" si="40"/>
        <v>0</v>
      </c>
      <c r="T220" s="205">
        <v>726</v>
      </c>
      <c r="U220" s="205"/>
      <c r="V220" s="205">
        <f t="shared" si="41"/>
        <v>726</v>
      </c>
      <c r="W220" s="205"/>
      <c r="X220" s="205"/>
      <c r="Y220" s="205">
        <f t="shared" si="42"/>
        <v>0</v>
      </c>
      <c r="Z220" s="205"/>
      <c r="AA220" s="205"/>
      <c r="AB220" s="205">
        <f t="shared" si="43"/>
        <v>0</v>
      </c>
      <c r="AC220" s="205"/>
      <c r="AD220" s="205"/>
      <c r="AE220" s="205">
        <f t="shared" si="44"/>
        <v>0</v>
      </c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  <c r="EG220" s="190"/>
      <c r="EH220" s="190"/>
      <c r="EI220" s="190"/>
      <c r="EJ220" s="190"/>
      <c r="EK220" s="190"/>
      <c r="EL220" s="190"/>
      <c r="EM220" s="190"/>
      <c r="EN220" s="190"/>
      <c r="EO220" s="190"/>
      <c r="EP220" s="190"/>
      <c r="EQ220" s="190"/>
      <c r="ER220" s="190"/>
      <c r="ES220" s="190"/>
      <c r="ET220" s="190"/>
      <c r="EU220" s="190"/>
      <c r="EV220" s="190"/>
      <c r="EW220" s="190"/>
      <c r="EX220" s="190"/>
      <c r="EY220" s="190"/>
      <c r="EZ220" s="190"/>
      <c r="FA220" s="190"/>
      <c r="FB220" s="190"/>
      <c r="FC220" s="190"/>
      <c r="FD220" s="190"/>
      <c r="FE220" s="190"/>
      <c r="FF220" s="190"/>
      <c r="FG220" s="190"/>
      <c r="FH220" s="190"/>
      <c r="FI220" s="190"/>
      <c r="FJ220" s="190"/>
      <c r="FK220" s="190"/>
      <c r="FL220" s="190"/>
      <c r="FM220" s="190"/>
      <c r="FN220" s="190"/>
      <c r="FO220" s="190"/>
      <c r="FP220" s="190"/>
      <c r="FQ220" s="190"/>
      <c r="FR220" s="190"/>
      <c r="FS220" s="190"/>
      <c r="FT220" s="190"/>
      <c r="FU220" s="190"/>
      <c r="FV220" s="190"/>
      <c r="FW220" s="190"/>
      <c r="FX220" s="190"/>
      <c r="FY220" s="190"/>
      <c r="FZ220" s="190"/>
      <c r="GA220" s="190"/>
      <c r="GB220" s="190"/>
      <c r="GC220" s="190"/>
      <c r="GD220" s="190"/>
      <c r="GE220" s="190"/>
      <c r="GF220" s="190"/>
      <c r="GG220" s="190"/>
      <c r="GH220" s="190"/>
      <c r="GI220" s="190"/>
      <c r="GJ220" s="190"/>
      <c r="GK220" s="187"/>
      <c r="GL220" s="187"/>
      <c r="GM220" s="187"/>
      <c r="GN220" s="187"/>
      <c r="GO220" s="187"/>
      <c r="GP220" s="187"/>
      <c r="GQ220" s="187"/>
      <c r="GR220" s="187"/>
      <c r="GS220" s="187"/>
      <c r="GT220" s="187"/>
      <c r="GU220" s="187"/>
      <c r="GV220" s="187"/>
      <c r="GW220" s="187"/>
      <c r="GX220" s="187"/>
      <c r="GY220" s="187"/>
      <c r="GZ220" s="187"/>
      <c r="HA220" s="187"/>
      <c r="HB220" s="187"/>
      <c r="HC220" s="187"/>
      <c r="HD220" s="187"/>
      <c r="HE220" s="187"/>
      <c r="HF220" s="187"/>
      <c r="HG220" s="187"/>
      <c r="HH220" s="187"/>
      <c r="HI220" s="187"/>
      <c r="HJ220" s="187"/>
      <c r="HK220" s="187"/>
      <c r="HL220" s="187"/>
      <c r="HM220" s="187"/>
      <c r="HN220" s="187"/>
      <c r="HO220" s="187"/>
      <c r="HP220" s="187"/>
      <c r="HQ220" s="187"/>
      <c r="HR220" s="187"/>
      <c r="HS220" s="187"/>
      <c r="HT220" s="187"/>
      <c r="HU220" s="187"/>
      <c r="HV220" s="187"/>
      <c r="HW220" s="187"/>
      <c r="HX220" s="187"/>
      <c r="HY220" s="187"/>
      <c r="HZ220" s="187"/>
      <c r="IA220" s="187"/>
      <c r="IB220" s="187"/>
      <c r="IC220" s="187"/>
      <c r="ID220" s="187"/>
      <c r="IE220" s="187"/>
      <c r="IF220" s="187"/>
      <c r="IG220" s="187"/>
      <c r="IH220" s="187"/>
      <c r="II220" s="187"/>
      <c r="IJ220" s="187"/>
      <c r="IK220" s="187"/>
      <c r="IL220" s="187"/>
      <c r="IM220" s="187"/>
      <c r="IN220" s="187"/>
      <c r="IO220" s="187"/>
      <c r="IP220" s="187"/>
      <c r="IQ220" s="187"/>
      <c r="IR220" s="187"/>
      <c r="IS220" s="187"/>
      <c r="IT220" s="187"/>
      <c r="IU220" s="187"/>
      <c r="IV220" s="187"/>
    </row>
    <row r="221" spans="1:256" ht="15.75">
      <c r="A221" s="202" t="s">
        <v>789</v>
      </c>
      <c r="B221" s="203">
        <v>1</v>
      </c>
      <c r="C221" s="203">
        <v>550</v>
      </c>
      <c r="D221" s="203">
        <v>5201</v>
      </c>
      <c r="E221" s="205">
        <f t="shared" si="34"/>
        <v>4894</v>
      </c>
      <c r="F221" s="205">
        <f t="shared" si="34"/>
        <v>0</v>
      </c>
      <c r="G221" s="205">
        <f t="shared" si="34"/>
        <v>4894</v>
      </c>
      <c r="H221" s="205"/>
      <c r="I221" s="205"/>
      <c r="J221" s="205">
        <f t="shared" si="37"/>
        <v>0</v>
      </c>
      <c r="K221" s="205"/>
      <c r="L221" s="205"/>
      <c r="M221" s="205">
        <f t="shared" si="38"/>
        <v>0</v>
      </c>
      <c r="N221" s="205"/>
      <c r="O221" s="205"/>
      <c r="P221" s="205">
        <f t="shared" si="39"/>
        <v>0</v>
      </c>
      <c r="Q221" s="205"/>
      <c r="R221" s="205"/>
      <c r="S221" s="205">
        <f t="shared" si="40"/>
        <v>0</v>
      </c>
      <c r="T221" s="205">
        <v>4894</v>
      </c>
      <c r="U221" s="205"/>
      <c r="V221" s="205">
        <f t="shared" si="41"/>
        <v>4894</v>
      </c>
      <c r="W221" s="205"/>
      <c r="X221" s="205"/>
      <c r="Y221" s="205">
        <f t="shared" si="42"/>
        <v>0</v>
      </c>
      <c r="Z221" s="205"/>
      <c r="AA221" s="205"/>
      <c r="AB221" s="205">
        <f t="shared" si="43"/>
        <v>0</v>
      </c>
      <c r="AC221" s="205"/>
      <c r="AD221" s="205"/>
      <c r="AE221" s="205">
        <f t="shared" si="44"/>
        <v>0</v>
      </c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  <c r="BX221" s="190"/>
      <c r="BY221" s="190"/>
      <c r="BZ221" s="190"/>
      <c r="CA221" s="190"/>
      <c r="CB221" s="190"/>
      <c r="CC221" s="190"/>
      <c r="CD221" s="190"/>
      <c r="CE221" s="190"/>
      <c r="CF221" s="190"/>
      <c r="CG221" s="190"/>
      <c r="CH221" s="190"/>
      <c r="CI221" s="190"/>
      <c r="CJ221" s="190"/>
      <c r="CK221" s="190"/>
      <c r="CL221" s="190"/>
      <c r="CM221" s="190"/>
      <c r="CN221" s="190"/>
      <c r="CO221" s="190"/>
      <c r="CP221" s="190"/>
      <c r="CQ221" s="190"/>
      <c r="CR221" s="190"/>
      <c r="CS221" s="190"/>
      <c r="CT221" s="190"/>
      <c r="CU221" s="190"/>
      <c r="CV221" s="190"/>
      <c r="CW221" s="190"/>
      <c r="CX221" s="190"/>
      <c r="CY221" s="190"/>
      <c r="CZ221" s="190"/>
      <c r="DA221" s="190"/>
      <c r="DB221" s="190"/>
      <c r="DC221" s="190"/>
      <c r="DD221" s="190"/>
      <c r="DE221" s="190"/>
      <c r="DF221" s="190"/>
      <c r="DG221" s="190"/>
      <c r="DH221" s="190"/>
      <c r="DI221" s="190"/>
      <c r="DJ221" s="190"/>
      <c r="DK221" s="190"/>
      <c r="DL221" s="190"/>
      <c r="DM221" s="190"/>
      <c r="DN221" s="190"/>
      <c r="DO221" s="190"/>
      <c r="DP221" s="190"/>
      <c r="DQ221" s="190"/>
      <c r="DR221" s="190"/>
      <c r="DS221" s="190"/>
      <c r="DT221" s="190"/>
      <c r="DU221" s="190"/>
      <c r="DV221" s="190"/>
      <c r="DW221" s="190"/>
      <c r="DX221" s="190"/>
      <c r="DY221" s="190"/>
      <c r="DZ221" s="190"/>
      <c r="EA221" s="190"/>
      <c r="EB221" s="190"/>
      <c r="EC221" s="190"/>
      <c r="ED221" s="190"/>
      <c r="EE221" s="190"/>
      <c r="EF221" s="190"/>
      <c r="EG221" s="190"/>
      <c r="EH221" s="190"/>
      <c r="EI221" s="190"/>
      <c r="EJ221" s="190"/>
      <c r="EK221" s="190"/>
      <c r="EL221" s="190"/>
      <c r="EM221" s="190"/>
      <c r="EN221" s="190"/>
      <c r="EO221" s="190"/>
      <c r="EP221" s="190"/>
      <c r="EQ221" s="190"/>
      <c r="ER221" s="190"/>
      <c r="ES221" s="190"/>
      <c r="ET221" s="190"/>
      <c r="EU221" s="190"/>
      <c r="EV221" s="190"/>
      <c r="EW221" s="190"/>
      <c r="EX221" s="190"/>
      <c r="EY221" s="190"/>
      <c r="EZ221" s="190"/>
      <c r="FA221" s="190"/>
      <c r="FB221" s="190"/>
      <c r="FC221" s="190"/>
      <c r="FD221" s="190"/>
      <c r="FE221" s="190"/>
      <c r="FF221" s="190"/>
      <c r="FG221" s="190"/>
      <c r="FH221" s="190"/>
      <c r="FI221" s="190"/>
      <c r="FJ221" s="190"/>
      <c r="FK221" s="190"/>
      <c r="FL221" s="190"/>
      <c r="FM221" s="190"/>
      <c r="FN221" s="190"/>
      <c r="FO221" s="190"/>
      <c r="FP221" s="190"/>
      <c r="FQ221" s="190"/>
      <c r="FR221" s="190"/>
      <c r="FS221" s="190"/>
      <c r="FT221" s="190"/>
      <c r="FU221" s="190"/>
      <c r="FV221" s="190"/>
      <c r="FW221" s="190"/>
      <c r="FX221" s="190"/>
      <c r="FY221" s="190"/>
      <c r="FZ221" s="190"/>
      <c r="GA221" s="190"/>
      <c r="GB221" s="190"/>
      <c r="GC221" s="190"/>
      <c r="GD221" s="190"/>
      <c r="GE221" s="190"/>
      <c r="GF221" s="190"/>
      <c r="GG221" s="190"/>
      <c r="GH221" s="190"/>
      <c r="GI221" s="190"/>
      <c r="GJ221" s="190"/>
      <c r="GK221" s="187"/>
      <c r="GL221" s="187"/>
      <c r="GM221" s="187"/>
      <c r="GN221" s="187"/>
      <c r="GO221" s="187"/>
      <c r="GP221" s="187"/>
      <c r="GQ221" s="187"/>
      <c r="GR221" s="187"/>
      <c r="GS221" s="187"/>
      <c r="GT221" s="187"/>
      <c r="GU221" s="187"/>
      <c r="GV221" s="187"/>
      <c r="GW221" s="187"/>
      <c r="GX221" s="187"/>
      <c r="GY221" s="187"/>
      <c r="GZ221" s="187"/>
      <c r="HA221" s="187"/>
      <c r="HB221" s="187"/>
      <c r="HC221" s="187"/>
      <c r="HD221" s="187"/>
      <c r="HE221" s="187"/>
      <c r="HF221" s="187"/>
      <c r="HG221" s="187"/>
      <c r="HH221" s="187"/>
      <c r="HI221" s="187"/>
      <c r="HJ221" s="187"/>
      <c r="HK221" s="187"/>
      <c r="HL221" s="187"/>
      <c r="HM221" s="187"/>
      <c r="HN221" s="187"/>
      <c r="HO221" s="187"/>
      <c r="HP221" s="187"/>
      <c r="HQ221" s="187"/>
      <c r="HR221" s="187"/>
      <c r="HS221" s="187"/>
      <c r="HT221" s="187"/>
      <c r="HU221" s="187"/>
      <c r="HV221" s="187"/>
      <c r="HW221" s="187"/>
      <c r="HX221" s="187"/>
      <c r="HY221" s="187"/>
      <c r="HZ221" s="187"/>
      <c r="IA221" s="187"/>
      <c r="IB221" s="187"/>
      <c r="IC221" s="187"/>
      <c r="ID221" s="187"/>
      <c r="IE221" s="187"/>
      <c r="IF221" s="187"/>
      <c r="IG221" s="187"/>
      <c r="IH221" s="187"/>
      <c r="II221" s="187"/>
      <c r="IJ221" s="187"/>
      <c r="IK221" s="187"/>
      <c r="IL221" s="187"/>
      <c r="IM221" s="187"/>
      <c r="IN221" s="187"/>
      <c r="IO221" s="187"/>
      <c r="IP221" s="187"/>
      <c r="IQ221" s="187"/>
      <c r="IR221" s="187"/>
      <c r="IS221" s="187"/>
      <c r="IT221" s="187"/>
      <c r="IU221" s="187"/>
      <c r="IV221" s="187"/>
    </row>
    <row r="222" spans="1:256" ht="78.75">
      <c r="A222" s="206" t="s">
        <v>790</v>
      </c>
      <c r="B222" s="200"/>
      <c r="C222" s="200"/>
      <c r="D222" s="200"/>
      <c r="E222" s="201">
        <f t="shared" si="34"/>
        <v>3480</v>
      </c>
      <c r="F222" s="201">
        <f t="shared" si="34"/>
        <v>0</v>
      </c>
      <c r="G222" s="201">
        <f t="shared" si="34"/>
        <v>3480</v>
      </c>
      <c r="H222" s="201"/>
      <c r="I222" s="201"/>
      <c r="J222" s="201">
        <f t="shared" si="37"/>
        <v>0</v>
      </c>
      <c r="K222" s="201"/>
      <c r="L222" s="201"/>
      <c r="M222" s="201">
        <f t="shared" si="38"/>
        <v>0</v>
      </c>
      <c r="N222" s="201"/>
      <c r="O222" s="201"/>
      <c r="P222" s="201">
        <f t="shared" si="39"/>
        <v>0</v>
      </c>
      <c r="Q222" s="205">
        <v>3480</v>
      </c>
      <c r="R222" s="201"/>
      <c r="S222" s="201">
        <f t="shared" si="40"/>
        <v>3480</v>
      </c>
      <c r="T222" s="201"/>
      <c r="U222" s="201"/>
      <c r="V222" s="201">
        <f t="shared" si="41"/>
        <v>0</v>
      </c>
      <c r="W222" s="201"/>
      <c r="X222" s="201"/>
      <c r="Y222" s="201">
        <f t="shared" si="42"/>
        <v>0</v>
      </c>
      <c r="Z222" s="201"/>
      <c r="AA222" s="201"/>
      <c r="AB222" s="201">
        <f t="shared" si="43"/>
        <v>0</v>
      </c>
      <c r="AC222" s="201"/>
      <c r="AD222" s="201"/>
      <c r="AE222" s="201">
        <f t="shared" si="44"/>
        <v>0</v>
      </c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  <c r="EG222" s="190"/>
      <c r="EH222" s="190"/>
      <c r="EI222" s="190"/>
      <c r="EJ222" s="190"/>
      <c r="EK222" s="190"/>
      <c r="EL222" s="190"/>
      <c r="EM222" s="190"/>
      <c r="EN222" s="190"/>
      <c r="EO222" s="190"/>
      <c r="EP222" s="190"/>
      <c r="EQ222" s="190"/>
      <c r="ER222" s="190"/>
      <c r="ES222" s="190"/>
      <c r="ET222" s="190"/>
      <c r="EU222" s="190"/>
      <c r="EV222" s="190"/>
      <c r="EW222" s="190"/>
      <c r="EX222" s="190"/>
      <c r="EY222" s="190"/>
      <c r="EZ222" s="190"/>
      <c r="FA222" s="190"/>
      <c r="FB222" s="190"/>
      <c r="FC222" s="190"/>
      <c r="FD222" s="190"/>
      <c r="FE222" s="190"/>
      <c r="FF222" s="190"/>
      <c r="FG222" s="190"/>
      <c r="FH222" s="190"/>
      <c r="FI222" s="190"/>
      <c r="FJ222" s="190"/>
      <c r="FK222" s="190"/>
      <c r="FL222" s="190"/>
      <c r="FM222" s="190"/>
      <c r="FN222" s="190"/>
      <c r="FO222" s="190"/>
      <c r="FP222" s="190"/>
      <c r="FQ222" s="190"/>
      <c r="FR222" s="190"/>
      <c r="FS222" s="190"/>
      <c r="FT222" s="190"/>
      <c r="FU222" s="190"/>
      <c r="FV222" s="190"/>
      <c r="FW222" s="190"/>
      <c r="FX222" s="190"/>
      <c r="FY222" s="190"/>
      <c r="FZ222" s="190"/>
      <c r="GA222" s="190"/>
      <c r="GB222" s="190"/>
      <c r="GC222" s="190"/>
      <c r="GD222" s="190"/>
      <c r="GE222" s="190"/>
      <c r="GF222" s="190"/>
      <c r="GG222" s="190"/>
      <c r="GH222" s="190"/>
      <c r="GI222" s="190"/>
      <c r="GJ222" s="190"/>
      <c r="GK222" s="190"/>
      <c r="GL222" s="190"/>
      <c r="GM222" s="190"/>
      <c r="GN222" s="190"/>
      <c r="GO222" s="190"/>
      <c r="GP222" s="190"/>
      <c r="GQ222" s="190"/>
      <c r="GR222" s="190"/>
      <c r="GS222" s="190"/>
      <c r="GT222" s="190"/>
      <c r="GU222" s="190"/>
      <c r="GV222" s="190"/>
      <c r="GW222" s="190"/>
      <c r="GX222" s="190"/>
      <c r="GY222" s="190"/>
      <c r="GZ222" s="190"/>
      <c r="HA222" s="190"/>
      <c r="HB222" s="190"/>
      <c r="HC222" s="190"/>
      <c r="HD222" s="190"/>
      <c r="HE222" s="190"/>
      <c r="HF222" s="190"/>
      <c r="HG222" s="190"/>
      <c r="HH222" s="190"/>
      <c r="HI222" s="190"/>
      <c r="HJ222" s="190"/>
      <c r="HK222" s="190"/>
      <c r="HL222" s="190"/>
      <c r="HM222" s="190"/>
      <c r="HN222" s="190"/>
      <c r="HO222" s="190"/>
      <c r="HP222" s="190"/>
      <c r="HQ222" s="190"/>
      <c r="HR222" s="190"/>
      <c r="HS222" s="190"/>
      <c r="HT222" s="190"/>
      <c r="HU222" s="190"/>
      <c r="HV222" s="190"/>
      <c r="HW222" s="190"/>
      <c r="HX222" s="190"/>
      <c r="HY222" s="190"/>
      <c r="HZ222" s="190"/>
      <c r="IA222" s="190"/>
      <c r="IB222" s="190"/>
      <c r="IC222" s="190"/>
      <c r="ID222" s="190"/>
      <c r="IE222" s="190"/>
      <c r="IF222" s="190"/>
      <c r="IG222" s="190"/>
      <c r="IH222" s="190"/>
      <c r="II222" s="190"/>
      <c r="IJ222" s="190"/>
      <c r="IK222" s="190"/>
      <c r="IL222" s="190"/>
      <c r="IM222" s="190"/>
      <c r="IN222" s="190"/>
      <c r="IO222" s="190"/>
      <c r="IP222" s="190"/>
      <c r="IQ222" s="190"/>
      <c r="IR222" s="190"/>
      <c r="IS222" s="190"/>
      <c r="IT222" s="190"/>
      <c r="IU222" s="190"/>
      <c r="IV222" s="190"/>
    </row>
    <row r="223" spans="1:256" ht="94.5">
      <c r="A223" s="202" t="s">
        <v>791</v>
      </c>
      <c r="B223" s="199"/>
      <c r="C223" s="199"/>
      <c r="D223" s="199"/>
      <c r="E223" s="194">
        <f t="shared" si="34"/>
        <v>5500</v>
      </c>
      <c r="F223" s="194">
        <f t="shared" si="34"/>
        <v>0</v>
      </c>
      <c r="G223" s="194">
        <f t="shared" si="34"/>
        <v>5500</v>
      </c>
      <c r="H223" s="194"/>
      <c r="I223" s="194"/>
      <c r="J223" s="194">
        <f t="shared" si="37"/>
        <v>0</v>
      </c>
      <c r="K223" s="194"/>
      <c r="L223" s="194"/>
      <c r="M223" s="194">
        <f t="shared" si="38"/>
        <v>0</v>
      </c>
      <c r="N223" s="194"/>
      <c r="O223" s="194"/>
      <c r="P223" s="194">
        <f t="shared" si="39"/>
        <v>0</v>
      </c>
      <c r="Q223" s="194">
        <v>5500</v>
      </c>
      <c r="R223" s="194"/>
      <c r="S223" s="194">
        <f t="shared" si="40"/>
        <v>5500</v>
      </c>
      <c r="T223" s="194"/>
      <c r="U223" s="194"/>
      <c r="V223" s="194">
        <f t="shared" si="41"/>
        <v>0</v>
      </c>
      <c r="W223" s="194"/>
      <c r="X223" s="194"/>
      <c r="Y223" s="194">
        <f t="shared" si="42"/>
        <v>0</v>
      </c>
      <c r="Z223" s="194"/>
      <c r="AA223" s="194"/>
      <c r="AB223" s="194">
        <f t="shared" si="43"/>
        <v>0</v>
      </c>
      <c r="AC223" s="194"/>
      <c r="AD223" s="194"/>
      <c r="AE223" s="194">
        <f t="shared" si="44"/>
        <v>0</v>
      </c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0"/>
      <c r="BN223" s="190"/>
      <c r="BO223" s="190"/>
      <c r="BP223" s="190"/>
      <c r="BQ223" s="190"/>
      <c r="BR223" s="190"/>
      <c r="BS223" s="190"/>
      <c r="BT223" s="190"/>
      <c r="BU223" s="190"/>
      <c r="BV223" s="190"/>
      <c r="BW223" s="190"/>
      <c r="BX223" s="190"/>
      <c r="BY223" s="190"/>
      <c r="BZ223" s="190"/>
      <c r="CA223" s="190"/>
      <c r="CB223" s="190"/>
      <c r="CC223" s="190"/>
      <c r="CD223" s="190"/>
      <c r="CE223" s="190"/>
      <c r="CF223" s="190"/>
      <c r="CG223" s="190"/>
      <c r="CH223" s="190"/>
      <c r="CI223" s="190"/>
      <c r="CJ223" s="190"/>
      <c r="CK223" s="190"/>
      <c r="CL223" s="190"/>
      <c r="CM223" s="190"/>
      <c r="CN223" s="190"/>
      <c r="CO223" s="190"/>
      <c r="CP223" s="190"/>
      <c r="CQ223" s="190"/>
      <c r="CR223" s="190"/>
      <c r="CS223" s="190"/>
      <c r="CT223" s="190"/>
      <c r="CU223" s="190"/>
      <c r="CV223" s="190"/>
      <c r="CW223" s="190"/>
      <c r="CX223" s="190"/>
      <c r="CY223" s="190"/>
      <c r="CZ223" s="190"/>
      <c r="DA223" s="190"/>
      <c r="DB223" s="190"/>
      <c r="DC223" s="190"/>
      <c r="DD223" s="190"/>
      <c r="DE223" s="190"/>
      <c r="DF223" s="190"/>
      <c r="DG223" s="190"/>
      <c r="DH223" s="190"/>
      <c r="DI223" s="190"/>
      <c r="DJ223" s="190"/>
      <c r="DK223" s="190"/>
      <c r="DL223" s="190"/>
      <c r="DM223" s="190"/>
      <c r="DN223" s="190"/>
      <c r="DO223" s="190"/>
      <c r="DP223" s="190"/>
      <c r="DQ223" s="190"/>
      <c r="DR223" s="190"/>
      <c r="DS223" s="190"/>
      <c r="DT223" s="190"/>
      <c r="DU223" s="190"/>
      <c r="DV223" s="190"/>
      <c r="DW223" s="190"/>
      <c r="DX223" s="190"/>
      <c r="DY223" s="190"/>
      <c r="DZ223" s="190"/>
      <c r="EA223" s="190"/>
      <c r="EB223" s="190"/>
      <c r="EC223" s="190"/>
      <c r="ED223" s="190"/>
      <c r="EE223" s="190"/>
      <c r="EF223" s="190"/>
      <c r="EG223" s="190"/>
      <c r="EH223" s="190"/>
      <c r="EI223" s="190"/>
      <c r="EJ223" s="190"/>
      <c r="EK223" s="190"/>
      <c r="EL223" s="190"/>
      <c r="EM223" s="190"/>
      <c r="EN223" s="190"/>
      <c r="EO223" s="190"/>
      <c r="EP223" s="190"/>
      <c r="EQ223" s="190"/>
      <c r="ER223" s="190"/>
      <c r="ES223" s="190"/>
      <c r="ET223" s="190"/>
      <c r="EU223" s="190"/>
      <c r="EV223" s="190"/>
      <c r="EW223" s="190"/>
      <c r="EX223" s="190"/>
      <c r="EY223" s="190"/>
      <c r="EZ223" s="190"/>
      <c r="FA223" s="190"/>
      <c r="FB223" s="190"/>
      <c r="FC223" s="190"/>
      <c r="FD223" s="190"/>
      <c r="FE223" s="190"/>
      <c r="FF223" s="190"/>
      <c r="FG223" s="190"/>
      <c r="FH223" s="190"/>
      <c r="FI223" s="190"/>
      <c r="FJ223" s="190"/>
      <c r="FK223" s="190"/>
      <c r="FL223" s="190"/>
      <c r="FM223" s="190"/>
      <c r="FN223" s="190"/>
      <c r="FO223" s="190"/>
      <c r="FP223" s="190"/>
      <c r="FQ223" s="190"/>
      <c r="FR223" s="190"/>
      <c r="FS223" s="190"/>
      <c r="FT223" s="190"/>
      <c r="FU223" s="190"/>
      <c r="FV223" s="190"/>
      <c r="FW223" s="190"/>
      <c r="FX223" s="190"/>
      <c r="FY223" s="190"/>
      <c r="FZ223" s="190"/>
      <c r="GA223" s="190"/>
      <c r="GB223" s="190"/>
      <c r="GC223" s="190"/>
      <c r="GD223" s="190"/>
      <c r="GE223" s="190"/>
      <c r="GF223" s="190"/>
      <c r="GG223" s="190"/>
      <c r="GH223" s="190"/>
      <c r="GI223" s="190"/>
      <c r="GJ223" s="190"/>
      <c r="GK223" s="190"/>
      <c r="GL223" s="190"/>
      <c r="GM223" s="190"/>
      <c r="GN223" s="190"/>
      <c r="GO223" s="190"/>
      <c r="GP223" s="190"/>
      <c r="GQ223" s="190"/>
      <c r="GR223" s="190"/>
      <c r="GS223" s="190"/>
      <c r="GT223" s="190"/>
      <c r="GU223" s="190"/>
      <c r="GV223" s="190"/>
      <c r="GW223" s="190"/>
      <c r="GX223" s="190"/>
      <c r="GY223" s="190"/>
      <c r="GZ223" s="190"/>
      <c r="HA223" s="190"/>
      <c r="HB223" s="190"/>
      <c r="HC223" s="190"/>
      <c r="HD223" s="190"/>
      <c r="HE223" s="190"/>
      <c r="HF223" s="190"/>
      <c r="HG223" s="190"/>
      <c r="HH223" s="190"/>
      <c r="HI223" s="190"/>
      <c r="HJ223" s="190"/>
      <c r="HK223" s="190"/>
      <c r="HL223" s="190"/>
      <c r="HM223" s="190"/>
      <c r="HN223" s="190"/>
      <c r="HO223" s="190"/>
      <c r="HP223" s="190"/>
      <c r="HQ223" s="190"/>
      <c r="HR223" s="190"/>
      <c r="HS223" s="190"/>
      <c r="HT223" s="190"/>
      <c r="HU223" s="190"/>
      <c r="HV223" s="190"/>
      <c r="HW223" s="190"/>
      <c r="HX223" s="190"/>
      <c r="HY223" s="190"/>
      <c r="HZ223" s="190"/>
      <c r="IA223" s="190"/>
      <c r="IB223" s="190"/>
      <c r="IC223" s="190"/>
      <c r="ID223" s="190"/>
      <c r="IE223" s="190"/>
      <c r="IF223" s="190"/>
      <c r="IG223" s="190"/>
      <c r="IH223" s="190"/>
      <c r="II223" s="190"/>
      <c r="IJ223" s="190"/>
      <c r="IK223" s="190"/>
      <c r="IL223" s="190"/>
      <c r="IM223" s="190"/>
      <c r="IN223" s="190"/>
      <c r="IO223" s="190"/>
      <c r="IP223" s="190"/>
      <c r="IQ223" s="190"/>
      <c r="IR223" s="190"/>
      <c r="IS223" s="190"/>
      <c r="IT223" s="190"/>
      <c r="IU223" s="190"/>
      <c r="IV223" s="190"/>
    </row>
    <row r="224" spans="1:256" ht="63">
      <c r="A224" s="198" t="s">
        <v>792</v>
      </c>
      <c r="B224" s="199"/>
      <c r="C224" s="199"/>
      <c r="D224" s="199"/>
      <c r="E224" s="201">
        <f t="shared" si="34"/>
        <v>3000</v>
      </c>
      <c r="F224" s="201">
        <f t="shared" si="34"/>
        <v>2754</v>
      </c>
      <c r="G224" s="201">
        <f t="shared" si="34"/>
        <v>246</v>
      </c>
      <c r="H224" s="201"/>
      <c r="I224" s="201"/>
      <c r="J224" s="201">
        <f t="shared" si="37"/>
        <v>0</v>
      </c>
      <c r="K224" s="201"/>
      <c r="L224" s="201"/>
      <c r="M224" s="201">
        <f t="shared" si="38"/>
        <v>0</v>
      </c>
      <c r="N224" s="201"/>
      <c r="O224" s="201"/>
      <c r="P224" s="201">
        <f t="shared" si="39"/>
        <v>0</v>
      </c>
      <c r="Q224" s="201">
        <v>3000</v>
      </c>
      <c r="R224" s="201">
        <v>2754</v>
      </c>
      <c r="S224" s="201">
        <f t="shared" si="40"/>
        <v>246</v>
      </c>
      <c r="T224" s="201"/>
      <c r="U224" s="201"/>
      <c r="V224" s="201">
        <f t="shared" si="41"/>
        <v>0</v>
      </c>
      <c r="W224" s="201"/>
      <c r="X224" s="201"/>
      <c r="Y224" s="201">
        <f t="shared" si="42"/>
        <v>0</v>
      </c>
      <c r="Z224" s="201"/>
      <c r="AA224" s="201"/>
      <c r="AB224" s="201">
        <f t="shared" si="43"/>
        <v>0</v>
      </c>
      <c r="AC224" s="201"/>
      <c r="AD224" s="201"/>
      <c r="AE224" s="201">
        <f t="shared" si="44"/>
        <v>0</v>
      </c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  <c r="EG224" s="190"/>
      <c r="EH224" s="190"/>
      <c r="EI224" s="190"/>
      <c r="EJ224" s="190"/>
      <c r="EK224" s="190"/>
      <c r="EL224" s="190"/>
      <c r="EM224" s="190"/>
      <c r="EN224" s="190"/>
      <c r="EO224" s="190"/>
      <c r="EP224" s="190"/>
      <c r="EQ224" s="190"/>
      <c r="ER224" s="190"/>
      <c r="ES224" s="190"/>
      <c r="ET224" s="190"/>
      <c r="EU224" s="190"/>
      <c r="EV224" s="190"/>
      <c r="EW224" s="190"/>
      <c r="EX224" s="190"/>
      <c r="EY224" s="190"/>
      <c r="EZ224" s="190"/>
      <c r="FA224" s="190"/>
      <c r="FB224" s="190"/>
      <c r="FC224" s="190"/>
      <c r="FD224" s="190"/>
      <c r="FE224" s="190"/>
      <c r="FF224" s="190"/>
      <c r="FG224" s="190"/>
      <c r="FH224" s="190"/>
      <c r="FI224" s="190"/>
      <c r="FJ224" s="190"/>
      <c r="FK224" s="190"/>
      <c r="FL224" s="190"/>
      <c r="FM224" s="190"/>
      <c r="FN224" s="190"/>
      <c r="FO224" s="190"/>
      <c r="FP224" s="190"/>
      <c r="FQ224" s="190"/>
      <c r="FR224" s="190"/>
      <c r="FS224" s="190"/>
      <c r="FT224" s="190"/>
      <c r="FU224" s="190"/>
      <c r="FV224" s="190"/>
      <c r="FW224" s="190"/>
      <c r="FX224" s="190"/>
      <c r="FY224" s="190"/>
      <c r="FZ224" s="190"/>
      <c r="GA224" s="190"/>
      <c r="GB224" s="190"/>
      <c r="GC224" s="190"/>
      <c r="GD224" s="190"/>
      <c r="GE224" s="190"/>
      <c r="GF224" s="190"/>
      <c r="GG224" s="190"/>
      <c r="GH224" s="190"/>
      <c r="GI224" s="190"/>
      <c r="GJ224" s="190"/>
      <c r="GK224" s="190"/>
      <c r="GL224" s="190"/>
      <c r="GM224" s="190"/>
      <c r="GN224" s="190"/>
      <c r="GO224" s="190"/>
      <c r="GP224" s="190"/>
      <c r="GQ224" s="190"/>
      <c r="GR224" s="190"/>
      <c r="GS224" s="190"/>
      <c r="GT224" s="190"/>
      <c r="GU224" s="190"/>
      <c r="GV224" s="190"/>
      <c r="GW224" s="190"/>
      <c r="GX224" s="190"/>
      <c r="GY224" s="190"/>
      <c r="GZ224" s="190"/>
      <c r="HA224" s="190"/>
      <c r="HB224" s="190"/>
      <c r="HC224" s="190"/>
      <c r="HD224" s="190"/>
      <c r="HE224" s="190"/>
      <c r="HF224" s="190"/>
      <c r="HG224" s="190"/>
      <c r="HH224" s="190"/>
      <c r="HI224" s="190"/>
      <c r="HJ224" s="190"/>
      <c r="HK224" s="190"/>
      <c r="HL224" s="190"/>
      <c r="HM224" s="190"/>
      <c r="HN224" s="190"/>
      <c r="HO224" s="190"/>
      <c r="HP224" s="190"/>
      <c r="HQ224" s="190"/>
      <c r="HR224" s="190"/>
      <c r="HS224" s="190"/>
      <c r="HT224" s="190"/>
      <c r="HU224" s="190"/>
      <c r="HV224" s="190"/>
      <c r="HW224" s="190"/>
      <c r="HX224" s="190"/>
      <c r="HY224" s="190"/>
      <c r="HZ224" s="190"/>
      <c r="IA224" s="190"/>
      <c r="IB224" s="190"/>
      <c r="IC224" s="190"/>
      <c r="ID224" s="190"/>
      <c r="IE224" s="190"/>
      <c r="IF224" s="190"/>
      <c r="IG224" s="190"/>
      <c r="IH224" s="190"/>
      <c r="II224" s="190"/>
      <c r="IJ224" s="190"/>
      <c r="IK224" s="190"/>
      <c r="IL224" s="190"/>
      <c r="IM224" s="190"/>
      <c r="IN224" s="190"/>
      <c r="IO224" s="190"/>
      <c r="IP224" s="190"/>
      <c r="IQ224" s="190"/>
      <c r="IR224" s="190"/>
      <c r="IS224" s="190"/>
      <c r="IT224" s="190"/>
      <c r="IU224" s="190"/>
      <c r="IV224" s="190"/>
    </row>
    <row r="225" spans="1:256" ht="31.5">
      <c r="A225" s="188" t="s">
        <v>745</v>
      </c>
      <c r="B225" s="197"/>
      <c r="C225" s="197"/>
      <c r="D225" s="197"/>
      <c r="E225" s="189">
        <f t="shared" si="34"/>
        <v>235239</v>
      </c>
      <c r="F225" s="189">
        <f t="shared" si="34"/>
        <v>0</v>
      </c>
      <c r="G225" s="189">
        <f t="shared" si="34"/>
        <v>235239</v>
      </c>
      <c r="H225" s="189">
        <f>SUM(H226:H229)</f>
        <v>0</v>
      </c>
      <c r="I225" s="189">
        <f>SUM(I226:I229)</f>
        <v>0</v>
      </c>
      <c r="J225" s="189">
        <f t="shared" si="37"/>
        <v>0</v>
      </c>
      <c r="K225" s="189">
        <f>SUM(K226:K229)</f>
        <v>0</v>
      </c>
      <c r="L225" s="189">
        <f>SUM(L226:L229)</f>
        <v>0</v>
      </c>
      <c r="M225" s="189">
        <f t="shared" si="38"/>
        <v>0</v>
      </c>
      <c r="N225" s="189">
        <f>SUM(N226:N229)</f>
        <v>0</v>
      </c>
      <c r="O225" s="189">
        <f>SUM(O226:O229)</f>
        <v>0</v>
      </c>
      <c r="P225" s="189">
        <f t="shared" si="39"/>
        <v>0</v>
      </c>
      <c r="Q225" s="189">
        <f>SUM(Q226:Q229)</f>
        <v>223433</v>
      </c>
      <c r="R225" s="189">
        <f>SUM(R226:R229)</f>
        <v>0</v>
      </c>
      <c r="S225" s="189">
        <f t="shared" si="40"/>
        <v>223433</v>
      </c>
      <c r="T225" s="189">
        <f>SUM(T226:T229)</f>
        <v>11806</v>
      </c>
      <c r="U225" s="189">
        <f>SUM(U226:U229)</f>
        <v>0</v>
      </c>
      <c r="V225" s="189">
        <f t="shared" si="41"/>
        <v>11806</v>
      </c>
      <c r="W225" s="189">
        <f>SUM(W226:W229)</f>
        <v>0</v>
      </c>
      <c r="X225" s="189">
        <f>SUM(X226:X229)</f>
        <v>0</v>
      </c>
      <c r="Y225" s="189">
        <f t="shared" si="42"/>
        <v>0</v>
      </c>
      <c r="Z225" s="189">
        <f>SUM(Z226:Z229)</f>
        <v>0</v>
      </c>
      <c r="AA225" s="189">
        <f>SUM(AA226:AA229)</f>
        <v>0</v>
      </c>
      <c r="AB225" s="189">
        <f t="shared" si="43"/>
        <v>0</v>
      </c>
      <c r="AC225" s="189">
        <f>SUM(AC226:AC229)</f>
        <v>0</v>
      </c>
      <c r="AD225" s="189">
        <f>SUM(AD226:AD229)</f>
        <v>0</v>
      </c>
      <c r="AE225" s="189">
        <f t="shared" si="44"/>
        <v>0</v>
      </c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0"/>
      <c r="EI225" s="190"/>
      <c r="EJ225" s="190"/>
      <c r="EK225" s="190"/>
      <c r="EL225" s="190"/>
      <c r="EM225" s="190"/>
      <c r="EN225" s="190"/>
      <c r="EO225" s="190"/>
      <c r="EP225" s="190"/>
      <c r="EQ225" s="190"/>
      <c r="ER225" s="190"/>
      <c r="ES225" s="190"/>
      <c r="ET225" s="190"/>
      <c r="EU225" s="190"/>
      <c r="EV225" s="190"/>
      <c r="EW225" s="190"/>
      <c r="EX225" s="190"/>
      <c r="EY225" s="190"/>
      <c r="EZ225" s="190"/>
      <c r="FA225" s="190"/>
      <c r="FB225" s="190"/>
      <c r="FC225" s="190"/>
      <c r="FD225" s="190"/>
      <c r="FE225" s="190"/>
      <c r="FF225" s="190"/>
      <c r="FG225" s="190"/>
      <c r="FH225" s="190"/>
      <c r="FI225" s="190"/>
      <c r="FJ225" s="190"/>
      <c r="FK225" s="190"/>
      <c r="FL225" s="190"/>
      <c r="FM225" s="190"/>
      <c r="FN225" s="190"/>
      <c r="FO225" s="190"/>
      <c r="FP225" s="190"/>
      <c r="FQ225" s="190"/>
      <c r="FR225" s="190"/>
      <c r="FS225" s="190"/>
      <c r="FT225" s="190"/>
      <c r="FU225" s="190"/>
      <c r="FV225" s="190"/>
      <c r="FW225" s="190"/>
      <c r="FX225" s="190"/>
      <c r="FY225" s="190"/>
      <c r="FZ225" s="190"/>
      <c r="GA225" s="190"/>
      <c r="GB225" s="190"/>
      <c r="GC225" s="190"/>
      <c r="GD225" s="190"/>
      <c r="GE225" s="190"/>
      <c r="GF225" s="190"/>
      <c r="GG225" s="190"/>
      <c r="GH225" s="190"/>
      <c r="GI225" s="190"/>
      <c r="GJ225" s="190"/>
      <c r="GK225" s="190"/>
      <c r="GL225" s="190"/>
      <c r="GM225" s="190"/>
      <c r="GN225" s="190"/>
      <c r="GO225" s="190"/>
      <c r="GP225" s="190"/>
      <c r="GQ225" s="190"/>
      <c r="GR225" s="190"/>
      <c r="GS225" s="190"/>
      <c r="GT225" s="190"/>
      <c r="GU225" s="190"/>
      <c r="GV225" s="190"/>
      <c r="GW225" s="190"/>
      <c r="GX225" s="190"/>
      <c r="GY225" s="190"/>
      <c r="GZ225" s="190"/>
      <c r="HA225" s="190"/>
      <c r="HB225" s="190"/>
      <c r="HC225" s="190"/>
      <c r="HD225" s="190"/>
      <c r="HE225" s="190"/>
      <c r="HF225" s="190"/>
      <c r="HG225" s="190"/>
      <c r="HH225" s="190"/>
      <c r="HI225" s="190"/>
      <c r="HJ225" s="190"/>
      <c r="HK225" s="190"/>
      <c r="HL225" s="190"/>
      <c r="HM225" s="190"/>
      <c r="HN225" s="190"/>
      <c r="HO225" s="190"/>
      <c r="HP225" s="190"/>
      <c r="HQ225" s="190"/>
      <c r="HR225" s="190"/>
      <c r="HS225" s="190"/>
      <c r="HT225" s="190"/>
      <c r="HU225" s="190"/>
      <c r="HV225" s="190"/>
      <c r="HW225" s="190"/>
      <c r="HX225" s="190"/>
      <c r="HY225" s="190"/>
      <c r="HZ225" s="190"/>
      <c r="IA225" s="190"/>
      <c r="IB225" s="190"/>
      <c r="IC225" s="190"/>
      <c r="ID225" s="190"/>
      <c r="IE225" s="190"/>
      <c r="IF225" s="190"/>
      <c r="IG225" s="190"/>
      <c r="IH225" s="190"/>
      <c r="II225" s="190"/>
      <c r="IJ225" s="190"/>
      <c r="IK225" s="190"/>
      <c r="IL225" s="190"/>
      <c r="IM225" s="190"/>
      <c r="IN225" s="190"/>
      <c r="IO225" s="190"/>
      <c r="IP225" s="190"/>
      <c r="IQ225" s="190"/>
      <c r="IR225" s="190"/>
      <c r="IS225" s="190"/>
      <c r="IT225" s="190"/>
      <c r="IU225" s="190"/>
      <c r="IV225" s="190"/>
    </row>
    <row r="226" spans="1:256" ht="94.5">
      <c r="A226" s="202" t="s">
        <v>793</v>
      </c>
      <c r="B226" s="199"/>
      <c r="C226" s="199"/>
      <c r="D226" s="199"/>
      <c r="E226" s="194">
        <f t="shared" si="34"/>
        <v>1600</v>
      </c>
      <c r="F226" s="194">
        <f t="shared" si="34"/>
        <v>0</v>
      </c>
      <c r="G226" s="194">
        <f t="shared" si="34"/>
        <v>1600</v>
      </c>
      <c r="H226" s="194"/>
      <c r="I226" s="194"/>
      <c r="J226" s="194">
        <f t="shared" si="37"/>
        <v>0</v>
      </c>
      <c r="K226" s="194"/>
      <c r="L226" s="194"/>
      <c r="M226" s="194">
        <f t="shared" si="38"/>
        <v>0</v>
      </c>
      <c r="N226" s="194"/>
      <c r="O226" s="194"/>
      <c r="P226" s="194">
        <f t="shared" si="39"/>
        <v>0</v>
      </c>
      <c r="Q226" s="194">
        <v>1600</v>
      </c>
      <c r="R226" s="194"/>
      <c r="S226" s="194">
        <f t="shared" si="40"/>
        <v>1600</v>
      </c>
      <c r="T226" s="194"/>
      <c r="U226" s="194"/>
      <c r="V226" s="194">
        <f t="shared" si="41"/>
        <v>0</v>
      </c>
      <c r="W226" s="194"/>
      <c r="X226" s="194"/>
      <c r="Y226" s="194">
        <f t="shared" si="42"/>
        <v>0</v>
      </c>
      <c r="Z226" s="194"/>
      <c r="AA226" s="194"/>
      <c r="AB226" s="194">
        <f t="shared" si="43"/>
        <v>0</v>
      </c>
      <c r="AC226" s="194"/>
      <c r="AD226" s="194"/>
      <c r="AE226" s="194">
        <f t="shared" si="44"/>
        <v>0</v>
      </c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  <c r="EG226" s="190"/>
      <c r="EH226" s="190"/>
      <c r="EI226" s="190"/>
      <c r="EJ226" s="190"/>
      <c r="EK226" s="190"/>
      <c r="EL226" s="190"/>
      <c r="EM226" s="190"/>
      <c r="EN226" s="190"/>
      <c r="EO226" s="190"/>
      <c r="EP226" s="190"/>
      <c r="EQ226" s="190"/>
      <c r="ER226" s="190"/>
      <c r="ES226" s="190"/>
      <c r="ET226" s="190"/>
      <c r="EU226" s="190"/>
      <c r="EV226" s="190"/>
      <c r="EW226" s="190"/>
      <c r="EX226" s="190"/>
      <c r="EY226" s="190"/>
      <c r="EZ226" s="190"/>
      <c r="FA226" s="190"/>
      <c r="FB226" s="190"/>
      <c r="FC226" s="190"/>
      <c r="FD226" s="190"/>
      <c r="FE226" s="190"/>
      <c r="FF226" s="190"/>
      <c r="FG226" s="190"/>
      <c r="FH226" s="190"/>
      <c r="FI226" s="190"/>
      <c r="FJ226" s="190"/>
      <c r="FK226" s="190"/>
      <c r="FL226" s="190"/>
      <c r="FM226" s="190"/>
      <c r="FN226" s="190"/>
      <c r="FO226" s="190"/>
      <c r="FP226" s="190"/>
      <c r="FQ226" s="190"/>
      <c r="FR226" s="190"/>
      <c r="FS226" s="190"/>
      <c r="FT226" s="190"/>
      <c r="FU226" s="190"/>
      <c r="FV226" s="190"/>
      <c r="FW226" s="190"/>
      <c r="FX226" s="190"/>
      <c r="FY226" s="190"/>
      <c r="FZ226" s="190"/>
      <c r="GA226" s="190"/>
      <c r="GB226" s="190"/>
      <c r="GC226" s="190"/>
      <c r="GD226" s="190"/>
      <c r="GE226" s="190"/>
      <c r="GF226" s="190"/>
      <c r="GG226" s="190"/>
      <c r="GH226" s="190"/>
      <c r="GI226" s="190"/>
      <c r="GJ226" s="190"/>
      <c r="GK226" s="190"/>
      <c r="GL226" s="190"/>
      <c r="GM226" s="190"/>
      <c r="GN226" s="190"/>
      <c r="GO226" s="190"/>
      <c r="GP226" s="190"/>
      <c r="GQ226" s="190"/>
      <c r="GR226" s="190"/>
      <c r="GS226" s="190"/>
      <c r="GT226" s="190"/>
      <c r="GU226" s="190"/>
      <c r="GV226" s="190"/>
      <c r="GW226" s="190"/>
      <c r="GX226" s="190"/>
      <c r="GY226" s="190"/>
      <c r="GZ226" s="190"/>
      <c r="HA226" s="190"/>
      <c r="HB226" s="190"/>
      <c r="HC226" s="190"/>
      <c r="HD226" s="190"/>
      <c r="HE226" s="190"/>
      <c r="HF226" s="190"/>
      <c r="HG226" s="190"/>
      <c r="HH226" s="190"/>
      <c r="HI226" s="190"/>
      <c r="HJ226" s="190"/>
      <c r="HK226" s="190"/>
      <c r="HL226" s="190"/>
      <c r="HM226" s="190"/>
      <c r="HN226" s="190"/>
      <c r="HO226" s="190"/>
      <c r="HP226" s="190"/>
      <c r="HQ226" s="190"/>
      <c r="HR226" s="190"/>
      <c r="HS226" s="190"/>
      <c r="HT226" s="190"/>
      <c r="HU226" s="190"/>
      <c r="HV226" s="190"/>
      <c r="HW226" s="190"/>
      <c r="HX226" s="190"/>
      <c r="HY226" s="190"/>
      <c r="HZ226" s="190"/>
      <c r="IA226" s="190"/>
      <c r="IB226" s="190"/>
      <c r="IC226" s="190"/>
      <c r="ID226" s="190"/>
      <c r="IE226" s="190"/>
      <c r="IF226" s="190"/>
      <c r="IG226" s="190"/>
      <c r="IH226" s="190"/>
      <c r="II226" s="190"/>
      <c r="IJ226" s="190"/>
      <c r="IK226" s="190"/>
      <c r="IL226" s="190"/>
      <c r="IM226" s="190"/>
      <c r="IN226" s="190"/>
      <c r="IO226" s="190"/>
      <c r="IP226" s="190"/>
      <c r="IQ226" s="190"/>
      <c r="IR226" s="190"/>
      <c r="IS226" s="190"/>
      <c r="IT226" s="190"/>
      <c r="IU226" s="190"/>
      <c r="IV226" s="190"/>
    </row>
    <row r="227" spans="1:256" ht="110.25">
      <c r="A227" s="206" t="s">
        <v>794</v>
      </c>
      <c r="B227" s="200"/>
      <c r="C227" s="200"/>
      <c r="D227" s="200"/>
      <c r="E227" s="201">
        <f t="shared" si="34"/>
        <v>218085</v>
      </c>
      <c r="F227" s="201">
        <f t="shared" si="34"/>
        <v>0</v>
      </c>
      <c r="G227" s="201">
        <f t="shared" si="34"/>
        <v>218085</v>
      </c>
      <c r="H227" s="201"/>
      <c r="I227" s="201"/>
      <c r="J227" s="201">
        <f t="shared" si="37"/>
        <v>0</v>
      </c>
      <c r="K227" s="201"/>
      <c r="L227" s="201"/>
      <c r="M227" s="201">
        <f t="shared" si="38"/>
        <v>0</v>
      </c>
      <c r="N227" s="201"/>
      <c r="O227" s="201"/>
      <c r="P227" s="201">
        <f t="shared" si="39"/>
        <v>0</v>
      </c>
      <c r="Q227" s="201">
        <v>218085</v>
      </c>
      <c r="R227" s="201"/>
      <c r="S227" s="201">
        <f t="shared" si="40"/>
        <v>218085</v>
      </c>
      <c r="T227" s="201"/>
      <c r="U227" s="201"/>
      <c r="V227" s="201">
        <f t="shared" si="41"/>
        <v>0</v>
      </c>
      <c r="W227" s="201"/>
      <c r="X227" s="201"/>
      <c r="Y227" s="201">
        <f t="shared" si="42"/>
        <v>0</v>
      </c>
      <c r="Z227" s="201"/>
      <c r="AA227" s="201"/>
      <c r="AB227" s="201">
        <f t="shared" si="43"/>
        <v>0</v>
      </c>
      <c r="AC227" s="201"/>
      <c r="AD227" s="201"/>
      <c r="AE227" s="201">
        <f t="shared" si="44"/>
        <v>0</v>
      </c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190"/>
      <c r="CQ227" s="190"/>
      <c r="CR227" s="190"/>
      <c r="CS227" s="190"/>
      <c r="CT227" s="190"/>
      <c r="CU227" s="190"/>
      <c r="CV227" s="190"/>
      <c r="CW227" s="190"/>
      <c r="CX227" s="190"/>
      <c r="CY227" s="190"/>
      <c r="CZ227" s="190"/>
      <c r="DA227" s="190"/>
      <c r="DB227" s="190"/>
      <c r="DC227" s="190"/>
      <c r="DD227" s="190"/>
      <c r="DE227" s="190"/>
      <c r="DF227" s="190"/>
      <c r="DG227" s="190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190"/>
      <c r="DR227" s="190"/>
      <c r="DS227" s="190"/>
      <c r="DT227" s="190"/>
      <c r="DU227" s="190"/>
      <c r="DV227" s="190"/>
      <c r="DW227" s="190"/>
      <c r="DX227" s="190"/>
      <c r="DY227" s="190"/>
      <c r="DZ227" s="190"/>
      <c r="EA227" s="190"/>
      <c r="EB227" s="190"/>
      <c r="EC227" s="190"/>
      <c r="ED227" s="190"/>
      <c r="EE227" s="190"/>
      <c r="EF227" s="190"/>
      <c r="EG227" s="190"/>
      <c r="EH227" s="190"/>
      <c r="EI227" s="190"/>
      <c r="EJ227" s="190"/>
      <c r="EK227" s="190"/>
      <c r="EL227" s="190"/>
      <c r="EM227" s="190"/>
      <c r="EN227" s="190"/>
      <c r="EO227" s="190"/>
      <c r="EP227" s="190"/>
      <c r="EQ227" s="190"/>
      <c r="ER227" s="190"/>
      <c r="ES227" s="190"/>
      <c r="ET227" s="190"/>
      <c r="EU227" s="190"/>
      <c r="EV227" s="190"/>
      <c r="EW227" s="190"/>
      <c r="EX227" s="190"/>
      <c r="EY227" s="190"/>
      <c r="EZ227" s="190"/>
      <c r="FA227" s="190"/>
      <c r="FB227" s="190"/>
      <c r="FC227" s="190"/>
      <c r="FD227" s="190"/>
      <c r="FE227" s="190"/>
      <c r="FF227" s="190"/>
      <c r="FG227" s="190"/>
      <c r="FH227" s="190"/>
      <c r="FI227" s="190"/>
      <c r="FJ227" s="190"/>
      <c r="FK227" s="190"/>
      <c r="FL227" s="190"/>
      <c r="FM227" s="190"/>
      <c r="FN227" s="190"/>
      <c r="FO227" s="190"/>
      <c r="FP227" s="190"/>
      <c r="FQ227" s="190"/>
      <c r="FR227" s="190"/>
      <c r="FS227" s="190"/>
      <c r="FT227" s="190"/>
      <c r="FU227" s="190"/>
      <c r="FV227" s="190"/>
      <c r="FW227" s="190"/>
      <c r="FX227" s="190"/>
      <c r="FY227" s="190"/>
      <c r="FZ227" s="190"/>
      <c r="GA227" s="190"/>
      <c r="GB227" s="190"/>
      <c r="GC227" s="190"/>
      <c r="GD227" s="190"/>
      <c r="GE227" s="190"/>
      <c r="GF227" s="190"/>
      <c r="GG227" s="190"/>
      <c r="GH227" s="190"/>
      <c r="GI227" s="190"/>
      <c r="GJ227" s="190"/>
      <c r="GK227" s="190"/>
      <c r="GL227" s="190"/>
      <c r="GM227" s="190"/>
      <c r="GN227" s="190"/>
      <c r="GO227" s="190"/>
      <c r="GP227" s="190"/>
      <c r="GQ227" s="190"/>
      <c r="GR227" s="190"/>
      <c r="GS227" s="190"/>
      <c r="GT227" s="190"/>
      <c r="GU227" s="190"/>
      <c r="GV227" s="190"/>
      <c r="GW227" s="190"/>
      <c r="GX227" s="190"/>
      <c r="GY227" s="190"/>
      <c r="GZ227" s="190"/>
      <c r="HA227" s="190"/>
      <c r="HB227" s="190"/>
      <c r="HC227" s="190"/>
      <c r="HD227" s="190"/>
      <c r="HE227" s="190"/>
      <c r="HF227" s="190"/>
      <c r="HG227" s="190"/>
      <c r="HH227" s="190"/>
      <c r="HI227" s="190"/>
      <c r="HJ227" s="190"/>
      <c r="HK227" s="190"/>
      <c r="HL227" s="190"/>
      <c r="HM227" s="190"/>
      <c r="HN227" s="190"/>
      <c r="HO227" s="190"/>
      <c r="HP227" s="190"/>
      <c r="HQ227" s="190"/>
      <c r="HR227" s="190"/>
      <c r="HS227" s="190"/>
      <c r="HT227" s="190"/>
      <c r="HU227" s="190"/>
      <c r="HV227" s="190"/>
      <c r="HW227" s="190"/>
      <c r="HX227" s="190"/>
      <c r="HY227" s="190"/>
      <c r="HZ227" s="190"/>
      <c r="IA227" s="190"/>
      <c r="IB227" s="190"/>
      <c r="IC227" s="190"/>
      <c r="ID227" s="190"/>
      <c r="IE227" s="190"/>
      <c r="IF227" s="190"/>
      <c r="IG227" s="190"/>
      <c r="IH227" s="190"/>
      <c r="II227" s="190"/>
      <c r="IJ227" s="190"/>
      <c r="IK227" s="190"/>
      <c r="IL227" s="190"/>
      <c r="IM227" s="190"/>
      <c r="IN227" s="190"/>
      <c r="IO227" s="190"/>
      <c r="IP227" s="190"/>
      <c r="IQ227" s="190"/>
      <c r="IR227" s="190"/>
      <c r="IS227" s="190"/>
      <c r="IT227" s="190"/>
      <c r="IU227" s="190"/>
      <c r="IV227" s="190"/>
    </row>
    <row r="228" spans="1:256" ht="78.75">
      <c r="A228" s="202" t="s">
        <v>795</v>
      </c>
      <c r="B228" s="203"/>
      <c r="C228" s="203"/>
      <c r="D228" s="203"/>
      <c r="E228" s="205">
        <f t="shared" si="34"/>
        <v>3748</v>
      </c>
      <c r="F228" s="205">
        <f t="shared" si="34"/>
        <v>0</v>
      </c>
      <c r="G228" s="205">
        <f t="shared" si="34"/>
        <v>3748</v>
      </c>
      <c r="H228" s="205"/>
      <c r="I228" s="205"/>
      <c r="J228" s="205">
        <f t="shared" si="37"/>
        <v>0</v>
      </c>
      <c r="K228" s="205"/>
      <c r="L228" s="205"/>
      <c r="M228" s="205">
        <f t="shared" si="38"/>
        <v>0</v>
      </c>
      <c r="N228" s="205"/>
      <c r="O228" s="205"/>
      <c r="P228" s="205">
        <f t="shared" si="39"/>
        <v>0</v>
      </c>
      <c r="Q228" s="205">
        <v>3748</v>
      </c>
      <c r="R228" s="205"/>
      <c r="S228" s="205">
        <f t="shared" si="40"/>
        <v>3748</v>
      </c>
      <c r="T228" s="205"/>
      <c r="U228" s="205"/>
      <c r="V228" s="205">
        <f t="shared" si="41"/>
        <v>0</v>
      </c>
      <c r="W228" s="205"/>
      <c r="X228" s="205"/>
      <c r="Y228" s="205">
        <f t="shared" si="42"/>
        <v>0</v>
      </c>
      <c r="Z228" s="205"/>
      <c r="AA228" s="205"/>
      <c r="AB228" s="205">
        <f t="shared" si="43"/>
        <v>0</v>
      </c>
      <c r="AC228" s="205"/>
      <c r="AD228" s="205"/>
      <c r="AE228" s="205">
        <f t="shared" si="44"/>
        <v>0</v>
      </c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  <c r="BX228" s="190"/>
      <c r="BY228" s="190"/>
      <c r="BZ228" s="190"/>
      <c r="CA228" s="190"/>
      <c r="CB228" s="190"/>
      <c r="CC228" s="190"/>
      <c r="CD228" s="190"/>
      <c r="CE228" s="190"/>
      <c r="CF228" s="190"/>
      <c r="CG228" s="190"/>
      <c r="CH228" s="190"/>
      <c r="CI228" s="190"/>
      <c r="CJ228" s="190"/>
      <c r="CK228" s="190"/>
      <c r="CL228" s="190"/>
      <c r="CM228" s="190"/>
      <c r="CN228" s="190"/>
      <c r="CO228" s="190"/>
      <c r="CP228" s="190"/>
      <c r="CQ228" s="190"/>
      <c r="CR228" s="190"/>
      <c r="CS228" s="190"/>
      <c r="CT228" s="190"/>
      <c r="CU228" s="190"/>
      <c r="CV228" s="190"/>
      <c r="CW228" s="190"/>
      <c r="CX228" s="190"/>
      <c r="CY228" s="190"/>
      <c r="CZ228" s="190"/>
      <c r="DA228" s="190"/>
      <c r="DB228" s="190"/>
      <c r="DC228" s="190"/>
      <c r="DD228" s="190"/>
      <c r="DE228" s="190"/>
      <c r="DF228" s="190"/>
      <c r="DG228" s="190"/>
      <c r="DH228" s="190"/>
      <c r="DI228" s="190"/>
      <c r="DJ228" s="190"/>
      <c r="DK228" s="190"/>
      <c r="DL228" s="190"/>
      <c r="DM228" s="190"/>
      <c r="DN228" s="190"/>
      <c r="DO228" s="190"/>
      <c r="DP228" s="190"/>
      <c r="DQ228" s="190"/>
      <c r="DR228" s="190"/>
      <c r="DS228" s="190"/>
      <c r="DT228" s="190"/>
      <c r="DU228" s="190"/>
      <c r="DV228" s="190"/>
      <c r="DW228" s="190"/>
      <c r="DX228" s="190"/>
      <c r="DY228" s="190"/>
      <c r="DZ228" s="190"/>
      <c r="EA228" s="190"/>
      <c r="EB228" s="190"/>
      <c r="EC228" s="190"/>
      <c r="ED228" s="190"/>
      <c r="EE228" s="190"/>
      <c r="EF228" s="190"/>
      <c r="EG228" s="190"/>
      <c r="EH228" s="190"/>
      <c r="EI228" s="190"/>
      <c r="EJ228" s="190"/>
      <c r="EK228" s="190"/>
      <c r="EL228" s="190"/>
      <c r="EM228" s="190"/>
      <c r="EN228" s="190"/>
      <c r="EO228" s="190"/>
      <c r="EP228" s="190"/>
      <c r="EQ228" s="190"/>
      <c r="ER228" s="190"/>
      <c r="ES228" s="190"/>
      <c r="ET228" s="190"/>
      <c r="EU228" s="190"/>
      <c r="EV228" s="190"/>
      <c r="EW228" s="190"/>
      <c r="EX228" s="190"/>
      <c r="EY228" s="190"/>
      <c r="EZ228" s="190"/>
      <c r="FA228" s="190"/>
      <c r="FB228" s="190"/>
      <c r="FC228" s="190"/>
      <c r="FD228" s="190"/>
      <c r="FE228" s="190"/>
      <c r="FF228" s="190"/>
      <c r="FG228" s="190"/>
      <c r="FH228" s="190"/>
      <c r="FI228" s="190"/>
      <c r="FJ228" s="190"/>
      <c r="FK228" s="190"/>
      <c r="FL228" s="190"/>
      <c r="FM228" s="190"/>
      <c r="FN228" s="190"/>
      <c r="FO228" s="190"/>
      <c r="FP228" s="190"/>
      <c r="FQ228" s="190"/>
      <c r="FR228" s="190"/>
      <c r="FS228" s="190"/>
      <c r="FT228" s="190"/>
      <c r="FU228" s="190"/>
      <c r="FV228" s="190"/>
      <c r="FW228" s="190"/>
      <c r="FX228" s="190"/>
      <c r="FY228" s="190"/>
      <c r="FZ228" s="190"/>
      <c r="GA228" s="190"/>
      <c r="GB228" s="190"/>
      <c r="GC228" s="190"/>
      <c r="GD228" s="190"/>
      <c r="GE228" s="190"/>
      <c r="GF228" s="190"/>
      <c r="GG228" s="190"/>
      <c r="GH228" s="190"/>
      <c r="GI228" s="190"/>
      <c r="GJ228" s="190"/>
      <c r="GK228" s="187"/>
      <c r="GL228" s="187"/>
      <c r="GM228" s="187"/>
      <c r="GN228" s="187"/>
      <c r="GO228" s="187"/>
      <c r="GP228" s="187"/>
      <c r="GQ228" s="187"/>
      <c r="GR228" s="187"/>
      <c r="GS228" s="187"/>
      <c r="GT228" s="187"/>
      <c r="GU228" s="187"/>
      <c r="GV228" s="187"/>
      <c r="GW228" s="187"/>
      <c r="GX228" s="187"/>
      <c r="GY228" s="187"/>
      <c r="GZ228" s="187"/>
      <c r="HA228" s="187"/>
      <c r="HB228" s="187"/>
      <c r="HC228" s="187"/>
      <c r="HD228" s="187"/>
      <c r="HE228" s="187"/>
      <c r="HF228" s="187"/>
      <c r="HG228" s="187"/>
      <c r="HH228" s="187"/>
      <c r="HI228" s="187"/>
      <c r="HJ228" s="187"/>
      <c r="HK228" s="187"/>
      <c r="HL228" s="187"/>
      <c r="HM228" s="187"/>
      <c r="HN228" s="187"/>
      <c r="HO228" s="187"/>
      <c r="HP228" s="187"/>
      <c r="HQ228" s="187"/>
      <c r="HR228" s="187"/>
      <c r="HS228" s="187"/>
      <c r="HT228" s="187"/>
      <c r="HU228" s="187"/>
      <c r="HV228" s="187"/>
      <c r="HW228" s="187"/>
      <c r="HX228" s="187"/>
      <c r="HY228" s="187"/>
      <c r="HZ228" s="187"/>
      <c r="IA228" s="187"/>
      <c r="IB228" s="187"/>
      <c r="IC228" s="187"/>
      <c r="ID228" s="187"/>
      <c r="IE228" s="187"/>
      <c r="IF228" s="187"/>
      <c r="IG228" s="187"/>
      <c r="IH228" s="187"/>
      <c r="II228" s="187"/>
      <c r="IJ228" s="187"/>
      <c r="IK228" s="187"/>
      <c r="IL228" s="187"/>
      <c r="IM228" s="187"/>
      <c r="IN228" s="187"/>
      <c r="IO228" s="187"/>
      <c r="IP228" s="187"/>
      <c r="IQ228" s="187"/>
      <c r="IR228" s="187"/>
      <c r="IS228" s="187"/>
      <c r="IT228" s="187"/>
      <c r="IU228" s="187"/>
      <c r="IV228" s="187"/>
    </row>
    <row r="229" spans="1:256" ht="15.75">
      <c r="A229" s="198" t="s">
        <v>796</v>
      </c>
      <c r="B229" s="199">
        <v>1</v>
      </c>
      <c r="C229" s="199">
        <v>530</v>
      </c>
      <c r="D229" s="199">
        <v>5203</v>
      </c>
      <c r="E229" s="201">
        <f t="shared" si="34"/>
        <v>11806</v>
      </c>
      <c r="F229" s="201">
        <f t="shared" si="34"/>
        <v>0</v>
      </c>
      <c r="G229" s="201">
        <f t="shared" si="34"/>
        <v>11806</v>
      </c>
      <c r="H229" s="201"/>
      <c r="I229" s="201"/>
      <c r="J229" s="201">
        <f t="shared" si="37"/>
        <v>0</v>
      </c>
      <c r="K229" s="201"/>
      <c r="L229" s="201"/>
      <c r="M229" s="201">
        <f t="shared" si="38"/>
        <v>0</v>
      </c>
      <c r="N229" s="201"/>
      <c r="O229" s="201"/>
      <c r="P229" s="201">
        <f t="shared" si="39"/>
        <v>0</v>
      </c>
      <c r="Q229" s="201"/>
      <c r="R229" s="201"/>
      <c r="S229" s="201">
        <f t="shared" si="40"/>
        <v>0</v>
      </c>
      <c r="T229" s="201">
        <v>11806</v>
      </c>
      <c r="U229" s="201"/>
      <c r="V229" s="201">
        <f t="shared" si="41"/>
        <v>11806</v>
      </c>
      <c r="W229" s="201"/>
      <c r="X229" s="201"/>
      <c r="Y229" s="201">
        <f t="shared" si="42"/>
        <v>0</v>
      </c>
      <c r="Z229" s="201"/>
      <c r="AA229" s="201"/>
      <c r="AB229" s="201">
        <f t="shared" si="43"/>
        <v>0</v>
      </c>
      <c r="AC229" s="201"/>
      <c r="AD229" s="201"/>
      <c r="AE229" s="201">
        <f t="shared" si="44"/>
        <v>0</v>
      </c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90"/>
      <c r="BP229" s="190"/>
      <c r="BQ229" s="190"/>
      <c r="BR229" s="190"/>
      <c r="BS229" s="190"/>
      <c r="BT229" s="190"/>
      <c r="BU229" s="190"/>
      <c r="BV229" s="190"/>
      <c r="BW229" s="190"/>
      <c r="BX229" s="190"/>
      <c r="BY229" s="190"/>
      <c r="BZ229" s="190"/>
      <c r="CA229" s="190"/>
      <c r="CB229" s="190"/>
      <c r="CC229" s="190"/>
      <c r="CD229" s="190"/>
      <c r="CE229" s="190"/>
      <c r="CF229" s="190"/>
      <c r="CG229" s="190"/>
      <c r="CH229" s="190"/>
      <c r="CI229" s="190"/>
      <c r="CJ229" s="190"/>
      <c r="CK229" s="190"/>
      <c r="CL229" s="190"/>
      <c r="CM229" s="190"/>
      <c r="CN229" s="190"/>
      <c r="CO229" s="190"/>
      <c r="CP229" s="190"/>
      <c r="CQ229" s="190"/>
      <c r="CR229" s="190"/>
      <c r="CS229" s="190"/>
      <c r="CT229" s="190"/>
      <c r="CU229" s="190"/>
      <c r="CV229" s="190"/>
      <c r="CW229" s="190"/>
      <c r="CX229" s="190"/>
      <c r="CY229" s="190"/>
      <c r="CZ229" s="190"/>
      <c r="DA229" s="190"/>
      <c r="DB229" s="190"/>
      <c r="DC229" s="190"/>
      <c r="DD229" s="190"/>
      <c r="DE229" s="190"/>
      <c r="DF229" s="190"/>
      <c r="DG229" s="190"/>
      <c r="DH229" s="190"/>
      <c r="DI229" s="190"/>
      <c r="DJ229" s="190"/>
      <c r="DK229" s="190"/>
      <c r="DL229" s="190"/>
      <c r="DM229" s="190"/>
      <c r="DN229" s="190"/>
      <c r="DO229" s="190"/>
      <c r="DP229" s="190"/>
      <c r="DQ229" s="190"/>
      <c r="DR229" s="190"/>
      <c r="DS229" s="190"/>
      <c r="DT229" s="190"/>
      <c r="DU229" s="190"/>
      <c r="DV229" s="190"/>
      <c r="DW229" s="190"/>
      <c r="DX229" s="190"/>
      <c r="DY229" s="190"/>
      <c r="DZ229" s="190"/>
      <c r="EA229" s="190"/>
      <c r="EB229" s="190"/>
      <c r="EC229" s="190"/>
      <c r="ED229" s="190"/>
      <c r="EE229" s="190"/>
      <c r="EF229" s="190"/>
      <c r="EG229" s="190"/>
      <c r="EH229" s="190"/>
      <c r="EI229" s="190"/>
      <c r="EJ229" s="190"/>
      <c r="EK229" s="190"/>
      <c r="EL229" s="190"/>
      <c r="EM229" s="190"/>
      <c r="EN229" s="190"/>
      <c r="EO229" s="190"/>
      <c r="EP229" s="190"/>
      <c r="EQ229" s="190"/>
      <c r="ER229" s="190"/>
      <c r="ES229" s="190"/>
      <c r="ET229" s="190"/>
      <c r="EU229" s="190"/>
      <c r="EV229" s="190"/>
      <c r="EW229" s="190"/>
      <c r="EX229" s="190"/>
      <c r="EY229" s="190"/>
      <c r="EZ229" s="190"/>
      <c r="FA229" s="190"/>
      <c r="FB229" s="190"/>
      <c r="FC229" s="190"/>
      <c r="FD229" s="190"/>
      <c r="FE229" s="190"/>
      <c r="FF229" s="190"/>
      <c r="FG229" s="190"/>
      <c r="FH229" s="190"/>
      <c r="FI229" s="190"/>
      <c r="FJ229" s="190"/>
      <c r="FK229" s="190"/>
      <c r="FL229" s="190"/>
      <c r="FM229" s="190"/>
      <c r="FN229" s="190"/>
      <c r="FO229" s="190"/>
      <c r="FP229" s="190"/>
      <c r="FQ229" s="190"/>
      <c r="FR229" s="190"/>
      <c r="FS229" s="190"/>
      <c r="FT229" s="190"/>
      <c r="FU229" s="190"/>
      <c r="FV229" s="190"/>
      <c r="FW229" s="190"/>
      <c r="FX229" s="190"/>
      <c r="FY229" s="190"/>
      <c r="FZ229" s="190"/>
      <c r="GA229" s="190"/>
      <c r="GB229" s="190"/>
      <c r="GC229" s="190"/>
      <c r="GD229" s="190"/>
      <c r="GE229" s="190"/>
      <c r="GF229" s="190"/>
      <c r="GG229" s="190"/>
      <c r="GH229" s="190"/>
      <c r="GI229" s="190"/>
      <c r="GJ229" s="190"/>
      <c r="GK229" s="190"/>
      <c r="GL229" s="190"/>
      <c r="GM229" s="190"/>
      <c r="GN229" s="190"/>
      <c r="GO229" s="190"/>
      <c r="GP229" s="190"/>
      <c r="GQ229" s="190"/>
      <c r="GR229" s="190"/>
      <c r="GS229" s="190"/>
      <c r="GT229" s="190"/>
      <c r="GU229" s="190"/>
      <c r="GV229" s="190"/>
      <c r="GW229" s="190"/>
      <c r="GX229" s="190"/>
      <c r="GY229" s="190"/>
      <c r="GZ229" s="190"/>
      <c r="HA229" s="190"/>
      <c r="HB229" s="190"/>
      <c r="HC229" s="190"/>
      <c r="HD229" s="190"/>
      <c r="HE229" s="190"/>
      <c r="HF229" s="190"/>
      <c r="HG229" s="190"/>
      <c r="HH229" s="190"/>
      <c r="HI229" s="190"/>
      <c r="HJ229" s="190"/>
      <c r="HK229" s="190"/>
      <c r="HL229" s="190"/>
      <c r="HM229" s="190"/>
      <c r="HN229" s="190"/>
      <c r="HO229" s="190"/>
      <c r="HP229" s="190"/>
      <c r="HQ229" s="190"/>
      <c r="HR229" s="190"/>
      <c r="HS229" s="190"/>
      <c r="HT229" s="190"/>
      <c r="HU229" s="190"/>
      <c r="HV229" s="190"/>
      <c r="HW229" s="190"/>
      <c r="HX229" s="190"/>
      <c r="HY229" s="190"/>
      <c r="HZ229" s="190"/>
      <c r="IA229" s="190"/>
      <c r="IB229" s="190"/>
      <c r="IC229" s="190"/>
      <c r="ID229" s="190"/>
      <c r="IE229" s="190"/>
      <c r="IF229" s="190"/>
      <c r="IG229" s="190"/>
      <c r="IH229" s="190"/>
      <c r="II229" s="190"/>
      <c r="IJ229" s="190"/>
      <c r="IK229" s="190"/>
      <c r="IL229" s="190"/>
      <c r="IM229" s="190"/>
      <c r="IN229" s="190"/>
      <c r="IO229" s="190"/>
      <c r="IP229" s="190"/>
      <c r="IQ229" s="190"/>
      <c r="IR229" s="190"/>
      <c r="IS229" s="190"/>
      <c r="IT229" s="190"/>
      <c r="IU229" s="190"/>
      <c r="IV229" s="190"/>
    </row>
    <row r="230" spans="1:256" ht="31.5">
      <c r="A230" s="188" t="s">
        <v>748</v>
      </c>
      <c r="B230" s="197"/>
      <c r="C230" s="197"/>
      <c r="D230" s="197"/>
      <c r="E230" s="189">
        <f t="shared" si="34"/>
        <v>181970</v>
      </c>
      <c r="F230" s="189">
        <f t="shared" si="34"/>
        <v>74683</v>
      </c>
      <c r="G230" s="189">
        <f t="shared" si="34"/>
        <v>107287</v>
      </c>
      <c r="H230" s="189">
        <f>SUM(H231:H233)</f>
        <v>0</v>
      </c>
      <c r="I230" s="189">
        <f>SUM(I231:I233)</f>
        <v>0</v>
      </c>
      <c r="J230" s="189">
        <f t="shared" si="37"/>
        <v>0</v>
      </c>
      <c r="K230" s="189">
        <f>SUM(K231:K233)</f>
        <v>0</v>
      </c>
      <c r="L230" s="189">
        <f>SUM(L231:L233)</f>
        <v>0</v>
      </c>
      <c r="M230" s="189">
        <f t="shared" si="38"/>
        <v>0</v>
      </c>
      <c r="N230" s="189">
        <f>SUM(N231:N233)</f>
        <v>0</v>
      </c>
      <c r="O230" s="189">
        <f>SUM(O231:O233)</f>
        <v>0</v>
      </c>
      <c r="P230" s="189">
        <f t="shared" si="39"/>
        <v>0</v>
      </c>
      <c r="Q230" s="189">
        <f>SUM(Q231:Q233)</f>
        <v>181970</v>
      </c>
      <c r="R230" s="189">
        <f>SUM(R231:R233)</f>
        <v>74683</v>
      </c>
      <c r="S230" s="189">
        <f t="shared" si="40"/>
        <v>107287</v>
      </c>
      <c r="T230" s="189">
        <f>SUM(T231:T233)</f>
        <v>0</v>
      </c>
      <c r="U230" s="189">
        <f>SUM(U231:U233)</f>
        <v>0</v>
      </c>
      <c r="V230" s="189">
        <f t="shared" si="41"/>
        <v>0</v>
      </c>
      <c r="W230" s="189">
        <f>SUM(W231:W233)</f>
        <v>0</v>
      </c>
      <c r="X230" s="189">
        <f>SUM(X231:X233)</f>
        <v>0</v>
      </c>
      <c r="Y230" s="189">
        <f t="shared" si="42"/>
        <v>0</v>
      </c>
      <c r="Z230" s="189">
        <f>SUM(Z231:Z233)</f>
        <v>0</v>
      </c>
      <c r="AA230" s="189">
        <f>SUM(AA231:AA233)</f>
        <v>0</v>
      </c>
      <c r="AB230" s="189">
        <f t="shared" si="43"/>
        <v>0</v>
      </c>
      <c r="AC230" s="189">
        <f>SUM(AC231:AC233)</f>
        <v>0</v>
      </c>
      <c r="AD230" s="189">
        <f>SUM(AD231:AD233)</f>
        <v>0</v>
      </c>
      <c r="AE230" s="189">
        <f t="shared" si="44"/>
        <v>0</v>
      </c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190"/>
      <c r="EN230" s="190"/>
      <c r="EO230" s="190"/>
      <c r="EP230" s="190"/>
      <c r="EQ230" s="190"/>
      <c r="ER230" s="190"/>
      <c r="ES230" s="190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190"/>
      <c r="FD230" s="190"/>
      <c r="FE230" s="190"/>
      <c r="FF230" s="190"/>
      <c r="FG230" s="190"/>
      <c r="FH230" s="190"/>
      <c r="FI230" s="190"/>
      <c r="FJ230" s="190"/>
      <c r="FK230" s="190"/>
      <c r="FL230" s="190"/>
      <c r="FM230" s="190"/>
      <c r="FN230" s="190"/>
      <c r="FO230" s="190"/>
      <c r="FP230" s="190"/>
      <c r="FQ230" s="190"/>
      <c r="FR230" s="190"/>
      <c r="FS230" s="190"/>
      <c r="FT230" s="190"/>
      <c r="FU230" s="190"/>
      <c r="FV230" s="190"/>
      <c r="FW230" s="190"/>
      <c r="FX230" s="190"/>
      <c r="FY230" s="190"/>
      <c r="FZ230" s="190"/>
      <c r="GA230" s="190"/>
      <c r="GB230" s="190"/>
      <c r="GC230" s="190"/>
      <c r="GD230" s="190"/>
      <c r="GE230" s="190"/>
      <c r="GF230" s="190"/>
      <c r="GG230" s="190"/>
      <c r="GH230" s="190"/>
      <c r="GI230" s="190"/>
      <c r="GJ230" s="190"/>
      <c r="GK230" s="190"/>
      <c r="GL230" s="190"/>
      <c r="GM230" s="190"/>
      <c r="GN230" s="190"/>
      <c r="GO230" s="190"/>
      <c r="GP230" s="190"/>
      <c r="GQ230" s="190"/>
      <c r="GR230" s="190"/>
      <c r="GS230" s="190"/>
      <c r="GT230" s="190"/>
      <c r="GU230" s="190"/>
      <c r="GV230" s="190"/>
      <c r="GW230" s="190"/>
      <c r="GX230" s="190"/>
      <c r="GY230" s="190"/>
      <c r="GZ230" s="190"/>
      <c r="HA230" s="190"/>
      <c r="HB230" s="190"/>
      <c r="HC230" s="190"/>
      <c r="HD230" s="190"/>
      <c r="HE230" s="190"/>
      <c r="HF230" s="190"/>
      <c r="HG230" s="190"/>
      <c r="HH230" s="190"/>
      <c r="HI230" s="190"/>
      <c r="HJ230" s="190"/>
      <c r="HK230" s="190"/>
      <c r="HL230" s="190"/>
      <c r="HM230" s="190"/>
      <c r="HN230" s="190"/>
      <c r="HO230" s="190"/>
      <c r="HP230" s="190"/>
      <c r="HQ230" s="190"/>
      <c r="HR230" s="190"/>
      <c r="HS230" s="190"/>
      <c r="HT230" s="190"/>
      <c r="HU230" s="190"/>
      <c r="HV230" s="190"/>
      <c r="HW230" s="190"/>
      <c r="HX230" s="190"/>
      <c r="HY230" s="190"/>
      <c r="HZ230" s="190"/>
      <c r="IA230" s="190"/>
      <c r="IB230" s="190"/>
      <c r="IC230" s="190"/>
      <c r="ID230" s="190"/>
      <c r="IE230" s="190"/>
      <c r="IF230" s="190"/>
      <c r="IG230" s="190"/>
      <c r="IH230" s="190"/>
      <c r="II230" s="190"/>
      <c r="IJ230" s="190"/>
      <c r="IK230" s="190"/>
      <c r="IL230" s="190"/>
      <c r="IM230" s="190"/>
      <c r="IN230" s="190"/>
      <c r="IO230" s="190"/>
      <c r="IP230" s="190"/>
      <c r="IQ230" s="190"/>
      <c r="IR230" s="190"/>
      <c r="IS230" s="190"/>
      <c r="IT230" s="190"/>
      <c r="IU230" s="190"/>
      <c r="IV230" s="190"/>
    </row>
    <row r="231" spans="1:256" ht="94.5">
      <c r="A231" s="202" t="s">
        <v>797</v>
      </c>
      <c r="B231" s="203"/>
      <c r="C231" s="203"/>
      <c r="D231" s="203"/>
      <c r="E231" s="205">
        <f t="shared" si="34"/>
        <v>75000</v>
      </c>
      <c r="F231" s="205">
        <f t="shared" si="34"/>
        <v>0</v>
      </c>
      <c r="G231" s="205">
        <f t="shared" si="34"/>
        <v>75000</v>
      </c>
      <c r="H231" s="205"/>
      <c r="I231" s="205"/>
      <c r="J231" s="205">
        <f t="shared" si="37"/>
        <v>0</v>
      </c>
      <c r="K231" s="205"/>
      <c r="L231" s="205"/>
      <c r="M231" s="205">
        <f t="shared" si="38"/>
        <v>0</v>
      </c>
      <c r="N231" s="205"/>
      <c r="O231" s="205"/>
      <c r="P231" s="205">
        <f t="shared" si="39"/>
        <v>0</v>
      </c>
      <c r="Q231" s="205">
        <v>75000</v>
      </c>
      <c r="R231" s="205"/>
      <c r="S231" s="205">
        <f t="shared" si="40"/>
        <v>75000</v>
      </c>
      <c r="T231" s="205"/>
      <c r="U231" s="205"/>
      <c r="V231" s="205">
        <f t="shared" si="41"/>
        <v>0</v>
      </c>
      <c r="W231" s="205"/>
      <c r="X231" s="205"/>
      <c r="Y231" s="205">
        <f t="shared" si="42"/>
        <v>0</v>
      </c>
      <c r="Z231" s="205"/>
      <c r="AA231" s="205"/>
      <c r="AB231" s="205">
        <f t="shared" si="43"/>
        <v>0</v>
      </c>
      <c r="AC231" s="205"/>
      <c r="AD231" s="205"/>
      <c r="AE231" s="205">
        <f t="shared" si="44"/>
        <v>0</v>
      </c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190"/>
      <c r="BO231" s="190"/>
      <c r="BP231" s="190"/>
      <c r="BQ231" s="190"/>
      <c r="BR231" s="190"/>
      <c r="BS231" s="190"/>
      <c r="BT231" s="190"/>
      <c r="BU231" s="190"/>
      <c r="BV231" s="190"/>
      <c r="BW231" s="190"/>
      <c r="BX231" s="190"/>
      <c r="BY231" s="190"/>
      <c r="BZ231" s="190"/>
      <c r="CA231" s="190"/>
      <c r="CB231" s="190"/>
      <c r="CC231" s="190"/>
      <c r="CD231" s="190"/>
      <c r="CE231" s="190"/>
      <c r="CF231" s="190"/>
      <c r="CG231" s="190"/>
      <c r="CH231" s="190"/>
      <c r="CI231" s="190"/>
      <c r="CJ231" s="190"/>
      <c r="CK231" s="190"/>
      <c r="CL231" s="190"/>
      <c r="CM231" s="190"/>
      <c r="CN231" s="190"/>
      <c r="CO231" s="190"/>
      <c r="CP231" s="190"/>
      <c r="CQ231" s="190"/>
      <c r="CR231" s="190"/>
      <c r="CS231" s="190"/>
      <c r="CT231" s="190"/>
      <c r="CU231" s="190"/>
      <c r="CV231" s="190"/>
      <c r="CW231" s="190"/>
      <c r="CX231" s="190"/>
      <c r="CY231" s="190"/>
      <c r="CZ231" s="190"/>
      <c r="DA231" s="190"/>
      <c r="DB231" s="190"/>
      <c r="DC231" s="190"/>
      <c r="DD231" s="190"/>
      <c r="DE231" s="190"/>
      <c r="DF231" s="190"/>
      <c r="DG231" s="190"/>
      <c r="DH231" s="190"/>
      <c r="DI231" s="190"/>
      <c r="DJ231" s="190"/>
      <c r="DK231" s="190"/>
      <c r="DL231" s="190"/>
      <c r="DM231" s="190"/>
      <c r="DN231" s="190"/>
      <c r="DO231" s="190"/>
      <c r="DP231" s="190"/>
      <c r="DQ231" s="190"/>
      <c r="DR231" s="190"/>
      <c r="DS231" s="190"/>
      <c r="DT231" s="190"/>
      <c r="DU231" s="190"/>
      <c r="DV231" s="190"/>
      <c r="DW231" s="190"/>
      <c r="DX231" s="190"/>
      <c r="DY231" s="190"/>
      <c r="DZ231" s="190"/>
      <c r="EA231" s="190"/>
      <c r="EB231" s="190"/>
      <c r="EC231" s="190"/>
      <c r="ED231" s="190"/>
      <c r="EE231" s="190"/>
      <c r="EF231" s="190"/>
      <c r="EG231" s="190"/>
      <c r="EH231" s="190"/>
      <c r="EI231" s="190"/>
      <c r="EJ231" s="190"/>
      <c r="EK231" s="190"/>
      <c r="EL231" s="190"/>
      <c r="EM231" s="190"/>
      <c r="EN231" s="190"/>
      <c r="EO231" s="190"/>
      <c r="EP231" s="190"/>
      <c r="EQ231" s="190"/>
      <c r="ER231" s="190"/>
      <c r="ES231" s="190"/>
      <c r="ET231" s="190"/>
      <c r="EU231" s="190"/>
      <c r="EV231" s="190"/>
      <c r="EW231" s="190"/>
      <c r="EX231" s="190"/>
      <c r="EY231" s="190"/>
      <c r="EZ231" s="190"/>
      <c r="FA231" s="190"/>
      <c r="FB231" s="190"/>
      <c r="FC231" s="190"/>
      <c r="FD231" s="190"/>
      <c r="FE231" s="190"/>
      <c r="FF231" s="190"/>
      <c r="FG231" s="190"/>
      <c r="FH231" s="190"/>
      <c r="FI231" s="190"/>
      <c r="FJ231" s="190"/>
      <c r="FK231" s="190"/>
      <c r="FL231" s="190"/>
      <c r="FM231" s="190"/>
      <c r="FN231" s="190"/>
      <c r="FO231" s="190"/>
      <c r="FP231" s="190"/>
      <c r="FQ231" s="190"/>
      <c r="FR231" s="190"/>
      <c r="FS231" s="190"/>
      <c r="FT231" s="190"/>
      <c r="FU231" s="190"/>
      <c r="FV231" s="190"/>
      <c r="FW231" s="190"/>
      <c r="FX231" s="190"/>
      <c r="FY231" s="190"/>
      <c r="FZ231" s="190"/>
      <c r="GA231" s="190"/>
      <c r="GB231" s="190"/>
      <c r="GC231" s="190"/>
      <c r="GD231" s="190"/>
      <c r="GE231" s="190"/>
      <c r="GF231" s="190"/>
      <c r="GG231" s="190"/>
      <c r="GH231" s="190"/>
      <c r="GI231" s="190"/>
      <c r="GJ231" s="190"/>
      <c r="GK231" s="187"/>
      <c r="GL231" s="187"/>
      <c r="GM231" s="187"/>
      <c r="GN231" s="187"/>
      <c r="GO231" s="187"/>
      <c r="GP231" s="187"/>
      <c r="GQ231" s="187"/>
      <c r="GR231" s="187"/>
      <c r="GS231" s="187"/>
      <c r="GT231" s="187"/>
      <c r="GU231" s="187"/>
      <c r="GV231" s="187"/>
      <c r="GW231" s="187"/>
      <c r="GX231" s="187"/>
      <c r="GY231" s="187"/>
      <c r="GZ231" s="187"/>
      <c r="HA231" s="187"/>
      <c r="HB231" s="187"/>
      <c r="HC231" s="187"/>
      <c r="HD231" s="187"/>
      <c r="HE231" s="187"/>
      <c r="HF231" s="187"/>
      <c r="HG231" s="187"/>
      <c r="HH231" s="187"/>
      <c r="HI231" s="187"/>
      <c r="HJ231" s="187"/>
      <c r="HK231" s="187"/>
      <c r="HL231" s="187"/>
      <c r="HM231" s="187"/>
      <c r="HN231" s="187"/>
      <c r="HO231" s="187"/>
      <c r="HP231" s="187"/>
      <c r="HQ231" s="187"/>
      <c r="HR231" s="187"/>
      <c r="HS231" s="187"/>
      <c r="HT231" s="187"/>
      <c r="HU231" s="187"/>
      <c r="HV231" s="187"/>
      <c r="HW231" s="187"/>
      <c r="HX231" s="187"/>
      <c r="HY231" s="187"/>
      <c r="HZ231" s="187"/>
      <c r="IA231" s="187"/>
      <c r="IB231" s="187"/>
      <c r="IC231" s="187"/>
      <c r="ID231" s="187"/>
      <c r="IE231" s="187"/>
      <c r="IF231" s="187"/>
      <c r="IG231" s="187"/>
      <c r="IH231" s="187"/>
      <c r="II231" s="187"/>
      <c r="IJ231" s="187"/>
      <c r="IK231" s="187"/>
      <c r="IL231" s="187"/>
      <c r="IM231" s="187"/>
      <c r="IN231" s="187"/>
      <c r="IO231" s="187"/>
      <c r="IP231" s="187"/>
      <c r="IQ231" s="187"/>
      <c r="IR231" s="187"/>
      <c r="IS231" s="187"/>
      <c r="IT231" s="187"/>
      <c r="IU231" s="187"/>
      <c r="IV231" s="187"/>
    </row>
    <row r="232" spans="1:256" ht="94.5">
      <c r="A232" s="202" t="s">
        <v>798</v>
      </c>
      <c r="B232" s="199"/>
      <c r="C232" s="199"/>
      <c r="D232" s="199"/>
      <c r="E232" s="194">
        <f t="shared" si="34"/>
        <v>29970</v>
      </c>
      <c r="F232" s="194">
        <f t="shared" si="34"/>
        <v>0</v>
      </c>
      <c r="G232" s="194">
        <f t="shared" si="34"/>
        <v>29970</v>
      </c>
      <c r="H232" s="194"/>
      <c r="I232" s="194"/>
      <c r="J232" s="194">
        <f t="shared" si="37"/>
        <v>0</v>
      </c>
      <c r="K232" s="194"/>
      <c r="L232" s="194"/>
      <c r="M232" s="194">
        <f t="shared" si="38"/>
        <v>0</v>
      </c>
      <c r="N232" s="194"/>
      <c r="O232" s="194"/>
      <c r="P232" s="194">
        <f t="shared" si="39"/>
        <v>0</v>
      </c>
      <c r="Q232" s="194">
        <v>29970</v>
      </c>
      <c r="R232" s="194"/>
      <c r="S232" s="194">
        <f t="shared" si="40"/>
        <v>29970</v>
      </c>
      <c r="T232" s="194"/>
      <c r="U232" s="194"/>
      <c r="V232" s="194">
        <f t="shared" si="41"/>
        <v>0</v>
      </c>
      <c r="W232" s="194"/>
      <c r="X232" s="194"/>
      <c r="Y232" s="194">
        <f t="shared" si="42"/>
        <v>0</v>
      </c>
      <c r="Z232" s="194"/>
      <c r="AA232" s="194"/>
      <c r="AB232" s="194">
        <f t="shared" si="43"/>
        <v>0</v>
      </c>
      <c r="AC232" s="194"/>
      <c r="AD232" s="194"/>
      <c r="AE232" s="194">
        <f t="shared" si="44"/>
        <v>0</v>
      </c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  <c r="EG232" s="190"/>
      <c r="EH232" s="190"/>
      <c r="EI232" s="190"/>
      <c r="EJ232" s="190"/>
      <c r="EK232" s="190"/>
      <c r="EL232" s="190"/>
      <c r="EM232" s="190"/>
      <c r="EN232" s="190"/>
      <c r="EO232" s="190"/>
      <c r="EP232" s="190"/>
      <c r="EQ232" s="190"/>
      <c r="ER232" s="190"/>
      <c r="ES232" s="190"/>
      <c r="ET232" s="190"/>
      <c r="EU232" s="190"/>
      <c r="EV232" s="190"/>
      <c r="EW232" s="190"/>
      <c r="EX232" s="190"/>
      <c r="EY232" s="190"/>
      <c r="EZ232" s="190"/>
      <c r="FA232" s="190"/>
      <c r="FB232" s="190"/>
      <c r="FC232" s="190"/>
      <c r="FD232" s="190"/>
      <c r="FE232" s="190"/>
      <c r="FF232" s="190"/>
      <c r="FG232" s="190"/>
      <c r="FH232" s="190"/>
      <c r="FI232" s="190"/>
      <c r="FJ232" s="190"/>
      <c r="FK232" s="190"/>
      <c r="FL232" s="190"/>
      <c r="FM232" s="190"/>
      <c r="FN232" s="190"/>
      <c r="FO232" s="190"/>
      <c r="FP232" s="190"/>
      <c r="FQ232" s="190"/>
      <c r="FR232" s="190"/>
      <c r="FS232" s="190"/>
      <c r="FT232" s="190"/>
      <c r="FU232" s="190"/>
      <c r="FV232" s="190"/>
      <c r="FW232" s="190"/>
      <c r="FX232" s="190"/>
      <c r="FY232" s="190"/>
      <c r="FZ232" s="190"/>
      <c r="GA232" s="190"/>
      <c r="GB232" s="190"/>
      <c r="GC232" s="190"/>
      <c r="GD232" s="190"/>
      <c r="GE232" s="190"/>
      <c r="GF232" s="190"/>
      <c r="GG232" s="190"/>
      <c r="GH232" s="190"/>
      <c r="GI232" s="190"/>
      <c r="GJ232" s="190"/>
      <c r="GK232" s="190"/>
      <c r="GL232" s="190"/>
      <c r="GM232" s="190"/>
      <c r="GN232" s="190"/>
      <c r="GO232" s="190"/>
      <c r="GP232" s="190"/>
      <c r="GQ232" s="190"/>
      <c r="GR232" s="190"/>
      <c r="GS232" s="190"/>
      <c r="GT232" s="190"/>
      <c r="GU232" s="190"/>
      <c r="GV232" s="190"/>
      <c r="GW232" s="190"/>
      <c r="GX232" s="190"/>
      <c r="GY232" s="190"/>
      <c r="GZ232" s="190"/>
      <c r="HA232" s="190"/>
      <c r="HB232" s="190"/>
      <c r="HC232" s="190"/>
      <c r="HD232" s="190"/>
      <c r="HE232" s="190"/>
      <c r="HF232" s="190"/>
      <c r="HG232" s="190"/>
      <c r="HH232" s="190"/>
      <c r="HI232" s="190"/>
      <c r="HJ232" s="190"/>
      <c r="HK232" s="190"/>
      <c r="HL232" s="190"/>
      <c r="HM232" s="190"/>
      <c r="HN232" s="190"/>
      <c r="HO232" s="190"/>
      <c r="HP232" s="190"/>
      <c r="HQ232" s="190"/>
      <c r="HR232" s="190"/>
      <c r="HS232" s="190"/>
      <c r="HT232" s="190"/>
      <c r="HU232" s="190"/>
      <c r="HV232" s="190"/>
      <c r="HW232" s="190"/>
      <c r="HX232" s="190"/>
      <c r="HY232" s="190"/>
      <c r="HZ232" s="190"/>
      <c r="IA232" s="190"/>
      <c r="IB232" s="190"/>
      <c r="IC232" s="190"/>
      <c r="ID232" s="190"/>
      <c r="IE232" s="190"/>
      <c r="IF232" s="190"/>
      <c r="IG232" s="190"/>
      <c r="IH232" s="190"/>
      <c r="II232" s="190"/>
      <c r="IJ232" s="190"/>
      <c r="IK232" s="190"/>
      <c r="IL232" s="190"/>
      <c r="IM232" s="190"/>
      <c r="IN232" s="190"/>
      <c r="IO232" s="190"/>
      <c r="IP232" s="190"/>
      <c r="IQ232" s="190"/>
      <c r="IR232" s="190"/>
      <c r="IS232" s="190"/>
      <c r="IT232" s="190"/>
      <c r="IU232" s="190"/>
      <c r="IV232" s="190"/>
    </row>
    <row r="233" spans="1:256" ht="78.75">
      <c r="A233" s="202" t="s">
        <v>799</v>
      </c>
      <c r="B233" s="203"/>
      <c r="C233" s="203"/>
      <c r="D233" s="203"/>
      <c r="E233" s="205">
        <f t="shared" si="34"/>
        <v>77000</v>
      </c>
      <c r="F233" s="205">
        <f t="shared" si="34"/>
        <v>74683</v>
      </c>
      <c r="G233" s="205">
        <f t="shared" si="34"/>
        <v>2317</v>
      </c>
      <c r="H233" s="205"/>
      <c r="I233" s="205"/>
      <c r="J233" s="205">
        <f t="shared" si="37"/>
        <v>0</v>
      </c>
      <c r="K233" s="205"/>
      <c r="L233" s="205"/>
      <c r="M233" s="205">
        <f t="shared" si="38"/>
        <v>0</v>
      </c>
      <c r="N233" s="205"/>
      <c r="O233" s="205"/>
      <c r="P233" s="205">
        <f t="shared" si="39"/>
        <v>0</v>
      </c>
      <c r="Q233" s="205">
        <v>77000</v>
      </c>
      <c r="R233" s="205">
        <v>74683</v>
      </c>
      <c r="S233" s="205">
        <f t="shared" si="40"/>
        <v>2317</v>
      </c>
      <c r="T233" s="205"/>
      <c r="U233" s="205"/>
      <c r="V233" s="205">
        <f t="shared" si="41"/>
        <v>0</v>
      </c>
      <c r="W233" s="205"/>
      <c r="X233" s="205"/>
      <c r="Y233" s="205">
        <f t="shared" si="42"/>
        <v>0</v>
      </c>
      <c r="Z233" s="205"/>
      <c r="AA233" s="205"/>
      <c r="AB233" s="205">
        <f t="shared" si="43"/>
        <v>0</v>
      </c>
      <c r="AC233" s="205"/>
      <c r="AD233" s="205"/>
      <c r="AE233" s="205">
        <f t="shared" si="44"/>
        <v>0</v>
      </c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0"/>
      <c r="BN233" s="190"/>
      <c r="BO233" s="190"/>
      <c r="BP233" s="190"/>
      <c r="BQ233" s="190"/>
      <c r="BR233" s="190"/>
      <c r="BS233" s="190"/>
      <c r="BT233" s="190"/>
      <c r="BU233" s="190"/>
      <c r="BV233" s="190"/>
      <c r="BW233" s="190"/>
      <c r="BX233" s="190"/>
      <c r="BY233" s="190"/>
      <c r="BZ233" s="190"/>
      <c r="CA233" s="190"/>
      <c r="CB233" s="190"/>
      <c r="CC233" s="190"/>
      <c r="CD233" s="190"/>
      <c r="CE233" s="190"/>
      <c r="CF233" s="190"/>
      <c r="CG233" s="190"/>
      <c r="CH233" s="190"/>
      <c r="CI233" s="190"/>
      <c r="CJ233" s="190"/>
      <c r="CK233" s="190"/>
      <c r="CL233" s="190"/>
      <c r="CM233" s="190"/>
      <c r="CN233" s="190"/>
      <c r="CO233" s="190"/>
      <c r="CP233" s="190"/>
      <c r="CQ233" s="190"/>
      <c r="CR233" s="190"/>
      <c r="CS233" s="190"/>
      <c r="CT233" s="190"/>
      <c r="CU233" s="190"/>
      <c r="CV233" s="190"/>
      <c r="CW233" s="190"/>
      <c r="CX233" s="190"/>
      <c r="CY233" s="190"/>
      <c r="CZ233" s="190"/>
      <c r="DA233" s="190"/>
      <c r="DB233" s="190"/>
      <c r="DC233" s="190"/>
      <c r="DD233" s="190"/>
      <c r="DE233" s="190"/>
      <c r="DF233" s="190"/>
      <c r="DG233" s="190"/>
      <c r="DH233" s="190"/>
      <c r="DI233" s="190"/>
      <c r="DJ233" s="190"/>
      <c r="DK233" s="190"/>
      <c r="DL233" s="190"/>
      <c r="DM233" s="190"/>
      <c r="DN233" s="190"/>
      <c r="DO233" s="190"/>
      <c r="DP233" s="190"/>
      <c r="DQ233" s="190"/>
      <c r="DR233" s="190"/>
      <c r="DS233" s="190"/>
      <c r="DT233" s="190"/>
      <c r="DU233" s="190"/>
      <c r="DV233" s="190"/>
      <c r="DW233" s="190"/>
      <c r="DX233" s="190"/>
      <c r="DY233" s="190"/>
      <c r="DZ233" s="190"/>
      <c r="EA233" s="190"/>
      <c r="EB233" s="190"/>
      <c r="EC233" s="190"/>
      <c r="ED233" s="190"/>
      <c r="EE233" s="190"/>
      <c r="EF233" s="190"/>
      <c r="EG233" s="190"/>
      <c r="EH233" s="190"/>
      <c r="EI233" s="190"/>
      <c r="EJ233" s="190"/>
      <c r="EK233" s="190"/>
      <c r="EL233" s="190"/>
      <c r="EM233" s="190"/>
      <c r="EN233" s="190"/>
      <c r="EO233" s="190"/>
      <c r="EP233" s="190"/>
      <c r="EQ233" s="190"/>
      <c r="ER233" s="190"/>
      <c r="ES233" s="190"/>
      <c r="ET233" s="190"/>
      <c r="EU233" s="190"/>
      <c r="EV233" s="190"/>
      <c r="EW233" s="190"/>
      <c r="EX233" s="190"/>
      <c r="EY233" s="190"/>
      <c r="EZ233" s="190"/>
      <c r="FA233" s="190"/>
      <c r="FB233" s="190"/>
      <c r="FC233" s="190"/>
      <c r="FD233" s="190"/>
      <c r="FE233" s="190"/>
      <c r="FF233" s="190"/>
      <c r="FG233" s="190"/>
      <c r="FH233" s="190"/>
      <c r="FI233" s="190"/>
      <c r="FJ233" s="190"/>
      <c r="FK233" s="190"/>
      <c r="FL233" s="190"/>
      <c r="FM233" s="190"/>
      <c r="FN233" s="190"/>
      <c r="FO233" s="190"/>
      <c r="FP233" s="190"/>
      <c r="FQ233" s="190"/>
      <c r="FR233" s="190"/>
      <c r="FS233" s="190"/>
      <c r="FT233" s="190"/>
      <c r="FU233" s="190"/>
      <c r="FV233" s="190"/>
      <c r="FW233" s="190"/>
      <c r="FX233" s="190"/>
      <c r="FY233" s="190"/>
      <c r="FZ233" s="190"/>
      <c r="GA233" s="190"/>
      <c r="GB233" s="190"/>
      <c r="GC233" s="190"/>
      <c r="GD233" s="190"/>
      <c r="GE233" s="190"/>
      <c r="GF233" s="190"/>
      <c r="GG233" s="190"/>
      <c r="GH233" s="190"/>
      <c r="GI233" s="190"/>
      <c r="GJ233" s="190"/>
      <c r="GK233" s="187"/>
      <c r="GL233" s="187"/>
      <c r="GM233" s="187"/>
      <c r="GN233" s="187"/>
      <c r="GO233" s="187"/>
      <c r="GP233" s="187"/>
      <c r="GQ233" s="187"/>
      <c r="GR233" s="187"/>
      <c r="GS233" s="187"/>
      <c r="GT233" s="187"/>
      <c r="GU233" s="187"/>
      <c r="GV233" s="187"/>
      <c r="GW233" s="187"/>
      <c r="GX233" s="187"/>
      <c r="GY233" s="187"/>
      <c r="GZ233" s="187"/>
      <c r="HA233" s="187"/>
      <c r="HB233" s="187"/>
      <c r="HC233" s="187"/>
      <c r="HD233" s="187"/>
      <c r="HE233" s="187"/>
      <c r="HF233" s="187"/>
      <c r="HG233" s="187"/>
      <c r="HH233" s="187"/>
      <c r="HI233" s="187"/>
      <c r="HJ233" s="187"/>
      <c r="HK233" s="187"/>
      <c r="HL233" s="187"/>
      <c r="HM233" s="187"/>
      <c r="HN233" s="187"/>
      <c r="HO233" s="187"/>
      <c r="HP233" s="187"/>
      <c r="HQ233" s="187"/>
      <c r="HR233" s="187"/>
      <c r="HS233" s="187"/>
      <c r="HT233" s="187"/>
      <c r="HU233" s="187"/>
      <c r="HV233" s="187"/>
      <c r="HW233" s="187"/>
      <c r="HX233" s="187"/>
      <c r="HY233" s="187"/>
      <c r="HZ233" s="187"/>
      <c r="IA233" s="187"/>
      <c r="IB233" s="187"/>
      <c r="IC233" s="187"/>
      <c r="ID233" s="187"/>
      <c r="IE233" s="187"/>
      <c r="IF233" s="187"/>
      <c r="IG233" s="187"/>
      <c r="IH233" s="187"/>
      <c r="II233" s="187"/>
      <c r="IJ233" s="187"/>
      <c r="IK233" s="187"/>
      <c r="IL233" s="187"/>
      <c r="IM233" s="187"/>
      <c r="IN233" s="187"/>
      <c r="IO233" s="187"/>
      <c r="IP233" s="187"/>
      <c r="IQ233" s="187"/>
      <c r="IR233" s="187"/>
      <c r="IS233" s="187"/>
      <c r="IT233" s="187"/>
      <c r="IU233" s="187"/>
      <c r="IV233" s="187"/>
    </row>
    <row r="234" spans="1:256" ht="15.75">
      <c r="A234" s="188" t="s">
        <v>772</v>
      </c>
      <c r="B234" s="197"/>
      <c r="C234" s="197"/>
      <c r="D234" s="197"/>
      <c r="E234" s="189">
        <f t="shared" si="34"/>
        <v>32853</v>
      </c>
      <c r="F234" s="189">
        <f t="shared" si="34"/>
        <v>0</v>
      </c>
      <c r="G234" s="189">
        <f t="shared" si="34"/>
        <v>32853</v>
      </c>
      <c r="H234" s="189">
        <f>SUM(H235:H236)</f>
        <v>0</v>
      </c>
      <c r="I234" s="189">
        <f>SUM(I235:I236)</f>
        <v>0</v>
      </c>
      <c r="J234" s="189">
        <f t="shared" si="37"/>
        <v>0</v>
      </c>
      <c r="K234" s="189">
        <f>SUM(K235:K236)</f>
        <v>0</v>
      </c>
      <c r="L234" s="189">
        <f>SUM(L235:L236)</f>
        <v>0</v>
      </c>
      <c r="M234" s="189">
        <f t="shared" si="38"/>
        <v>0</v>
      </c>
      <c r="N234" s="189">
        <f>SUM(N235:N236)</f>
        <v>0</v>
      </c>
      <c r="O234" s="189">
        <f>SUM(O235:O236)</f>
        <v>0</v>
      </c>
      <c r="P234" s="189">
        <f t="shared" si="39"/>
        <v>0</v>
      </c>
      <c r="Q234" s="189">
        <f>SUM(Q235:Q236)</f>
        <v>32853</v>
      </c>
      <c r="R234" s="189">
        <f>SUM(R235:R236)</f>
        <v>0</v>
      </c>
      <c r="S234" s="189">
        <f t="shared" si="40"/>
        <v>32853</v>
      </c>
      <c r="T234" s="189">
        <f>SUM(T235:T236)</f>
        <v>0</v>
      </c>
      <c r="U234" s="189">
        <f>SUM(U235:U236)</f>
        <v>0</v>
      </c>
      <c r="V234" s="189">
        <f t="shared" si="41"/>
        <v>0</v>
      </c>
      <c r="W234" s="189">
        <f>SUM(W235:W236)</f>
        <v>0</v>
      </c>
      <c r="X234" s="189">
        <f>SUM(X235:X236)</f>
        <v>0</v>
      </c>
      <c r="Y234" s="189">
        <f t="shared" si="42"/>
        <v>0</v>
      </c>
      <c r="Z234" s="189">
        <f>SUM(Z235:Z236)</f>
        <v>0</v>
      </c>
      <c r="AA234" s="189">
        <f>SUM(AA235:AA236)</f>
        <v>0</v>
      </c>
      <c r="AB234" s="189">
        <f t="shared" si="43"/>
        <v>0</v>
      </c>
      <c r="AC234" s="189">
        <f>SUM(AC235:AC236)</f>
        <v>0</v>
      </c>
      <c r="AD234" s="189">
        <f>SUM(AD235:AD236)</f>
        <v>0</v>
      </c>
      <c r="AE234" s="189">
        <f t="shared" si="44"/>
        <v>0</v>
      </c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87"/>
      <c r="BK234" s="187"/>
      <c r="BL234" s="187"/>
      <c r="BM234" s="187"/>
      <c r="BN234" s="187"/>
      <c r="BO234" s="187"/>
      <c r="BP234" s="187"/>
      <c r="BQ234" s="187"/>
      <c r="BR234" s="187"/>
      <c r="BS234" s="187"/>
      <c r="BT234" s="187"/>
      <c r="BU234" s="187"/>
      <c r="BV234" s="187"/>
      <c r="BW234" s="187"/>
      <c r="BX234" s="187"/>
      <c r="BY234" s="187"/>
      <c r="BZ234" s="187"/>
      <c r="CA234" s="187"/>
      <c r="CB234" s="187"/>
      <c r="CC234" s="187"/>
      <c r="CD234" s="187"/>
      <c r="CE234" s="187"/>
      <c r="CF234" s="187"/>
      <c r="CG234" s="187"/>
      <c r="CH234" s="187"/>
      <c r="CI234" s="187"/>
      <c r="CJ234" s="187"/>
      <c r="CK234" s="187"/>
      <c r="CL234" s="187"/>
      <c r="CM234" s="187"/>
      <c r="CN234" s="187"/>
      <c r="CO234" s="187"/>
      <c r="CP234" s="187"/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7"/>
      <c r="DE234" s="187"/>
      <c r="DF234" s="187"/>
      <c r="DG234" s="187"/>
      <c r="DH234" s="187"/>
      <c r="DI234" s="187"/>
      <c r="DJ234" s="187"/>
      <c r="DK234" s="187"/>
      <c r="DL234" s="187"/>
      <c r="DM234" s="187"/>
      <c r="DN234" s="187"/>
      <c r="DO234" s="187"/>
      <c r="DP234" s="187"/>
      <c r="DQ234" s="187"/>
      <c r="DR234" s="187"/>
      <c r="DS234" s="187"/>
      <c r="DT234" s="187"/>
      <c r="DU234" s="187"/>
      <c r="DV234" s="187"/>
      <c r="DW234" s="187"/>
      <c r="DX234" s="187"/>
      <c r="DY234" s="187"/>
      <c r="DZ234" s="187"/>
      <c r="EA234" s="187"/>
      <c r="EB234" s="187"/>
      <c r="EC234" s="187"/>
      <c r="ED234" s="187"/>
      <c r="EE234" s="187"/>
      <c r="EF234" s="187"/>
      <c r="EG234" s="187"/>
      <c r="EH234" s="187"/>
      <c r="EI234" s="187"/>
      <c r="EJ234" s="187"/>
      <c r="EK234" s="187"/>
      <c r="EL234" s="187"/>
      <c r="EM234" s="187"/>
      <c r="EN234" s="187"/>
      <c r="EO234" s="187"/>
      <c r="EP234" s="187"/>
      <c r="EQ234" s="187"/>
      <c r="ER234" s="187"/>
      <c r="ES234" s="187"/>
      <c r="ET234" s="187"/>
      <c r="EU234" s="187"/>
      <c r="EV234" s="187"/>
      <c r="EW234" s="187"/>
      <c r="EX234" s="187"/>
      <c r="EY234" s="187"/>
      <c r="EZ234" s="187"/>
      <c r="FA234" s="187"/>
      <c r="FB234" s="187"/>
      <c r="FC234" s="187"/>
      <c r="FD234" s="187"/>
      <c r="FE234" s="187"/>
      <c r="FF234" s="187"/>
      <c r="FG234" s="187"/>
      <c r="FH234" s="187"/>
      <c r="FI234" s="187"/>
      <c r="FJ234" s="187"/>
      <c r="FK234" s="187"/>
      <c r="FL234" s="187"/>
      <c r="FM234" s="187"/>
      <c r="FN234" s="187"/>
      <c r="FO234" s="187"/>
      <c r="FP234" s="187"/>
      <c r="FQ234" s="187"/>
      <c r="FR234" s="187"/>
      <c r="FS234" s="187"/>
      <c r="FT234" s="187"/>
      <c r="FU234" s="187"/>
      <c r="FV234" s="187"/>
      <c r="FW234" s="187"/>
      <c r="FX234" s="187"/>
      <c r="FY234" s="187"/>
      <c r="FZ234" s="187"/>
      <c r="GA234" s="187"/>
      <c r="GB234" s="187"/>
      <c r="GC234" s="187"/>
      <c r="GD234" s="187"/>
      <c r="GE234" s="187"/>
      <c r="GF234" s="187"/>
      <c r="GG234" s="187"/>
      <c r="GH234" s="187"/>
      <c r="GI234" s="187"/>
      <c r="GJ234" s="187"/>
      <c r="GK234" s="190"/>
      <c r="GL234" s="190"/>
      <c r="GM234" s="190"/>
      <c r="GN234" s="190"/>
      <c r="GO234" s="190"/>
      <c r="GP234" s="190"/>
      <c r="GQ234" s="190"/>
      <c r="GR234" s="190"/>
      <c r="GS234" s="190"/>
      <c r="GT234" s="190"/>
      <c r="GU234" s="190"/>
      <c r="GV234" s="190"/>
      <c r="GW234" s="190"/>
      <c r="GX234" s="190"/>
      <c r="GY234" s="190"/>
      <c r="GZ234" s="190"/>
      <c r="HA234" s="190"/>
      <c r="HB234" s="190"/>
      <c r="HC234" s="190"/>
      <c r="HD234" s="190"/>
      <c r="HE234" s="190"/>
      <c r="HF234" s="190"/>
      <c r="HG234" s="190"/>
      <c r="HH234" s="190"/>
      <c r="HI234" s="190"/>
      <c r="HJ234" s="190"/>
      <c r="HK234" s="190"/>
      <c r="HL234" s="190"/>
      <c r="HM234" s="190"/>
      <c r="HN234" s="190"/>
      <c r="HO234" s="190"/>
      <c r="HP234" s="190"/>
      <c r="HQ234" s="190"/>
      <c r="HR234" s="190"/>
      <c r="HS234" s="190"/>
      <c r="HT234" s="190"/>
      <c r="HU234" s="190"/>
      <c r="HV234" s="190"/>
      <c r="HW234" s="190"/>
      <c r="HX234" s="190"/>
      <c r="HY234" s="190"/>
      <c r="HZ234" s="190"/>
      <c r="IA234" s="190"/>
      <c r="IB234" s="190"/>
      <c r="IC234" s="190"/>
      <c r="ID234" s="190"/>
      <c r="IE234" s="190"/>
      <c r="IF234" s="190"/>
      <c r="IG234" s="190"/>
      <c r="IH234" s="190"/>
      <c r="II234" s="190"/>
      <c r="IJ234" s="190"/>
      <c r="IK234" s="190"/>
      <c r="IL234" s="190"/>
      <c r="IM234" s="190"/>
      <c r="IN234" s="190"/>
      <c r="IO234" s="190"/>
      <c r="IP234" s="190"/>
      <c r="IQ234" s="190"/>
      <c r="IR234" s="190"/>
      <c r="IS234" s="190"/>
      <c r="IT234" s="190"/>
      <c r="IU234" s="190"/>
      <c r="IV234" s="190"/>
    </row>
    <row r="235" spans="1:256" ht="94.5">
      <c r="A235" s="206" t="s">
        <v>800</v>
      </c>
      <c r="B235" s="200"/>
      <c r="C235" s="200"/>
      <c r="D235" s="200"/>
      <c r="E235" s="201">
        <f t="shared" si="34"/>
        <v>30228</v>
      </c>
      <c r="F235" s="201">
        <f t="shared" si="34"/>
        <v>0</v>
      </c>
      <c r="G235" s="201">
        <f t="shared" si="34"/>
        <v>30228</v>
      </c>
      <c r="H235" s="201"/>
      <c r="I235" s="201"/>
      <c r="J235" s="201">
        <f t="shared" si="37"/>
        <v>0</v>
      </c>
      <c r="K235" s="201"/>
      <c r="L235" s="201"/>
      <c r="M235" s="201">
        <f t="shared" si="38"/>
        <v>0</v>
      </c>
      <c r="N235" s="201"/>
      <c r="O235" s="201"/>
      <c r="P235" s="201">
        <f t="shared" si="39"/>
        <v>0</v>
      </c>
      <c r="Q235" s="201">
        <v>30228</v>
      </c>
      <c r="R235" s="201"/>
      <c r="S235" s="201">
        <f t="shared" si="40"/>
        <v>30228</v>
      </c>
      <c r="T235" s="201"/>
      <c r="U235" s="201"/>
      <c r="V235" s="201">
        <f t="shared" si="41"/>
        <v>0</v>
      </c>
      <c r="W235" s="201"/>
      <c r="X235" s="201"/>
      <c r="Y235" s="201">
        <f t="shared" si="42"/>
        <v>0</v>
      </c>
      <c r="Z235" s="201"/>
      <c r="AA235" s="201"/>
      <c r="AB235" s="201">
        <f t="shared" si="43"/>
        <v>0</v>
      </c>
      <c r="AC235" s="201"/>
      <c r="AD235" s="201"/>
      <c r="AE235" s="201">
        <f t="shared" si="44"/>
        <v>0</v>
      </c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  <c r="EG235" s="190"/>
      <c r="EH235" s="190"/>
      <c r="EI235" s="190"/>
      <c r="EJ235" s="190"/>
      <c r="EK235" s="190"/>
      <c r="EL235" s="190"/>
      <c r="EM235" s="190"/>
      <c r="EN235" s="190"/>
      <c r="EO235" s="190"/>
      <c r="EP235" s="190"/>
      <c r="EQ235" s="190"/>
      <c r="ER235" s="190"/>
      <c r="ES235" s="190"/>
      <c r="ET235" s="190"/>
      <c r="EU235" s="190"/>
      <c r="EV235" s="190"/>
      <c r="EW235" s="190"/>
      <c r="EX235" s="190"/>
      <c r="EY235" s="190"/>
      <c r="EZ235" s="190"/>
      <c r="FA235" s="190"/>
      <c r="FB235" s="190"/>
      <c r="FC235" s="190"/>
      <c r="FD235" s="190"/>
      <c r="FE235" s="190"/>
      <c r="FF235" s="190"/>
      <c r="FG235" s="190"/>
      <c r="FH235" s="190"/>
      <c r="FI235" s="190"/>
      <c r="FJ235" s="190"/>
      <c r="FK235" s="190"/>
      <c r="FL235" s="190"/>
      <c r="FM235" s="190"/>
      <c r="FN235" s="190"/>
      <c r="FO235" s="190"/>
      <c r="FP235" s="190"/>
      <c r="FQ235" s="190"/>
      <c r="FR235" s="190"/>
      <c r="FS235" s="190"/>
      <c r="FT235" s="190"/>
      <c r="FU235" s="190"/>
      <c r="FV235" s="190"/>
      <c r="FW235" s="190"/>
      <c r="FX235" s="190"/>
      <c r="FY235" s="190"/>
      <c r="FZ235" s="190"/>
      <c r="GA235" s="190"/>
      <c r="GB235" s="190"/>
      <c r="GC235" s="190"/>
      <c r="GD235" s="190"/>
      <c r="GE235" s="190"/>
      <c r="GF235" s="190"/>
      <c r="GG235" s="190"/>
      <c r="GH235" s="190"/>
      <c r="GI235" s="190"/>
      <c r="GJ235" s="190"/>
      <c r="GK235" s="190"/>
      <c r="GL235" s="190"/>
      <c r="GM235" s="190"/>
      <c r="GN235" s="190"/>
      <c r="GO235" s="190"/>
      <c r="GP235" s="190"/>
      <c r="GQ235" s="190"/>
      <c r="GR235" s="190"/>
      <c r="GS235" s="190"/>
      <c r="GT235" s="190"/>
      <c r="GU235" s="190"/>
      <c r="GV235" s="190"/>
      <c r="GW235" s="190"/>
      <c r="GX235" s="190"/>
      <c r="GY235" s="190"/>
      <c r="GZ235" s="190"/>
      <c r="HA235" s="190"/>
      <c r="HB235" s="190"/>
      <c r="HC235" s="190"/>
      <c r="HD235" s="190"/>
      <c r="HE235" s="190"/>
      <c r="HF235" s="190"/>
      <c r="HG235" s="190"/>
      <c r="HH235" s="190"/>
      <c r="HI235" s="190"/>
      <c r="HJ235" s="190"/>
      <c r="HK235" s="190"/>
      <c r="HL235" s="190"/>
      <c r="HM235" s="190"/>
      <c r="HN235" s="190"/>
      <c r="HO235" s="190"/>
      <c r="HP235" s="190"/>
      <c r="HQ235" s="190"/>
      <c r="HR235" s="190"/>
      <c r="HS235" s="190"/>
      <c r="HT235" s="190"/>
      <c r="HU235" s="190"/>
      <c r="HV235" s="190"/>
      <c r="HW235" s="190"/>
      <c r="HX235" s="190"/>
      <c r="HY235" s="190"/>
      <c r="HZ235" s="190"/>
      <c r="IA235" s="190"/>
      <c r="IB235" s="190"/>
      <c r="IC235" s="190"/>
      <c r="ID235" s="190"/>
      <c r="IE235" s="190"/>
      <c r="IF235" s="190"/>
      <c r="IG235" s="190"/>
      <c r="IH235" s="190"/>
      <c r="II235" s="190"/>
      <c r="IJ235" s="190"/>
      <c r="IK235" s="190"/>
      <c r="IL235" s="190"/>
      <c r="IM235" s="190"/>
      <c r="IN235" s="190"/>
      <c r="IO235" s="190"/>
      <c r="IP235" s="190"/>
      <c r="IQ235" s="190"/>
      <c r="IR235" s="190"/>
      <c r="IS235" s="190"/>
      <c r="IT235" s="190"/>
      <c r="IU235" s="190"/>
      <c r="IV235" s="190"/>
    </row>
    <row r="236" spans="1:256" ht="94.5">
      <c r="A236" s="202" t="s">
        <v>801</v>
      </c>
      <c r="B236" s="199"/>
      <c r="C236" s="199"/>
      <c r="D236" s="199"/>
      <c r="E236" s="194">
        <f t="shared" si="34"/>
        <v>2625</v>
      </c>
      <c r="F236" s="194">
        <f t="shared" si="34"/>
        <v>0</v>
      </c>
      <c r="G236" s="194">
        <f t="shared" si="34"/>
        <v>2625</v>
      </c>
      <c r="H236" s="194"/>
      <c r="I236" s="194"/>
      <c r="J236" s="194">
        <f t="shared" si="37"/>
        <v>0</v>
      </c>
      <c r="K236" s="194"/>
      <c r="L236" s="194"/>
      <c r="M236" s="194">
        <f t="shared" si="38"/>
        <v>0</v>
      </c>
      <c r="N236" s="194"/>
      <c r="O236" s="194"/>
      <c r="P236" s="194">
        <f t="shared" si="39"/>
        <v>0</v>
      </c>
      <c r="Q236" s="194">
        <v>2625</v>
      </c>
      <c r="R236" s="194"/>
      <c r="S236" s="194">
        <f t="shared" si="40"/>
        <v>2625</v>
      </c>
      <c r="T236" s="194"/>
      <c r="U236" s="194"/>
      <c r="V236" s="194">
        <f t="shared" si="41"/>
        <v>0</v>
      </c>
      <c r="W236" s="194"/>
      <c r="X236" s="194"/>
      <c r="Y236" s="194">
        <f t="shared" si="42"/>
        <v>0</v>
      </c>
      <c r="Z236" s="194"/>
      <c r="AA236" s="194"/>
      <c r="AB236" s="194">
        <f t="shared" si="43"/>
        <v>0</v>
      </c>
      <c r="AC236" s="194"/>
      <c r="AD236" s="194"/>
      <c r="AE236" s="194">
        <f t="shared" si="44"/>
        <v>0</v>
      </c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  <c r="EG236" s="190"/>
      <c r="EH236" s="190"/>
      <c r="EI236" s="190"/>
      <c r="EJ236" s="190"/>
      <c r="EK236" s="190"/>
      <c r="EL236" s="190"/>
      <c r="EM236" s="190"/>
      <c r="EN236" s="190"/>
      <c r="EO236" s="190"/>
      <c r="EP236" s="190"/>
      <c r="EQ236" s="190"/>
      <c r="ER236" s="190"/>
      <c r="ES236" s="190"/>
      <c r="ET236" s="190"/>
      <c r="EU236" s="190"/>
      <c r="EV236" s="190"/>
      <c r="EW236" s="190"/>
      <c r="EX236" s="190"/>
      <c r="EY236" s="190"/>
      <c r="EZ236" s="190"/>
      <c r="FA236" s="190"/>
      <c r="FB236" s="190"/>
      <c r="FC236" s="190"/>
      <c r="FD236" s="190"/>
      <c r="FE236" s="190"/>
      <c r="FF236" s="190"/>
      <c r="FG236" s="190"/>
      <c r="FH236" s="190"/>
      <c r="FI236" s="190"/>
      <c r="FJ236" s="190"/>
      <c r="FK236" s="190"/>
      <c r="FL236" s="190"/>
      <c r="FM236" s="190"/>
      <c r="FN236" s="190"/>
      <c r="FO236" s="190"/>
      <c r="FP236" s="190"/>
      <c r="FQ236" s="190"/>
      <c r="FR236" s="190"/>
      <c r="FS236" s="190"/>
      <c r="FT236" s="190"/>
      <c r="FU236" s="190"/>
      <c r="FV236" s="190"/>
      <c r="FW236" s="190"/>
      <c r="FX236" s="190"/>
      <c r="FY236" s="190"/>
      <c r="FZ236" s="190"/>
      <c r="GA236" s="190"/>
      <c r="GB236" s="190"/>
      <c r="GC236" s="190"/>
      <c r="GD236" s="190"/>
      <c r="GE236" s="190"/>
      <c r="GF236" s="190"/>
      <c r="GG236" s="190"/>
      <c r="GH236" s="190"/>
      <c r="GI236" s="190"/>
      <c r="GJ236" s="190"/>
      <c r="GK236" s="190"/>
      <c r="GL236" s="190"/>
      <c r="GM236" s="190"/>
      <c r="GN236" s="190"/>
      <c r="GO236" s="190"/>
      <c r="GP236" s="190"/>
      <c r="GQ236" s="190"/>
      <c r="GR236" s="190"/>
      <c r="GS236" s="190"/>
      <c r="GT236" s="190"/>
      <c r="GU236" s="190"/>
      <c r="GV236" s="190"/>
      <c r="GW236" s="190"/>
      <c r="GX236" s="190"/>
      <c r="GY236" s="190"/>
      <c r="GZ236" s="190"/>
      <c r="HA236" s="190"/>
      <c r="HB236" s="190"/>
      <c r="HC236" s="190"/>
      <c r="HD236" s="190"/>
      <c r="HE236" s="190"/>
      <c r="HF236" s="190"/>
      <c r="HG236" s="190"/>
      <c r="HH236" s="190"/>
      <c r="HI236" s="190"/>
      <c r="HJ236" s="190"/>
      <c r="HK236" s="190"/>
      <c r="HL236" s="190"/>
      <c r="HM236" s="190"/>
      <c r="HN236" s="190"/>
      <c r="HO236" s="190"/>
      <c r="HP236" s="190"/>
      <c r="HQ236" s="190"/>
      <c r="HR236" s="190"/>
      <c r="HS236" s="190"/>
      <c r="HT236" s="190"/>
      <c r="HU236" s="190"/>
      <c r="HV236" s="190"/>
      <c r="HW236" s="190"/>
      <c r="HX236" s="190"/>
      <c r="HY236" s="190"/>
      <c r="HZ236" s="190"/>
      <c r="IA236" s="190"/>
      <c r="IB236" s="190"/>
      <c r="IC236" s="190"/>
      <c r="ID236" s="190"/>
      <c r="IE236" s="190"/>
      <c r="IF236" s="190"/>
      <c r="IG236" s="190"/>
      <c r="IH236" s="190"/>
      <c r="II236" s="190"/>
      <c r="IJ236" s="190"/>
      <c r="IK236" s="190"/>
      <c r="IL236" s="190"/>
      <c r="IM236" s="190"/>
      <c r="IN236" s="190"/>
      <c r="IO236" s="190"/>
      <c r="IP236" s="190"/>
      <c r="IQ236" s="190"/>
      <c r="IR236" s="190"/>
      <c r="IS236" s="190"/>
      <c r="IT236" s="190"/>
      <c r="IU236" s="190"/>
      <c r="IV236" s="190"/>
    </row>
    <row r="237" spans="1:256" ht="15.75">
      <c r="A237" s="188" t="s">
        <v>752</v>
      </c>
      <c r="B237" s="197"/>
      <c r="C237" s="197"/>
      <c r="D237" s="197"/>
      <c r="E237" s="189">
        <f t="shared" si="34"/>
        <v>188857</v>
      </c>
      <c r="F237" s="189">
        <f t="shared" si="34"/>
        <v>0</v>
      </c>
      <c r="G237" s="189">
        <f t="shared" si="34"/>
        <v>188857</v>
      </c>
      <c r="H237" s="189">
        <f>SUM(H238:H239)</f>
        <v>0</v>
      </c>
      <c r="I237" s="189">
        <f>SUM(I238:I239)</f>
        <v>0</v>
      </c>
      <c r="J237" s="189">
        <f t="shared" si="37"/>
        <v>0</v>
      </c>
      <c r="K237" s="189">
        <f>SUM(K238:K239)</f>
        <v>27000</v>
      </c>
      <c r="L237" s="189">
        <f>SUM(L238:L239)</f>
        <v>0</v>
      </c>
      <c r="M237" s="189">
        <f t="shared" si="38"/>
        <v>27000</v>
      </c>
      <c r="N237" s="189">
        <f>SUM(N238:N239)</f>
        <v>0</v>
      </c>
      <c r="O237" s="189">
        <f>SUM(O238:O239)</f>
        <v>0</v>
      </c>
      <c r="P237" s="189">
        <f t="shared" si="39"/>
        <v>0</v>
      </c>
      <c r="Q237" s="189">
        <f>SUM(Q238:Q239)</f>
        <v>161857</v>
      </c>
      <c r="R237" s="189">
        <f>SUM(R238:R239)</f>
        <v>0</v>
      </c>
      <c r="S237" s="189">
        <f t="shared" si="40"/>
        <v>161857</v>
      </c>
      <c r="T237" s="189">
        <f>SUM(T238:T239)</f>
        <v>0</v>
      </c>
      <c r="U237" s="189">
        <f>SUM(U238:U239)</f>
        <v>0</v>
      </c>
      <c r="V237" s="189">
        <f t="shared" si="41"/>
        <v>0</v>
      </c>
      <c r="W237" s="189">
        <f>SUM(W238:W239)</f>
        <v>0</v>
      </c>
      <c r="X237" s="189">
        <f>SUM(X238:X239)</f>
        <v>0</v>
      </c>
      <c r="Y237" s="189">
        <f t="shared" si="42"/>
        <v>0</v>
      </c>
      <c r="Z237" s="189">
        <f>SUM(Z238:Z239)</f>
        <v>0</v>
      </c>
      <c r="AA237" s="189">
        <f>SUM(AA238:AA239)</f>
        <v>0</v>
      </c>
      <c r="AB237" s="189">
        <f t="shared" si="43"/>
        <v>0</v>
      </c>
      <c r="AC237" s="189">
        <f>SUM(AC238:AC239)</f>
        <v>0</v>
      </c>
      <c r="AD237" s="189">
        <f>SUM(AD238:AD239)</f>
        <v>0</v>
      </c>
      <c r="AE237" s="189">
        <f t="shared" si="44"/>
        <v>0</v>
      </c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  <c r="EG237" s="190"/>
      <c r="EH237" s="190"/>
      <c r="EI237" s="190"/>
      <c r="EJ237" s="190"/>
      <c r="EK237" s="190"/>
      <c r="EL237" s="190"/>
      <c r="EM237" s="190"/>
      <c r="EN237" s="190"/>
      <c r="EO237" s="190"/>
      <c r="EP237" s="190"/>
      <c r="EQ237" s="190"/>
      <c r="ER237" s="190"/>
      <c r="ES237" s="190"/>
      <c r="ET237" s="190"/>
      <c r="EU237" s="190"/>
      <c r="EV237" s="190"/>
      <c r="EW237" s="190"/>
      <c r="EX237" s="190"/>
      <c r="EY237" s="190"/>
      <c r="EZ237" s="190"/>
      <c r="FA237" s="190"/>
      <c r="FB237" s="190"/>
      <c r="FC237" s="190"/>
      <c r="FD237" s="190"/>
      <c r="FE237" s="190"/>
      <c r="FF237" s="190"/>
      <c r="FG237" s="190"/>
      <c r="FH237" s="190"/>
      <c r="FI237" s="190"/>
      <c r="FJ237" s="190"/>
      <c r="FK237" s="190"/>
      <c r="FL237" s="190"/>
      <c r="FM237" s="190"/>
      <c r="FN237" s="190"/>
      <c r="FO237" s="190"/>
      <c r="FP237" s="190"/>
      <c r="FQ237" s="190"/>
      <c r="FR237" s="190"/>
      <c r="FS237" s="190"/>
      <c r="FT237" s="190"/>
      <c r="FU237" s="190"/>
      <c r="FV237" s="190"/>
      <c r="FW237" s="190"/>
      <c r="FX237" s="190"/>
      <c r="FY237" s="190"/>
      <c r="FZ237" s="190"/>
      <c r="GA237" s="190"/>
      <c r="GB237" s="190"/>
      <c r="GC237" s="190"/>
      <c r="GD237" s="190"/>
      <c r="GE237" s="190"/>
      <c r="GF237" s="190"/>
      <c r="GG237" s="190"/>
      <c r="GH237" s="190"/>
      <c r="GI237" s="190"/>
      <c r="GJ237" s="190"/>
      <c r="GK237" s="190"/>
      <c r="GL237" s="190"/>
      <c r="GM237" s="190"/>
      <c r="GN237" s="190"/>
      <c r="GO237" s="190"/>
      <c r="GP237" s="190"/>
      <c r="GQ237" s="190"/>
      <c r="GR237" s="190"/>
      <c r="GS237" s="190"/>
      <c r="GT237" s="190"/>
      <c r="GU237" s="190"/>
      <c r="GV237" s="190"/>
      <c r="GW237" s="190"/>
      <c r="GX237" s="190"/>
      <c r="GY237" s="190"/>
      <c r="GZ237" s="190"/>
      <c r="HA237" s="190"/>
      <c r="HB237" s="190"/>
      <c r="HC237" s="190"/>
      <c r="HD237" s="190"/>
      <c r="HE237" s="190"/>
      <c r="HF237" s="190"/>
      <c r="HG237" s="190"/>
      <c r="HH237" s="190"/>
      <c r="HI237" s="190"/>
      <c r="HJ237" s="190"/>
      <c r="HK237" s="190"/>
      <c r="HL237" s="190"/>
      <c r="HM237" s="190"/>
      <c r="HN237" s="190"/>
      <c r="HO237" s="190"/>
      <c r="HP237" s="190"/>
      <c r="HQ237" s="190"/>
      <c r="HR237" s="190"/>
      <c r="HS237" s="190"/>
      <c r="HT237" s="190"/>
      <c r="HU237" s="190"/>
      <c r="HV237" s="190"/>
      <c r="HW237" s="190"/>
      <c r="HX237" s="190"/>
      <c r="HY237" s="190"/>
      <c r="HZ237" s="190"/>
      <c r="IA237" s="190"/>
      <c r="IB237" s="190"/>
      <c r="IC237" s="190"/>
      <c r="ID237" s="190"/>
      <c r="IE237" s="190"/>
      <c r="IF237" s="190"/>
      <c r="IG237" s="190"/>
      <c r="IH237" s="190"/>
      <c r="II237" s="190"/>
      <c r="IJ237" s="190"/>
      <c r="IK237" s="190"/>
      <c r="IL237" s="190"/>
      <c r="IM237" s="190"/>
      <c r="IN237" s="190"/>
      <c r="IO237" s="190"/>
      <c r="IP237" s="190"/>
      <c r="IQ237" s="190"/>
      <c r="IR237" s="190"/>
      <c r="IS237" s="190"/>
      <c r="IT237" s="190"/>
      <c r="IU237" s="190"/>
      <c r="IV237" s="190"/>
    </row>
    <row r="238" spans="1:256" ht="63">
      <c r="A238" s="209" t="s">
        <v>802</v>
      </c>
      <c r="B238" s="199">
        <v>3</v>
      </c>
      <c r="C238" s="199">
        <v>589</v>
      </c>
      <c r="D238" s="199">
        <v>5206</v>
      </c>
      <c r="E238" s="201">
        <f t="shared" si="34"/>
        <v>27000</v>
      </c>
      <c r="F238" s="201">
        <f t="shared" si="34"/>
        <v>0</v>
      </c>
      <c r="G238" s="201">
        <f t="shared" si="34"/>
        <v>27000</v>
      </c>
      <c r="H238" s="201"/>
      <c r="I238" s="201"/>
      <c r="J238" s="201">
        <f t="shared" si="37"/>
        <v>0</v>
      </c>
      <c r="K238" s="201">
        <v>27000</v>
      </c>
      <c r="L238" s="201"/>
      <c r="M238" s="201">
        <f t="shared" si="38"/>
        <v>27000</v>
      </c>
      <c r="N238" s="201"/>
      <c r="O238" s="201"/>
      <c r="P238" s="201">
        <f t="shared" si="39"/>
        <v>0</v>
      </c>
      <c r="Q238" s="201"/>
      <c r="R238" s="201"/>
      <c r="S238" s="201">
        <f t="shared" si="40"/>
        <v>0</v>
      </c>
      <c r="T238" s="201"/>
      <c r="U238" s="201"/>
      <c r="V238" s="201">
        <f t="shared" si="41"/>
        <v>0</v>
      </c>
      <c r="W238" s="201"/>
      <c r="X238" s="201"/>
      <c r="Y238" s="201">
        <f t="shared" si="42"/>
        <v>0</v>
      </c>
      <c r="Z238" s="201"/>
      <c r="AA238" s="201"/>
      <c r="AB238" s="201">
        <f t="shared" si="43"/>
        <v>0</v>
      </c>
      <c r="AC238" s="201"/>
      <c r="AD238" s="201"/>
      <c r="AE238" s="201">
        <f t="shared" si="44"/>
        <v>0</v>
      </c>
      <c r="AF238" s="190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  <c r="BI238" s="190"/>
      <c r="BJ238" s="190"/>
      <c r="BK238" s="190"/>
      <c r="BL238" s="190"/>
      <c r="BM238" s="190"/>
      <c r="BN238" s="190"/>
      <c r="BO238" s="190"/>
      <c r="BP238" s="190"/>
      <c r="BQ238" s="190"/>
      <c r="BR238" s="190"/>
      <c r="BS238" s="190"/>
      <c r="BT238" s="190"/>
      <c r="BU238" s="190"/>
      <c r="BV238" s="190"/>
      <c r="BW238" s="190"/>
      <c r="BX238" s="190"/>
      <c r="BY238" s="190"/>
      <c r="BZ238" s="190"/>
      <c r="CA238" s="190"/>
      <c r="CB238" s="190"/>
      <c r="CC238" s="190"/>
      <c r="CD238" s="190"/>
      <c r="CE238" s="190"/>
      <c r="CF238" s="190"/>
      <c r="CG238" s="190"/>
      <c r="CH238" s="190"/>
      <c r="CI238" s="190"/>
      <c r="CJ238" s="190"/>
      <c r="CK238" s="190"/>
      <c r="CL238" s="190"/>
      <c r="CM238" s="190"/>
      <c r="CN238" s="190"/>
      <c r="CO238" s="190"/>
      <c r="CP238" s="190"/>
      <c r="CQ238" s="190"/>
      <c r="CR238" s="190"/>
      <c r="CS238" s="190"/>
      <c r="CT238" s="190"/>
      <c r="CU238" s="190"/>
      <c r="CV238" s="190"/>
      <c r="CW238" s="190"/>
      <c r="CX238" s="190"/>
      <c r="CY238" s="190"/>
      <c r="CZ238" s="190"/>
      <c r="DA238" s="190"/>
      <c r="DB238" s="190"/>
      <c r="DC238" s="190"/>
      <c r="DD238" s="190"/>
      <c r="DE238" s="190"/>
      <c r="DF238" s="190"/>
      <c r="DG238" s="190"/>
      <c r="DH238" s="190"/>
      <c r="DI238" s="190"/>
      <c r="DJ238" s="190"/>
      <c r="DK238" s="190"/>
      <c r="DL238" s="190"/>
      <c r="DM238" s="190"/>
      <c r="DN238" s="190"/>
      <c r="DO238" s="190"/>
      <c r="DP238" s="190"/>
      <c r="DQ238" s="190"/>
      <c r="DR238" s="190"/>
      <c r="DS238" s="190"/>
      <c r="DT238" s="190"/>
      <c r="DU238" s="190"/>
      <c r="DV238" s="190"/>
      <c r="DW238" s="190"/>
      <c r="DX238" s="190"/>
      <c r="DY238" s="190"/>
      <c r="DZ238" s="190"/>
      <c r="EA238" s="190"/>
      <c r="EB238" s="190"/>
      <c r="EC238" s="190"/>
      <c r="ED238" s="190"/>
      <c r="EE238" s="190"/>
      <c r="EF238" s="190"/>
      <c r="EG238" s="190"/>
      <c r="EH238" s="190"/>
      <c r="EI238" s="190"/>
      <c r="EJ238" s="190"/>
      <c r="EK238" s="190"/>
      <c r="EL238" s="190"/>
      <c r="EM238" s="190"/>
      <c r="EN238" s="190"/>
      <c r="EO238" s="190"/>
      <c r="EP238" s="190"/>
      <c r="EQ238" s="190"/>
      <c r="ER238" s="190"/>
      <c r="ES238" s="190"/>
      <c r="ET238" s="190"/>
      <c r="EU238" s="190"/>
      <c r="EV238" s="190"/>
      <c r="EW238" s="190"/>
      <c r="EX238" s="190"/>
      <c r="EY238" s="190"/>
      <c r="EZ238" s="190"/>
      <c r="FA238" s="190"/>
      <c r="FB238" s="190"/>
      <c r="FC238" s="190"/>
      <c r="FD238" s="190"/>
      <c r="FE238" s="190"/>
      <c r="FF238" s="190"/>
      <c r="FG238" s="190"/>
      <c r="FH238" s="190"/>
      <c r="FI238" s="190"/>
      <c r="FJ238" s="190"/>
      <c r="FK238" s="190"/>
      <c r="FL238" s="190"/>
      <c r="FM238" s="190"/>
      <c r="FN238" s="190"/>
      <c r="FO238" s="190"/>
      <c r="FP238" s="190"/>
      <c r="FQ238" s="190"/>
      <c r="FR238" s="190"/>
      <c r="FS238" s="190"/>
      <c r="FT238" s="190"/>
      <c r="FU238" s="190"/>
      <c r="FV238" s="190"/>
      <c r="FW238" s="190"/>
      <c r="FX238" s="190"/>
      <c r="FY238" s="190"/>
      <c r="FZ238" s="190"/>
      <c r="GA238" s="190"/>
      <c r="GB238" s="190"/>
      <c r="GC238" s="190"/>
      <c r="GD238" s="190"/>
      <c r="GE238" s="190"/>
      <c r="GF238" s="190"/>
      <c r="GG238" s="190"/>
      <c r="GH238" s="190"/>
      <c r="GI238" s="190"/>
      <c r="GJ238" s="190"/>
      <c r="GK238" s="190"/>
      <c r="GL238" s="190"/>
      <c r="GM238" s="190"/>
      <c r="GN238" s="190"/>
      <c r="GO238" s="190"/>
      <c r="GP238" s="190"/>
      <c r="GQ238" s="190"/>
      <c r="GR238" s="190"/>
      <c r="GS238" s="190"/>
      <c r="GT238" s="190"/>
      <c r="GU238" s="190"/>
      <c r="GV238" s="190"/>
      <c r="GW238" s="190"/>
      <c r="GX238" s="190"/>
      <c r="GY238" s="190"/>
      <c r="GZ238" s="190"/>
      <c r="HA238" s="190"/>
      <c r="HB238" s="190"/>
      <c r="HC238" s="190"/>
      <c r="HD238" s="190"/>
      <c r="HE238" s="190"/>
      <c r="HF238" s="190"/>
      <c r="HG238" s="190"/>
      <c r="HH238" s="190"/>
      <c r="HI238" s="190"/>
      <c r="HJ238" s="190"/>
      <c r="HK238" s="190"/>
      <c r="HL238" s="190"/>
      <c r="HM238" s="190"/>
      <c r="HN238" s="190"/>
      <c r="HO238" s="190"/>
      <c r="HP238" s="190"/>
      <c r="HQ238" s="190"/>
      <c r="HR238" s="190"/>
      <c r="HS238" s="190"/>
      <c r="HT238" s="190"/>
      <c r="HU238" s="190"/>
      <c r="HV238" s="190"/>
      <c r="HW238" s="190"/>
      <c r="HX238" s="190"/>
      <c r="HY238" s="190"/>
      <c r="HZ238" s="190"/>
      <c r="IA238" s="190"/>
      <c r="IB238" s="190"/>
      <c r="IC238" s="190"/>
      <c r="ID238" s="190"/>
      <c r="IE238" s="190"/>
      <c r="IF238" s="190"/>
      <c r="IG238" s="190"/>
      <c r="IH238" s="190"/>
      <c r="II238" s="190"/>
      <c r="IJ238" s="190"/>
      <c r="IK238" s="190"/>
      <c r="IL238" s="190"/>
      <c r="IM238" s="190"/>
      <c r="IN238" s="190"/>
      <c r="IO238" s="190"/>
      <c r="IP238" s="190"/>
      <c r="IQ238" s="190"/>
      <c r="IR238" s="190"/>
      <c r="IS238" s="190"/>
      <c r="IT238" s="190"/>
      <c r="IU238" s="190"/>
      <c r="IV238" s="190"/>
    </row>
    <row r="239" spans="1:256" ht="78.75">
      <c r="A239" s="206" t="s">
        <v>803</v>
      </c>
      <c r="B239" s="200"/>
      <c r="C239" s="200"/>
      <c r="D239" s="200"/>
      <c r="E239" s="201">
        <f t="shared" si="34"/>
        <v>161857</v>
      </c>
      <c r="F239" s="201">
        <f t="shared" si="34"/>
        <v>0</v>
      </c>
      <c r="G239" s="201">
        <f t="shared" si="34"/>
        <v>161857</v>
      </c>
      <c r="H239" s="201"/>
      <c r="I239" s="201"/>
      <c r="J239" s="201">
        <f t="shared" si="37"/>
        <v>0</v>
      </c>
      <c r="K239" s="201"/>
      <c r="L239" s="201"/>
      <c r="M239" s="201">
        <f t="shared" si="38"/>
        <v>0</v>
      </c>
      <c r="N239" s="201"/>
      <c r="O239" s="201"/>
      <c r="P239" s="201">
        <f t="shared" si="39"/>
        <v>0</v>
      </c>
      <c r="Q239" s="201">
        <v>161857</v>
      </c>
      <c r="R239" s="201"/>
      <c r="S239" s="201">
        <f t="shared" si="40"/>
        <v>161857</v>
      </c>
      <c r="T239" s="201"/>
      <c r="U239" s="201"/>
      <c r="V239" s="201">
        <f t="shared" si="41"/>
        <v>0</v>
      </c>
      <c r="W239" s="201"/>
      <c r="X239" s="201"/>
      <c r="Y239" s="201">
        <f t="shared" si="42"/>
        <v>0</v>
      </c>
      <c r="Z239" s="201"/>
      <c r="AA239" s="201"/>
      <c r="AB239" s="201">
        <f t="shared" si="43"/>
        <v>0</v>
      </c>
      <c r="AC239" s="201"/>
      <c r="AD239" s="201"/>
      <c r="AE239" s="201">
        <f t="shared" si="44"/>
        <v>0</v>
      </c>
      <c r="AF239" s="190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90"/>
      <c r="BE239" s="190"/>
      <c r="BF239" s="190"/>
      <c r="BG239" s="190"/>
      <c r="BH239" s="190"/>
      <c r="BI239" s="190"/>
      <c r="BJ239" s="190"/>
      <c r="BK239" s="190"/>
      <c r="BL239" s="190"/>
      <c r="BM239" s="190"/>
      <c r="BN239" s="190"/>
      <c r="BO239" s="190"/>
      <c r="BP239" s="190"/>
      <c r="BQ239" s="190"/>
      <c r="BR239" s="190"/>
      <c r="BS239" s="190"/>
      <c r="BT239" s="190"/>
      <c r="BU239" s="190"/>
      <c r="BV239" s="190"/>
      <c r="BW239" s="190"/>
      <c r="BX239" s="190"/>
      <c r="BY239" s="190"/>
      <c r="BZ239" s="190"/>
      <c r="CA239" s="190"/>
      <c r="CB239" s="190"/>
      <c r="CC239" s="190"/>
      <c r="CD239" s="190"/>
      <c r="CE239" s="190"/>
      <c r="CF239" s="190"/>
      <c r="CG239" s="190"/>
      <c r="CH239" s="190"/>
      <c r="CI239" s="190"/>
      <c r="CJ239" s="190"/>
      <c r="CK239" s="190"/>
      <c r="CL239" s="190"/>
      <c r="CM239" s="190"/>
      <c r="CN239" s="190"/>
      <c r="CO239" s="190"/>
      <c r="CP239" s="190"/>
      <c r="CQ239" s="190"/>
      <c r="CR239" s="190"/>
      <c r="CS239" s="190"/>
      <c r="CT239" s="190"/>
      <c r="CU239" s="190"/>
      <c r="CV239" s="190"/>
      <c r="CW239" s="190"/>
      <c r="CX239" s="190"/>
      <c r="CY239" s="190"/>
      <c r="CZ239" s="190"/>
      <c r="DA239" s="190"/>
      <c r="DB239" s="190"/>
      <c r="DC239" s="190"/>
      <c r="DD239" s="190"/>
      <c r="DE239" s="190"/>
      <c r="DF239" s="190"/>
      <c r="DG239" s="190"/>
      <c r="DH239" s="190"/>
      <c r="DI239" s="190"/>
      <c r="DJ239" s="190"/>
      <c r="DK239" s="190"/>
      <c r="DL239" s="190"/>
      <c r="DM239" s="190"/>
      <c r="DN239" s="190"/>
      <c r="DO239" s="190"/>
      <c r="DP239" s="190"/>
      <c r="DQ239" s="190"/>
      <c r="DR239" s="190"/>
      <c r="DS239" s="190"/>
      <c r="DT239" s="190"/>
      <c r="DU239" s="190"/>
      <c r="DV239" s="190"/>
      <c r="DW239" s="190"/>
      <c r="DX239" s="190"/>
      <c r="DY239" s="190"/>
      <c r="DZ239" s="190"/>
      <c r="EA239" s="190"/>
      <c r="EB239" s="190"/>
      <c r="EC239" s="190"/>
      <c r="ED239" s="190"/>
      <c r="EE239" s="190"/>
      <c r="EF239" s="190"/>
      <c r="EG239" s="190"/>
      <c r="EH239" s="190"/>
      <c r="EI239" s="190"/>
      <c r="EJ239" s="190"/>
      <c r="EK239" s="190"/>
      <c r="EL239" s="190"/>
      <c r="EM239" s="190"/>
      <c r="EN239" s="190"/>
      <c r="EO239" s="190"/>
      <c r="EP239" s="190"/>
      <c r="EQ239" s="190"/>
      <c r="ER239" s="190"/>
      <c r="ES239" s="190"/>
      <c r="ET239" s="190"/>
      <c r="EU239" s="190"/>
      <c r="EV239" s="190"/>
      <c r="EW239" s="190"/>
      <c r="EX239" s="190"/>
      <c r="EY239" s="190"/>
      <c r="EZ239" s="190"/>
      <c r="FA239" s="190"/>
      <c r="FB239" s="190"/>
      <c r="FC239" s="190"/>
      <c r="FD239" s="190"/>
      <c r="FE239" s="190"/>
      <c r="FF239" s="190"/>
      <c r="FG239" s="190"/>
      <c r="FH239" s="190"/>
      <c r="FI239" s="190"/>
      <c r="FJ239" s="190"/>
      <c r="FK239" s="190"/>
      <c r="FL239" s="190"/>
      <c r="FM239" s="190"/>
      <c r="FN239" s="190"/>
      <c r="FO239" s="190"/>
      <c r="FP239" s="190"/>
      <c r="FQ239" s="190"/>
      <c r="FR239" s="190"/>
      <c r="FS239" s="190"/>
      <c r="FT239" s="190"/>
      <c r="FU239" s="190"/>
      <c r="FV239" s="190"/>
      <c r="FW239" s="190"/>
      <c r="FX239" s="190"/>
      <c r="FY239" s="190"/>
      <c r="FZ239" s="190"/>
      <c r="GA239" s="190"/>
      <c r="GB239" s="190"/>
      <c r="GC239" s="190"/>
      <c r="GD239" s="190"/>
      <c r="GE239" s="190"/>
      <c r="GF239" s="190"/>
      <c r="GG239" s="190"/>
      <c r="GH239" s="190"/>
      <c r="GI239" s="190"/>
      <c r="GJ239" s="190"/>
      <c r="GK239" s="190"/>
      <c r="GL239" s="190"/>
      <c r="GM239" s="190"/>
      <c r="GN239" s="190"/>
      <c r="GO239" s="190"/>
      <c r="GP239" s="190"/>
      <c r="GQ239" s="190"/>
      <c r="GR239" s="190"/>
      <c r="GS239" s="190"/>
      <c r="GT239" s="190"/>
      <c r="GU239" s="190"/>
      <c r="GV239" s="190"/>
      <c r="GW239" s="190"/>
      <c r="GX239" s="190"/>
      <c r="GY239" s="190"/>
      <c r="GZ239" s="190"/>
      <c r="HA239" s="190"/>
      <c r="HB239" s="190"/>
      <c r="HC239" s="190"/>
      <c r="HD239" s="190"/>
      <c r="HE239" s="190"/>
      <c r="HF239" s="190"/>
      <c r="HG239" s="190"/>
      <c r="HH239" s="190"/>
      <c r="HI239" s="190"/>
      <c r="HJ239" s="190"/>
      <c r="HK239" s="190"/>
      <c r="HL239" s="190"/>
      <c r="HM239" s="190"/>
      <c r="HN239" s="190"/>
      <c r="HO239" s="190"/>
      <c r="HP239" s="190"/>
      <c r="HQ239" s="190"/>
      <c r="HR239" s="190"/>
      <c r="HS239" s="190"/>
      <c r="HT239" s="190"/>
      <c r="HU239" s="190"/>
      <c r="HV239" s="190"/>
      <c r="HW239" s="190"/>
      <c r="HX239" s="190"/>
      <c r="HY239" s="190"/>
      <c r="HZ239" s="190"/>
      <c r="IA239" s="190"/>
      <c r="IB239" s="190"/>
      <c r="IC239" s="190"/>
      <c r="ID239" s="190"/>
      <c r="IE239" s="190"/>
      <c r="IF239" s="190"/>
      <c r="IG239" s="190"/>
      <c r="IH239" s="190"/>
      <c r="II239" s="190"/>
      <c r="IJ239" s="190"/>
      <c r="IK239" s="190"/>
      <c r="IL239" s="190"/>
      <c r="IM239" s="190"/>
      <c r="IN239" s="190"/>
      <c r="IO239" s="190"/>
      <c r="IP239" s="190"/>
      <c r="IQ239" s="190"/>
      <c r="IR239" s="190"/>
      <c r="IS239" s="190"/>
      <c r="IT239" s="190"/>
      <c r="IU239" s="190"/>
      <c r="IV239" s="190"/>
    </row>
    <row r="240" spans="1:256" ht="15.75">
      <c r="A240" s="188" t="s">
        <v>804</v>
      </c>
      <c r="B240" s="197"/>
      <c r="C240" s="197"/>
      <c r="D240" s="197"/>
      <c r="E240" s="189">
        <f t="shared" si="34"/>
        <v>24561</v>
      </c>
      <c r="F240" s="189">
        <f t="shared" si="34"/>
        <v>0</v>
      </c>
      <c r="G240" s="189">
        <f t="shared" si="34"/>
        <v>24561</v>
      </c>
      <c r="H240" s="189">
        <f aca="true" t="shared" si="46" ref="H240:AD240">SUM(H241:H241)</f>
        <v>0</v>
      </c>
      <c r="I240" s="189">
        <f t="shared" si="46"/>
        <v>0</v>
      </c>
      <c r="J240" s="189">
        <f t="shared" si="37"/>
        <v>0</v>
      </c>
      <c r="K240" s="189">
        <f t="shared" si="46"/>
        <v>0</v>
      </c>
      <c r="L240" s="189">
        <f t="shared" si="46"/>
        <v>0</v>
      </c>
      <c r="M240" s="189">
        <f t="shared" si="38"/>
        <v>0</v>
      </c>
      <c r="N240" s="189">
        <f t="shared" si="46"/>
        <v>0</v>
      </c>
      <c r="O240" s="189">
        <f t="shared" si="46"/>
        <v>0</v>
      </c>
      <c r="P240" s="189">
        <f t="shared" si="39"/>
        <v>0</v>
      </c>
      <c r="Q240" s="189">
        <f t="shared" si="46"/>
        <v>24561</v>
      </c>
      <c r="R240" s="189">
        <f t="shared" si="46"/>
        <v>0</v>
      </c>
      <c r="S240" s="189">
        <f t="shared" si="40"/>
        <v>24561</v>
      </c>
      <c r="T240" s="189">
        <f t="shared" si="46"/>
        <v>0</v>
      </c>
      <c r="U240" s="189">
        <f t="shared" si="46"/>
        <v>0</v>
      </c>
      <c r="V240" s="189">
        <f t="shared" si="41"/>
        <v>0</v>
      </c>
      <c r="W240" s="189">
        <f t="shared" si="46"/>
        <v>0</v>
      </c>
      <c r="X240" s="189">
        <f t="shared" si="46"/>
        <v>0</v>
      </c>
      <c r="Y240" s="189">
        <f t="shared" si="42"/>
        <v>0</v>
      </c>
      <c r="Z240" s="189">
        <f t="shared" si="46"/>
        <v>0</v>
      </c>
      <c r="AA240" s="189">
        <f t="shared" si="46"/>
        <v>0</v>
      </c>
      <c r="AB240" s="189">
        <f t="shared" si="43"/>
        <v>0</v>
      </c>
      <c r="AC240" s="189">
        <f t="shared" si="46"/>
        <v>0</v>
      </c>
      <c r="AD240" s="189">
        <f t="shared" si="46"/>
        <v>0</v>
      </c>
      <c r="AE240" s="189">
        <f t="shared" si="44"/>
        <v>0</v>
      </c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187"/>
      <c r="DH240" s="187"/>
      <c r="DI240" s="187"/>
      <c r="DJ240" s="187"/>
      <c r="DK240" s="187"/>
      <c r="DL240" s="187"/>
      <c r="DM240" s="187"/>
      <c r="DN240" s="187"/>
      <c r="DO240" s="187"/>
      <c r="DP240" s="187"/>
      <c r="DQ240" s="187"/>
      <c r="DR240" s="187"/>
      <c r="DS240" s="187"/>
      <c r="DT240" s="187"/>
      <c r="DU240" s="187"/>
      <c r="DV240" s="187"/>
      <c r="DW240" s="187"/>
      <c r="DX240" s="187"/>
      <c r="DY240" s="187"/>
      <c r="DZ240" s="187"/>
      <c r="EA240" s="187"/>
      <c r="EB240" s="187"/>
      <c r="EC240" s="187"/>
      <c r="ED240" s="187"/>
      <c r="EE240" s="187"/>
      <c r="EF240" s="187"/>
      <c r="EG240" s="187"/>
      <c r="EH240" s="187"/>
      <c r="EI240" s="187"/>
      <c r="EJ240" s="187"/>
      <c r="EK240" s="187"/>
      <c r="EL240" s="187"/>
      <c r="EM240" s="187"/>
      <c r="EN240" s="187"/>
      <c r="EO240" s="187"/>
      <c r="EP240" s="187"/>
      <c r="EQ240" s="187"/>
      <c r="ER240" s="187"/>
      <c r="ES240" s="187"/>
      <c r="ET240" s="187"/>
      <c r="EU240" s="187"/>
      <c r="EV240" s="187"/>
      <c r="EW240" s="187"/>
      <c r="EX240" s="187"/>
      <c r="EY240" s="187"/>
      <c r="EZ240" s="187"/>
      <c r="FA240" s="187"/>
      <c r="FB240" s="187"/>
      <c r="FC240" s="187"/>
      <c r="FD240" s="187"/>
      <c r="FE240" s="187"/>
      <c r="FF240" s="187"/>
      <c r="FG240" s="187"/>
      <c r="FH240" s="187"/>
      <c r="FI240" s="187"/>
      <c r="FJ240" s="187"/>
      <c r="FK240" s="187"/>
      <c r="FL240" s="187"/>
      <c r="FM240" s="187"/>
      <c r="FN240" s="187"/>
      <c r="FO240" s="187"/>
      <c r="FP240" s="187"/>
      <c r="FQ240" s="187"/>
      <c r="FR240" s="187"/>
      <c r="FS240" s="187"/>
      <c r="FT240" s="187"/>
      <c r="FU240" s="187"/>
      <c r="FV240" s="187"/>
      <c r="FW240" s="187"/>
      <c r="FX240" s="187"/>
      <c r="FY240" s="187"/>
      <c r="FZ240" s="187"/>
      <c r="GA240" s="187"/>
      <c r="GB240" s="187"/>
      <c r="GC240" s="187"/>
      <c r="GD240" s="187"/>
      <c r="GE240" s="187"/>
      <c r="GF240" s="187"/>
      <c r="GG240" s="187"/>
      <c r="GH240" s="187"/>
      <c r="GI240" s="187"/>
      <c r="GJ240" s="187"/>
      <c r="GK240" s="190"/>
      <c r="GL240" s="190"/>
      <c r="GM240" s="190"/>
      <c r="GN240" s="190"/>
      <c r="GO240" s="190"/>
      <c r="GP240" s="190"/>
      <c r="GQ240" s="190"/>
      <c r="GR240" s="190"/>
      <c r="GS240" s="190"/>
      <c r="GT240" s="190"/>
      <c r="GU240" s="190"/>
      <c r="GV240" s="190"/>
      <c r="GW240" s="190"/>
      <c r="GX240" s="190"/>
      <c r="GY240" s="190"/>
      <c r="GZ240" s="190"/>
      <c r="HA240" s="190"/>
      <c r="HB240" s="190"/>
      <c r="HC240" s="190"/>
      <c r="HD240" s="190"/>
      <c r="HE240" s="190"/>
      <c r="HF240" s="190"/>
      <c r="HG240" s="190"/>
      <c r="HH240" s="190"/>
      <c r="HI240" s="190"/>
      <c r="HJ240" s="190"/>
      <c r="HK240" s="190"/>
      <c r="HL240" s="190"/>
      <c r="HM240" s="190"/>
      <c r="HN240" s="190"/>
      <c r="HO240" s="190"/>
      <c r="HP240" s="190"/>
      <c r="HQ240" s="190"/>
      <c r="HR240" s="190"/>
      <c r="HS240" s="190"/>
      <c r="HT240" s="190"/>
      <c r="HU240" s="190"/>
      <c r="HV240" s="190"/>
      <c r="HW240" s="190"/>
      <c r="HX240" s="190"/>
      <c r="HY240" s="190"/>
      <c r="HZ240" s="190"/>
      <c r="IA240" s="190"/>
      <c r="IB240" s="190"/>
      <c r="IC240" s="190"/>
      <c r="ID240" s="190"/>
      <c r="IE240" s="190"/>
      <c r="IF240" s="190"/>
      <c r="IG240" s="190"/>
      <c r="IH240" s="190"/>
      <c r="II240" s="190"/>
      <c r="IJ240" s="190"/>
      <c r="IK240" s="190"/>
      <c r="IL240" s="190"/>
      <c r="IM240" s="190"/>
      <c r="IN240" s="190"/>
      <c r="IO240" s="190"/>
      <c r="IP240" s="190"/>
      <c r="IQ240" s="190"/>
      <c r="IR240" s="190"/>
      <c r="IS240" s="190"/>
      <c r="IT240" s="190"/>
      <c r="IU240" s="190"/>
      <c r="IV240" s="190"/>
    </row>
    <row r="241" spans="1:256" ht="78.75">
      <c r="A241" s="198" t="s">
        <v>805</v>
      </c>
      <c r="B241" s="199"/>
      <c r="C241" s="199"/>
      <c r="D241" s="203"/>
      <c r="E241" s="201">
        <f t="shared" si="34"/>
        <v>24561</v>
      </c>
      <c r="F241" s="201">
        <f t="shared" si="34"/>
        <v>0</v>
      </c>
      <c r="G241" s="201">
        <f t="shared" si="34"/>
        <v>24561</v>
      </c>
      <c r="H241" s="201"/>
      <c r="I241" s="201"/>
      <c r="J241" s="201">
        <f t="shared" si="37"/>
        <v>0</v>
      </c>
      <c r="K241" s="201"/>
      <c r="L241" s="201"/>
      <c r="M241" s="201">
        <f t="shared" si="38"/>
        <v>0</v>
      </c>
      <c r="N241" s="201"/>
      <c r="O241" s="201"/>
      <c r="P241" s="201">
        <f t="shared" si="39"/>
        <v>0</v>
      </c>
      <c r="Q241" s="201">
        <v>24561</v>
      </c>
      <c r="R241" s="201"/>
      <c r="S241" s="201">
        <f t="shared" si="40"/>
        <v>24561</v>
      </c>
      <c r="T241" s="201"/>
      <c r="U241" s="201"/>
      <c r="V241" s="201">
        <f t="shared" si="41"/>
        <v>0</v>
      </c>
      <c r="W241" s="201"/>
      <c r="X241" s="201"/>
      <c r="Y241" s="201">
        <f t="shared" si="42"/>
        <v>0</v>
      </c>
      <c r="Z241" s="201"/>
      <c r="AA241" s="201"/>
      <c r="AB241" s="201">
        <f t="shared" si="43"/>
        <v>0</v>
      </c>
      <c r="AC241" s="201"/>
      <c r="AD241" s="201"/>
      <c r="AE241" s="201">
        <f t="shared" si="44"/>
        <v>0</v>
      </c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  <c r="BI241" s="190"/>
      <c r="BJ241" s="190"/>
      <c r="BK241" s="190"/>
      <c r="BL241" s="190"/>
      <c r="BM241" s="190"/>
      <c r="BN241" s="190"/>
      <c r="BO241" s="190"/>
      <c r="BP241" s="190"/>
      <c r="BQ241" s="190"/>
      <c r="BR241" s="190"/>
      <c r="BS241" s="190"/>
      <c r="BT241" s="190"/>
      <c r="BU241" s="190"/>
      <c r="BV241" s="190"/>
      <c r="BW241" s="190"/>
      <c r="BX241" s="190"/>
      <c r="BY241" s="190"/>
      <c r="BZ241" s="190"/>
      <c r="CA241" s="190"/>
      <c r="CB241" s="190"/>
      <c r="CC241" s="190"/>
      <c r="CD241" s="190"/>
      <c r="CE241" s="190"/>
      <c r="CF241" s="190"/>
      <c r="CG241" s="190"/>
      <c r="CH241" s="190"/>
      <c r="CI241" s="190"/>
      <c r="CJ241" s="190"/>
      <c r="CK241" s="190"/>
      <c r="CL241" s="190"/>
      <c r="CM241" s="190"/>
      <c r="CN241" s="190"/>
      <c r="CO241" s="190"/>
      <c r="CP241" s="190"/>
      <c r="CQ241" s="190"/>
      <c r="CR241" s="190"/>
      <c r="CS241" s="190"/>
      <c r="CT241" s="190"/>
      <c r="CU241" s="190"/>
      <c r="CV241" s="190"/>
      <c r="CW241" s="190"/>
      <c r="CX241" s="190"/>
      <c r="CY241" s="190"/>
      <c r="CZ241" s="190"/>
      <c r="DA241" s="190"/>
      <c r="DB241" s="190"/>
      <c r="DC241" s="190"/>
      <c r="DD241" s="190"/>
      <c r="DE241" s="190"/>
      <c r="DF241" s="190"/>
      <c r="DG241" s="190"/>
      <c r="DH241" s="190"/>
      <c r="DI241" s="190"/>
      <c r="DJ241" s="190"/>
      <c r="DK241" s="190"/>
      <c r="DL241" s="190"/>
      <c r="DM241" s="190"/>
      <c r="DN241" s="190"/>
      <c r="DO241" s="190"/>
      <c r="DP241" s="190"/>
      <c r="DQ241" s="190"/>
      <c r="DR241" s="190"/>
      <c r="DS241" s="190"/>
      <c r="DT241" s="190"/>
      <c r="DU241" s="190"/>
      <c r="DV241" s="190"/>
      <c r="DW241" s="190"/>
      <c r="DX241" s="190"/>
      <c r="DY241" s="190"/>
      <c r="DZ241" s="190"/>
      <c r="EA241" s="190"/>
      <c r="EB241" s="190"/>
      <c r="EC241" s="190"/>
      <c r="ED241" s="190"/>
      <c r="EE241" s="190"/>
      <c r="EF241" s="190"/>
      <c r="EG241" s="190"/>
      <c r="EH241" s="190"/>
      <c r="EI241" s="190"/>
      <c r="EJ241" s="190"/>
      <c r="EK241" s="190"/>
      <c r="EL241" s="190"/>
      <c r="EM241" s="190"/>
      <c r="EN241" s="190"/>
      <c r="EO241" s="190"/>
      <c r="EP241" s="190"/>
      <c r="EQ241" s="190"/>
      <c r="ER241" s="190"/>
      <c r="ES241" s="190"/>
      <c r="ET241" s="190"/>
      <c r="EU241" s="190"/>
      <c r="EV241" s="190"/>
      <c r="EW241" s="190"/>
      <c r="EX241" s="190"/>
      <c r="EY241" s="190"/>
      <c r="EZ241" s="190"/>
      <c r="FA241" s="190"/>
      <c r="FB241" s="190"/>
      <c r="FC241" s="190"/>
      <c r="FD241" s="190"/>
      <c r="FE241" s="190"/>
      <c r="FF241" s="190"/>
      <c r="FG241" s="190"/>
      <c r="FH241" s="190"/>
      <c r="FI241" s="190"/>
      <c r="FJ241" s="190"/>
      <c r="FK241" s="190"/>
      <c r="FL241" s="190"/>
      <c r="FM241" s="190"/>
      <c r="FN241" s="190"/>
      <c r="FO241" s="190"/>
      <c r="FP241" s="190"/>
      <c r="FQ241" s="187"/>
      <c r="FR241" s="187"/>
      <c r="FS241" s="187"/>
      <c r="FT241" s="187"/>
      <c r="FU241" s="187"/>
      <c r="FV241" s="187"/>
      <c r="FW241" s="187"/>
      <c r="FX241" s="187"/>
      <c r="FY241" s="187"/>
      <c r="FZ241" s="187"/>
      <c r="GA241" s="187"/>
      <c r="GB241" s="187"/>
      <c r="GC241" s="187"/>
      <c r="GD241" s="187"/>
      <c r="GE241" s="187"/>
      <c r="GF241" s="187"/>
      <c r="GG241" s="187"/>
      <c r="GH241" s="187"/>
      <c r="GI241" s="187"/>
      <c r="GJ241" s="187"/>
      <c r="GK241" s="190"/>
      <c r="GL241" s="190"/>
      <c r="GM241" s="190"/>
      <c r="GN241" s="190"/>
      <c r="GO241" s="190"/>
      <c r="GP241" s="190"/>
      <c r="GQ241" s="190"/>
      <c r="GR241" s="190"/>
      <c r="GS241" s="190"/>
      <c r="GT241" s="190"/>
      <c r="GU241" s="190"/>
      <c r="GV241" s="190"/>
      <c r="GW241" s="190"/>
      <c r="GX241" s="190"/>
      <c r="GY241" s="190"/>
      <c r="GZ241" s="190"/>
      <c r="HA241" s="190"/>
      <c r="HB241" s="190"/>
      <c r="HC241" s="190"/>
      <c r="HD241" s="190"/>
      <c r="HE241" s="190"/>
      <c r="HF241" s="190"/>
      <c r="HG241" s="190"/>
      <c r="HH241" s="190"/>
      <c r="HI241" s="190"/>
      <c r="HJ241" s="190"/>
      <c r="HK241" s="190"/>
      <c r="HL241" s="190"/>
      <c r="HM241" s="190"/>
      <c r="HN241" s="190"/>
      <c r="HO241" s="190"/>
      <c r="HP241" s="190"/>
      <c r="HQ241" s="190"/>
      <c r="HR241" s="190"/>
      <c r="HS241" s="190"/>
      <c r="HT241" s="190"/>
      <c r="HU241" s="190"/>
      <c r="HV241" s="190"/>
      <c r="HW241" s="190"/>
      <c r="HX241" s="190"/>
      <c r="HY241" s="190"/>
      <c r="HZ241" s="190"/>
      <c r="IA241" s="190"/>
      <c r="IB241" s="190"/>
      <c r="IC241" s="190"/>
      <c r="ID241" s="190"/>
      <c r="IE241" s="190"/>
      <c r="IF241" s="190"/>
      <c r="IG241" s="190"/>
      <c r="IH241" s="190"/>
      <c r="II241" s="190"/>
      <c r="IJ241" s="190"/>
      <c r="IK241" s="190"/>
      <c r="IL241" s="190"/>
      <c r="IM241" s="190"/>
      <c r="IN241" s="190"/>
      <c r="IO241" s="190"/>
      <c r="IP241" s="190"/>
      <c r="IQ241" s="190"/>
      <c r="IR241" s="190"/>
      <c r="IS241" s="190"/>
      <c r="IT241" s="190"/>
      <c r="IU241" s="190"/>
      <c r="IV241" s="190"/>
    </row>
    <row r="242" spans="1:256" ht="31.5">
      <c r="A242" s="188" t="s">
        <v>659</v>
      </c>
      <c r="B242" s="197"/>
      <c r="C242" s="197"/>
      <c r="D242" s="197"/>
      <c r="E242" s="189">
        <f t="shared" si="34"/>
        <v>6488474</v>
      </c>
      <c r="F242" s="189">
        <f t="shared" si="34"/>
        <v>73323</v>
      </c>
      <c r="G242" s="189">
        <f t="shared" si="34"/>
        <v>6415151</v>
      </c>
      <c r="H242" s="189">
        <f>SUM(H243,H246,H249,H256,H253,H270)</f>
        <v>388303</v>
      </c>
      <c r="I242" s="189">
        <f>SUM(I243,I246,I249,I256,I253,I270)</f>
        <v>0</v>
      </c>
      <c r="J242" s="189">
        <f t="shared" si="37"/>
        <v>388303</v>
      </c>
      <c r="K242" s="189">
        <f>SUM(K243,K246,K249,K256,K253,K270)</f>
        <v>282982</v>
      </c>
      <c r="L242" s="189">
        <f>SUM(L243,L246,L249,L256,L253,L270)</f>
        <v>0</v>
      </c>
      <c r="M242" s="189">
        <f t="shared" si="38"/>
        <v>282982</v>
      </c>
      <c r="N242" s="189">
        <f>SUM(N243,N246,N249,N256,N253,N270)</f>
        <v>220904</v>
      </c>
      <c r="O242" s="189">
        <f>SUM(O243,O246,O249,O256,O253,O270)</f>
        <v>21000</v>
      </c>
      <c r="P242" s="189">
        <f t="shared" si="39"/>
        <v>199904</v>
      </c>
      <c r="Q242" s="189">
        <f>SUM(Q243,Q246,Q249,Q256,Q253,Q270)</f>
        <v>1413680</v>
      </c>
      <c r="R242" s="189">
        <f>SUM(R243,R246,R249,R256,R253,R270)</f>
        <v>52323</v>
      </c>
      <c r="S242" s="189">
        <f t="shared" si="40"/>
        <v>1361357</v>
      </c>
      <c r="T242" s="189">
        <f>SUM(T243,T246,T249,T256,T253,T270)</f>
        <v>0</v>
      </c>
      <c r="U242" s="189">
        <f>SUM(U243,U246,U249,U256,U253,U270)</f>
        <v>0</v>
      </c>
      <c r="V242" s="189">
        <f t="shared" si="41"/>
        <v>0</v>
      </c>
      <c r="W242" s="189">
        <f>SUM(W243,W246,W249,W256,W253,W270)</f>
        <v>3672605</v>
      </c>
      <c r="X242" s="189">
        <f>SUM(X243,X246,X249,X256,X253,X270)</f>
        <v>0</v>
      </c>
      <c r="Y242" s="189">
        <f t="shared" si="42"/>
        <v>3672605</v>
      </c>
      <c r="Z242" s="189">
        <f>SUM(Z243,Z246,Z249,Z256,Z253,Z270)</f>
        <v>0</v>
      </c>
      <c r="AA242" s="189">
        <f>SUM(AA243,AA246,AA249,AA256,AA253,AA270)</f>
        <v>0</v>
      </c>
      <c r="AB242" s="189">
        <f t="shared" si="43"/>
        <v>0</v>
      </c>
      <c r="AC242" s="189">
        <f>SUM(AC243,AC246,AC249,AC256,AC253,AC270)</f>
        <v>510000</v>
      </c>
      <c r="AD242" s="189">
        <f>SUM(AD243,AD246,AD249,AD256,AD253,AD270)</f>
        <v>0</v>
      </c>
      <c r="AE242" s="189">
        <f t="shared" si="44"/>
        <v>510000</v>
      </c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  <c r="EG242" s="190"/>
      <c r="EH242" s="190"/>
      <c r="EI242" s="190"/>
      <c r="EJ242" s="190"/>
      <c r="EK242" s="190"/>
      <c r="EL242" s="190"/>
      <c r="EM242" s="190"/>
      <c r="EN242" s="190"/>
      <c r="EO242" s="190"/>
      <c r="EP242" s="190"/>
      <c r="EQ242" s="190"/>
      <c r="ER242" s="190"/>
      <c r="ES242" s="190"/>
      <c r="ET242" s="190"/>
      <c r="EU242" s="190"/>
      <c r="EV242" s="190"/>
      <c r="EW242" s="190"/>
      <c r="EX242" s="190"/>
      <c r="EY242" s="190"/>
      <c r="EZ242" s="190"/>
      <c r="FA242" s="190"/>
      <c r="FB242" s="190"/>
      <c r="FC242" s="190"/>
      <c r="FD242" s="190"/>
      <c r="FE242" s="190"/>
      <c r="FF242" s="190"/>
      <c r="FG242" s="190"/>
      <c r="FH242" s="190"/>
      <c r="FI242" s="190"/>
      <c r="FJ242" s="190"/>
      <c r="FK242" s="190"/>
      <c r="FL242" s="190"/>
      <c r="FM242" s="190"/>
      <c r="FN242" s="190"/>
      <c r="FO242" s="190"/>
      <c r="FP242" s="190"/>
      <c r="FQ242" s="190"/>
      <c r="FR242" s="190"/>
      <c r="FS242" s="190"/>
      <c r="FT242" s="190"/>
      <c r="FU242" s="190"/>
      <c r="FV242" s="190"/>
      <c r="FW242" s="190"/>
      <c r="FX242" s="190"/>
      <c r="FY242" s="190"/>
      <c r="FZ242" s="190"/>
      <c r="GA242" s="190"/>
      <c r="GB242" s="190"/>
      <c r="GC242" s="190"/>
      <c r="GD242" s="190"/>
      <c r="GE242" s="190"/>
      <c r="GF242" s="190"/>
      <c r="GG242" s="190"/>
      <c r="GH242" s="190"/>
      <c r="GI242" s="190"/>
      <c r="GJ242" s="190"/>
      <c r="GK242" s="190"/>
      <c r="GL242" s="190"/>
      <c r="GM242" s="190"/>
      <c r="GN242" s="190"/>
      <c r="GO242" s="190"/>
      <c r="GP242" s="190"/>
      <c r="GQ242" s="190"/>
      <c r="GR242" s="190"/>
      <c r="GS242" s="190"/>
      <c r="GT242" s="190"/>
      <c r="GU242" s="190"/>
      <c r="GV242" s="190"/>
      <c r="GW242" s="190"/>
      <c r="GX242" s="190"/>
      <c r="GY242" s="190"/>
      <c r="GZ242" s="190"/>
      <c r="HA242" s="190"/>
      <c r="HB242" s="190"/>
      <c r="HC242" s="190"/>
      <c r="HD242" s="190"/>
      <c r="HE242" s="190"/>
      <c r="HF242" s="190"/>
      <c r="HG242" s="190"/>
      <c r="HH242" s="190"/>
      <c r="HI242" s="190"/>
      <c r="HJ242" s="190"/>
      <c r="HK242" s="190"/>
      <c r="HL242" s="190"/>
      <c r="HM242" s="190"/>
      <c r="HN242" s="190"/>
      <c r="HO242" s="190"/>
      <c r="HP242" s="190"/>
      <c r="HQ242" s="190"/>
      <c r="HR242" s="190"/>
      <c r="HS242" s="190"/>
      <c r="HT242" s="190"/>
      <c r="HU242" s="190"/>
      <c r="HV242" s="190"/>
      <c r="HW242" s="190"/>
      <c r="HX242" s="190"/>
      <c r="HY242" s="190"/>
      <c r="HZ242" s="190"/>
      <c r="IA242" s="190"/>
      <c r="IB242" s="190"/>
      <c r="IC242" s="190"/>
      <c r="ID242" s="190"/>
      <c r="IE242" s="190"/>
      <c r="IF242" s="190"/>
      <c r="IG242" s="190"/>
      <c r="IH242" s="190"/>
      <c r="II242" s="190"/>
      <c r="IJ242" s="190"/>
      <c r="IK242" s="190"/>
      <c r="IL242" s="190"/>
      <c r="IM242" s="190"/>
      <c r="IN242" s="190"/>
      <c r="IO242" s="190"/>
      <c r="IP242" s="190"/>
      <c r="IQ242" s="190"/>
      <c r="IR242" s="190"/>
      <c r="IS242" s="190"/>
      <c r="IT242" s="190"/>
      <c r="IU242" s="190"/>
      <c r="IV242" s="190"/>
    </row>
    <row r="243" spans="1:256" ht="15.75">
      <c r="A243" s="188" t="s">
        <v>738</v>
      </c>
      <c r="B243" s="197"/>
      <c r="C243" s="197"/>
      <c r="D243" s="197"/>
      <c r="E243" s="189">
        <f t="shared" si="34"/>
        <v>2994</v>
      </c>
      <c r="F243" s="189">
        <f t="shared" si="34"/>
        <v>2344</v>
      </c>
      <c r="G243" s="189">
        <f t="shared" si="34"/>
        <v>650</v>
      </c>
      <c r="H243" s="189">
        <f>SUM(H244:H245)</f>
        <v>0</v>
      </c>
      <c r="I243" s="189">
        <f>SUM(I244:I245)</f>
        <v>0</v>
      </c>
      <c r="J243" s="189">
        <f t="shared" si="37"/>
        <v>0</v>
      </c>
      <c r="K243" s="189">
        <f>SUM(K244:K245)</f>
        <v>0</v>
      </c>
      <c r="L243" s="189">
        <f>SUM(L244:L245)</f>
        <v>0</v>
      </c>
      <c r="M243" s="189">
        <f t="shared" si="38"/>
        <v>0</v>
      </c>
      <c r="N243" s="189">
        <f>SUM(N244:N245)</f>
        <v>650</v>
      </c>
      <c r="O243" s="189">
        <f>SUM(O244:O245)</f>
        <v>0</v>
      </c>
      <c r="P243" s="189">
        <f t="shared" si="39"/>
        <v>650</v>
      </c>
      <c r="Q243" s="189">
        <f>SUM(Q244:Q245)</f>
        <v>2344</v>
      </c>
      <c r="R243" s="189">
        <f>SUM(R244:R245)</f>
        <v>2344</v>
      </c>
      <c r="S243" s="189">
        <f t="shared" si="40"/>
        <v>0</v>
      </c>
      <c r="T243" s="189">
        <f>SUM(T244:T245)</f>
        <v>0</v>
      </c>
      <c r="U243" s="189">
        <f>SUM(U244:U245)</f>
        <v>0</v>
      </c>
      <c r="V243" s="189">
        <f t="shared" si="41"/>
        <v>0</v>
      </c>
      <c r="W243" s="189">
        <f>SUM(W244:W245)</f>
        <v>0</v>
      </c>
      <c r="X243" s="189">
        <f>SUM(X244:X245)</f>
        <v>0</v>
      </c>
      <c r="Y243" s="189">
        <f t="shared" si="42"/>
        <v>0</v>
      </c>
      <c r="Z243" s="189">
        <f>SUM(Z244:Z245)</f>
        <v>0</v>
      </c>
      <c r="AA243" s="189">
        <f>SUM(AA244:AA245)</f>
        <v>0</v>
      </c>
      <c r="AB243" s="189">
        <f t="shared" si="43"/>
        <v>0</v>
      </c>
      <c r="AC243" s="189">
        <f>SUM(AC244:AC245)</f>
        <v>0</v>
      </c>
      <c r="AD243" s="189">
        <f>SUM(AD244:AD245)</f>
        <v>0</v>
      </c>
      <c r="AE243" s="189">
        <f t="shared" si="44"/>
        <v>0</v>
      </c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0"/>
      <c r="BQ243" s="190"/>
      <c r="BR243" s="190"/>
      <c r="BS243" s="190"/>
      <c r="BT243" s="190"/>
      <c r="BU243" s="190"/>
      <c r="BV243" s="190"/>
      <c r="BW243" s="190"/>
      <c r="BX243" s="190"/>
      <c r="BY243" s="190"/>
      <c r="BZ243" s="190"/>
      <c r="CA243" s="190"/>
      <c r="CB243" s="190"/>
      <c r="CC243" s="190"/>
      <c r="CD243" s="190"/>
      <c r="CE243" s="190"/>
      <c r="CF243" s="190"/>
      <c r="CG243" s="190"/>
      <c r="CH243" s="190"/>
      <c r="CI243" s="190"/>
      <c r="CJ243" s="190"/>
      <c r="CK243" s="190"/>
      <c r="CL243" s="190"/>
      <c r="CM243" s="190"/>
      <c r="CN243" s="190"/>
      <c r="CO243" s="190"/>
      <c r="CP243" s="190"/>
      <c r="CQ243" s="190"/>
      <c r="CR243" s="190"/>
      <c r="CS243" s="190"/>
      <c r="CT243" s="190"/>
      <c r="CU243" s="190"/>
      <c r="CV243" s="190"/>
      <c r="CW243" s="190"/>
      <c r="CX243" s="190"/>
      <c r="CY243" s="190"/>
      <c r="CZ243" s="190"/>
      <c r="DA243" s="190"/>
      <c r="DB243" s="190"/>
      <c r="DC243" s="190"/>
      <c r="DD243" s="190"/>
      <c r="DE243" s="190"/>
      <c r="DF243" s="190"/>
      <c r="DG243" s="190"/>
      <c r="DH243" s="190"/>
      <c r="DI243" s="190"/>
      <c r="DJ243" s="190"/>
      <c r="DK243" s="190"/>
      <c r="DL243" s="190"/>
      <c r="DM243" s="190"/>
      <c r="DN243" s="190"/>
      <c r="DO243" s="190"/>
      <c r="DP243" s="190"/>
      <c r="DQ243" s="190"/>
      <c r="DR243" s="190"/>
      <c r="DS243" s="190"/>
      <c r="DT243" s="190"/>
      <c r="DU243" s="190"/>
      <c r="DV243" s="190"/>
      <c r="DW243" s="190"/>
      <c r="DX243" s="190"/>
      <c r="DY243" s="190"/>
      <c r="DZ243" s="190"/>
      <c r="EA243" s="190"/>
      <c r="EB243" s="190"/>
      <c r="EC243" s="190"/>
      <c r="ED243" s="190"/>
      <c r="EE243" s="190"/>
      <c r="EF243" s="190"/>
      <c r="EG243" s="190"/>
      <c r="EH243" s="190"/>
      <c r="EI243" s="190"/>
      <c r="EJ243" s="190"/>
      <c r="EK243" s="190"/>
      <c r="EL243" s="190"/>
      <c r="EM243" s="190"/>
      <c r="EN243" s="190"/>
      <c r="EO243" s="190"/>
      <c r="EP243" s="190"/>
      <c r="EQ243" s="190"/>
      <c r="ER243" s="190"/>
      <c r="ES243" s="190"/>
      <c r="ET243" s="190"/>
      <c r="EU243" s="190"/>
      <c r="EV243" s="190"/>
      <c r="EW243" s="190"/>
      <c r="EX243" s="190"/>
      <c r="EY243" s="190"/>
      <c r="EZ243" s="190"/>
      <c r="FA243" s="190"/>
      <c r="FB243" s="190"/>
      <c r="FC243" s="190"/>
      <c r="FD243" s="190"/>
      <c r="FE243" s="190"/>
      <c r="FF243" s="190"/>
      <c r="FG243" s="190"/>
      <c r="FH243" s="190"/>
      <c r="FI243" s="190"/>
      <c r="FJ243" s="190"/>
      <c r="FK243" s="190"/>
      <c r="FL243" s="190"/>
      <c r="FM243" s="190"/>
      <c r="FN243" s="190"/>
      <c r="FO243" s="190"/>
      <c r="FP243" s="190"/>
      <c r="FQ243" s="190"/>
      <c r="FR243" s="190"/>
      <c r="FS243" s="190"/>
      <c r="FT243" s="190"/>
      <c r="FU243" s="190"/>
      <c r="FV243" s="190"/>
      <c r="FW243" s="190"/>
      <c r="FX243" s="190"/>
      <c r="FY243" s="190"/>
      <c r="FZ243" s="190"/>
      <c r="GA243" s="190"/>
      <c r="GB243" s="190"/>
      <c r="GC243" s="190"/>
      <c r="GD243" s="190"/>
      <c r="GE243" s="190"/>
      <c r="GF243" s="190"/>
      <c r="GG243" s="190"/>
      <c r="GH243" s="190"/>
      <c r="GI243" s="190"/>
      <c r="GJ243" s="190"/>
      <c r="GK243" s="187"/>
      <c r="GL243" s="187"/>
      <c r="GM243" s="187"/>
      <c r="GN243" s="187"/>
      <c r="GO243" s="187"/>
      <c r="GP243" s="187"/>
      <c r="GQ243" s="187"/>
      <c r="GR243" s="187"/>
      <c r="GS243" s="187"/>
      <c r="GT243" s="187"/>
      <c r="GU243" s="187"/>
      <c r="GV243" s="187"/>
      <c r="GW243" s="187"/>
      <c r="GX243" s="187"/>
      <c r="GY243" s="187"/>
      <c r="GZ243" s="187"/>
      <c r="HA243" s="187"/>
      <c r="HB243" s="187"/>
      <c r="HC243" s="187"/>
      <c r="HD243" s="187"/>
      <c r="HE243" s="187"/>
      <c r="HF243" s="187"/>
      <c r="HG243" s="187"/>
      <c r="HH243" s="187"/>
      <c r="HI243" s="187"/>
      <c r="HJ243" s="187"/>
      <c r="HK243" s="187"/>
      <c r="HL243" s="187"/>
      <c r="HM243" s="187"/>
      <c r="HN243" s="187"/>
      <c r="HO243" s="187"/>
      <c r="HP243" s="187"/>
      <c r="HQ243" s="187"/>
      <c r="HR243" s="187"/>
      <c r="HS243" s="187"/>
      <c r="HT243" s="187"/>
      <c r="HU243" s="187"/>
      <c r="HV243" s="187"/>
      <c r="HW243" s="187"/>
      <c r="HX243" s="187"/>
      <c r="HY243" s="187"/>
      <c r="HZ243" s="187"/>
      <c r="IA243" s="187"/>
      <c r="IB243" s="187"/>
      <c r="IC243" s="187"/>
      <c r="ID243" s="187"/>
      <c r="IE243" s="187"/>
      <c r="IF243" s="187"/>
      <c r="IG243" s="187"/>
      <c r="IH243" s="187"/>
      <c r="II243" s="187"/>
      <c r="IJ243" s="187"/>
      <c r="IK243" s="187"/>
      <c r="IL243" s="187"/>
      <c r="IM243" s="187"/>
      <c r="IN243" s="187"/>
      <c r="IO243" s="187"/>
      <c r="IP243" s="187"/>
      <c r="IQ243" s="187"/>
      <c r="IR243" s="187"/>
      <c r="IS243" s="187"/>
      <c r="IT243" s="187"/>
      <c r="IU243" s="187"/>
      <c r="IV243" s="187"/>
    </row>
    <row r="244" spans="1:256" ht="31.5">
      <c r="A244" s="209" t="s">
        <v>806</v>
      </c>
      <c r="B244" s="199">
        <v>2</v>
      </c>
      <c r="C244" s="199">
        <v>622</v>
      </c>
      <c r="D244" s="199">
        <v>5201</v>
      </c>
      <c r="E244" s="201">
        <f t="shared" si="34"/>
        <v>650</v>
      </c>
      <c r="F244" s="201">
        <f t="shared" si="34"/>
        <v>0</v>
      </c>
      <c r="G244" s="201">
        <f t="shared" si="34"/>
        <v>650</v>
      </c>
      <c r="H244" s="201"/>
      <c r="I244" s="201"/>
      <c r="J244" s="201">
        <f t="shared" si="37"/>
        <v>0</v>
      </c>
      <c r="K244" s="201"/>
      <c r="L244" s="201"/>
      <c r="M244" s="201">
        <f t="shared" si="38"/>
        <v>0</v>
      </c>
      <c r="N244" s="201">
        <v>650</v>
      </c>
      <c r="O244" s="201"/>
      <c r="P244" s="201">
        <f t="shared" si="39"/>
        <v>650</v>
      </c>
      <c r="Q244" s="201"/>
      <c r="R244" s="201"/>
      <c r="S244" s="201">
        <f t="shared" si="40"/>
        <v>0</v>
      </c>
      <c r="T244" s="201"/>
      <c r="U244" s="201"/>
      <c r="V244" s="201">
        <f t="shared" si="41"/>
        <v>0</v>
      </c>
      <c r="W244" s="201"/>
      <c r="X244" s="201"/>
      <c r="Y244" s="201">
        <f t="shared" si="42"/>
        <v>0</v>
      </c>
      <c r="Z244" s="201"/>
      <c r="AA244" s="201"/>
      <c r="AB244" s="201">
        <f t="shared" si="43"/>
        <v>0</v>
      </c>
      <c r="AC244" s="201"/>
      <c r="AD244" s="201"/>
      <c r="AE244" s="201">
        <f t="shared" si="44"/>
        <v>0</v>
      </c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0"/>
      <c r="BN244" s="190"/>
      <c r="BO244" s="190"/>
      <c r="BP244" s="190"/>
      <c r="BQ244" s="190"/>
      <c r="BR244" s="190"/>
      <c r="BS244" s="190"/>
      <c r="BT244" s="190"/>
      <c r="BU244" s="190"/>
      <c r="BV244" s="190"/>
      <c r="BW244" s="190"/>
      <c r="BX244" s="190"/>
      <c r="BY244" s="190"/>
      <c r="BZ244" s="190"/>
      <c r="CA244" s="190"/>
      <c r="CB244" s="190"/>
      <c r="CC244" s="190"/>
      <c r="CD244" s="190"/>
      <c r="CE244" s="190"/>
      <c r="CF244" s="190"/>
      <c r="CG244" s="190"/>
      <c r="CH244" s="190"/>
      <c r="CI244" s="190"/>
      <c r="CJ244" s="190"/>
      <c r="CK244" s="190"/>
      <c r="CL244" s="190"/>
      <c r="CM244" s="190"/>
      <c r="CN244" s="190"/>
      <c r="CO244" s="190"/>
      <c r="CP244" s="190"/>
      <c r="CQ244" s="190"/>
      <c r="CR244" s="190"/>
      <c r="CS244" s="190"/>
      <c r="CT244" s="190"/>
      <c r="CU244" s="190"/>
      <c r="CV244" s="190"/>
      <c r="CW244" s="190"/>
      <c r="CX244" s="190"/>
      <c r="CY244" s="190"/>
      <c r="CZ244" s="190"/>
      <c r="DA244" s="190"/>
      <c r="DB244" s="190"/>
      <c r="DC244" s="190"/>
      <c r="DD244" s="190"/>
      <c r="DE244" s="190"/>
      <c r="DF244" s="190"/>
      <c r="DG244" s="190"/>
      <c r="DH244" s="190"/>
      <c r="DI244" s="190"/>
      <c r="DJ244" s="190"/>
      <c r="DK244" s="190"/>
      <c r="DL244" s="190"/>
      <c r="DM244" s="190"/>
      <c r="DN244" s="190"/>
      <c r="DO244" s="190"/>
      <c r="DP244" s="190"/>
      <c r="DQ244" s="190"/>
      <c r="DR244" s="190"/>
      <c r="DS244" s="190"/>
      <c r="DT244" s="190"/>
      <c r="DU244" s="190"/>
      <c r="DV244" s="190"/>
      <c r="DW244" s="190"/>
      <c r="DX244" s="190"/>
      <c r="DY244" s="190"/>
      <c r="DZ244" s="190"/>
      <c r="EA244" s="190"/>
      <c r="EB244" s="190"/>
      <c r="EC244" s="190"/>
      <c r="ED244" s="190"/>
      <c r="EE244" s="190"/>
      <c r="EF244" s="190"/>
      <c r="EG244" s="190"/>
      <c r="EH244" s="190"/>
      <c r="EI244" s="190"/>
      <c r="EJ244" s="190"/>
      <c r="EK244" s="190"/>
      <c r="EL244" s="190"/>
      <c r="EM244" s="190"/>
      <c r="EN244" s="190"/>
      <c r="EO244" s="190"/>
      <c r="EP244" s="190"/>
      <c r="EQ244" s="190"/>
      <c r="ER244" s="190"/>
      <c r="ES244" s="190"/>
      <c r="ET244" s="190"/>
      <c r="EU244" s="190"/>
      <c r="EV244" s="190"/>
      <c r="EW244" s="190"/>
      <c r="EX244" s="190"/>
      <c r="EY244" s="190"/>
      <c r="EZ244" s="190"/>
      <c r="FA244" s="190"/>
      <c r="FB244" s="190"/>
      <c r="FC244" s="190"/>
      <c r="FD244" s="190"/>
      <c r="FE244" s="190"/>
      <c r="FF244" s="190"/>
      <c r="FG244" s="190"/>
      <c r="FH244" s="190"/>
      <c r="FI244" s="190"/>
      <c r="FJ244" s="190"/>
      <c r="FK244" s="190"/>
      <c r="FL244" s="190"/>
      <c r="FM244" s="190"/>
      <c r="FN244" s="190"/>
      <c r="FO244" s="190"/>
      <c r="FP244" s="190"/>
      <c r="FQ244" s="190"/>
      <c r="FR244" s="190"/>
      <c r="FS244" s="190"/>
      <c r="FT244" s="190"/>
      <c r="FU244" s="190"/>
      <c r="FV244" s="190"/>
      <c r="FW244" s="190"/>
      <c r="FX244" s="190"/>
      <c r="FY244" s="190"/>
      <c r="FZ244" s="190"/>
      <c r="GA244" s="190"/>
      <c r="GB244" s="190"/>
      <c r="GC244" s="190"/>
      <c r="GD244" s="190"/>
      <c r="GE244" s="190"/>
      <c r="GF244" s="190"/>
      <c r="GG244" s="190"/>
      <c r="GH244" s="190"/>
      <c r="GI244" s="190"/>
      <c r="GJ244" s="190"/>
      <c r="GK244" s="190"/>
      <c r="GL244" s="190"/>
      <c r="GM244" s="190"/>
      <c r="GN244" s="190"/>
      <c r="GO244" s="190"/>
      <c r="GP244" s="190"/>
      <c r="GQ244" s="190"/>
      <c r="GR244" s="190"/>
      <c r="GS244" s="190"/>
      <c r="GT244" s="190"/>
      <c r="GU244" s="190"/>
      <c r="GV244" s="190"/>
      <c r="GW244" s="190"/>
      <c r="GX244" s="190"/>
      <c r="GY244" s="190"/>
      <c r="GZ244" s="190"/>
      <c r="HA244" s="190"/>
      <c r="HB244" s="190"/>
      <c r="HC244" s="190"/>
      <c r="HD244" s="190"/>
      <c r="HE244" s="190"/>
      <c r="HF244" s="190"/>
      <c r="HG244" s="190"/>
      <c r="HH244" s="190"/>
      <c r="HI244" s="190"/>
      <c r="HJ244" s="190"/>
      <c r="HK244" s="190"/>
      <c r="HL244" s="190"/>
      <c r="HM244" s="190"/>
      <c r="HN244" s="190"/>
      <c r="HO244" s="190"/>
      <c r="HP244" s="190"/>
      <c r="HQ244" s="190"/>
      <c r="HR244" s="190"/>
      <c r="HS244" s="190"/>
      <c r="HT244" s="190"/>
      <c r="HU244" s="190"/>
      <c r="HV244" s="190"/>
      <c r="HW244" s="190"/>
      <c r="HX244" s="190"/>
      <c r="HY244" s="190"/>
      <c r="HZ244" s="190"/>
      <c r="IA244" s="190"/>
      <c r="IB244" s="190"/>
      <c r="IC244" s="190"/>
      <c r="ID244" s="190"/>
      <c r="IE244" s="190"/>
      <c r="IF244" s="190"/>
      <c r="IG244" s="190"/>
      <c r="IH244" s="190"/>
      <c r="II244" s="190"/>
      <c r="IJ244" s="190"/>
      <c r="IK244" s="190"/>
      <c r="IL244" s="190"/>
      <c r="IM244" s="190"/>
      <c r="IN244" s="190"/>
      <c r="IO244" s="190"/>
      <c r="IP244" s="190"/>
      <c r="IQ244" s="190"/>
      <c r="IR244" s="190"/>
      <c r="IS244" s="190"/>
      <c r="IT244" s="190"/>
      <c r="IU244" s="190"/>
      <c r="IV244" s="190"/>
    </row>
    <row r="245" spans="1:256" ht="78.75">
      <c r="A245" s="206" t="s">
        <v>807</v>
      </c>
      <c r="B245" s="200"/>
      <c r="C245" s="200"/>
      <c r="D245" s="200"/>
      <c r="E245" s="201">
        <f t="shared" si="34"/>
        <v>2344</v>
      </c>
      <c r="F245" s="201">
        <f t="shared" si="34"/>
        <v>2344</v>
      </c>
      <c r="G245" s="201">
        <f t="shared" si="34"/>
        <v>0</v>
      </c>
      <c r="H245" s="201"/>
      <c r="I245" s="201"/>
      <c r="J245" s="201">
        <f t="shared" si="37"/>
        <v>0</v>
      </c>
      <c r="K245" s="201"/>
      <c r="L245" s="201"/>
      <c r="M245" s="201">
        <f t="shared" si="38"/>
        <v>0</v>
      </c>
      <c r="N245" s="201"/>
      <c r="O245" s="201"/>
      <c r="P245" s="201">
        <f t="shared" si="39"/>
        <v>0</v>
      </c>
      <c r="Q245" s="201">
        <v>2344</v>
      </c>
      <c r="R245" s="201">
        <v>2344</v>
      </c>
      <c r="S245" s="201">
        <f t="shared" si="40"/>
        <v>0</v>
      </c>
      <c r="T245" s="201"/>
      <c r="U245" s="201"/>
      <c r="V245" s="201">
        <f t="shared" si="41"/>
        <v>0</v>
      </c>
      <c r="W245" s="201"/>
      <c r="X245" s="201"/>
      <c r="Y245" s="201">
        <f t="shared" si="42"/>
        <v>0</v>
      </c>
      <c r="Z245" s="201"/>
      <c r="AA245" s="201"/>
      <c r="AB245" s="201">
        <f t="shared" si="43"/>
        <v>0</v>
      </c>
      <c r="AC245" s="201"/>
      <c r="AD245" s="201"/>
      <c r="AE245" s="201">
        <f t="shared" si="44"/>
        <v>0</v>
      </c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0"/>
      <c r="CC245" s="190"/>
      <c r="CD245" s="190"/>
      <c r="CE245" s="190"/>
      <c r="CF245" s="190"/>
      <c r="CG245" s="190"/>
      <c r="CH245" s="190"/>
      <c r="CI245" s="190"/>
      <c r="CJ245" s="190"/>
      <c r="CK245" s="190"/>
      <c r="CL245" s="190"/>
      <c r="CM245" s="190"/>
      <c r="CN245" s="190"/>
      <c r="CO245" s="190"/>
      <c r="CP245" s="190"/>
      <c r="CQ245" s="190"/>
      <c r="CR245" s="190"/>
      <c r="CS245" s="190"/>
      <c r="CT245" s="190"/>
      <c r="CU245" s="190"/>
      <c r="CV245" s="190"/>
      <c r="CW245" s="190"/>
      <c r="CX245" s="190"/>
      <c r="CY245" s="190"/>
      <c r="CZ245" s="190"/>
      <c r="DA245" s="190"/>
      <c r="DB245" s="190"/>
      <c r="DC245" s="190"/>
      <c r="DD245" s="190"/>
      <c r="DE245" s="190"/>
      <c r="DF245" s="190"/>
      <c r="DG245" s="190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190"/>
      <c r="DR245" s="190"/>
      <c r="DS245" s="190"/>
      <c r="DT245" s="190"/>
      <c r="DU245" s="190"/>
      <c r="DV245" s="190"/>
      <c r="DW245" s="190"/>
      <c r="DX245" s="190"/>
      <c r="DY245" s="190"/>
      <c r="DZ245" s="190"/>
      <c r="EA245" s="190"/>
      <c r="EB245" s="190"/>
      <c r="EC245" s="190"/>
      <c r="ED245" s="190"/>
      <c r="EE245" s="190"/>
      <c r="EF245" s="190"/>
      <c r="EG245" s="190"/>
      <c r="EH245" s="190"/>
      <c r="EI245" s="190"/>
      <c r="EJ245" s="190"/>
      <c r="EK245" s="190"/>
      <c r="EL245" s="190"/>
      <c r="EM245" s="190"/>
      <c r="EN245" s="190"/>
      <c r="EO245" s="190"/>
      <c r="EP245" s="190"/>
      <c r="EQ245" s="190"/>
      <c r="ER245" s="190"/>
      <c r="ES245" s="190"/>
      <c r="ET245" s="190"/>
      <c r="EU245" s="190"/>
      <c r="EV245" s="190"/>
      <c r="EW245" s="190"/>
      <c r="EX245" s="190"/>
      <c r="EY245" s="190"/>
      <c r="EZ245" s="190"/>
      <c r="FA245" s="190"/>
      <c r="FB245" s="190"/>
      <c r="FC245" s="190"/>
      <c r="FD245" s="190"/>
      <c r="FE245" s="190"/>
      <c r="FF245" s="190"/>
      <c r="FG245" s="190"/>
      <c r="FH245" s="190"/>
      <c r="FI245" s="190"/>
      <c r="FJ245" s="190"/>
      <c r="FK245" s="190"/>
      <c r="FL245" s="190"/>
      <c r="FM245" s="190"/>
      <c r="FN245" s="190"/>
      <c r="FO245" s="190"/>
      <c r="FP245" s="190"/>
      <c r="FQ245" s="190"/>
      <c r="FR245" s="190"/>
      <c r="FS245" s="190"/>
      <c r="FT245" s="190"/>
      <c r="FU245" s="190"/>
      <c r="FV245" s="190"/>
      <c r="FW245" s="190"/>
      <c r="FX245" s="190"/>
      <c r="FY245" s="190"/>
      <c r="FZ245" s="190"/>
      <c r="GA245" s="190"/>
      <c r="GB245" s="190"/>
      <c r="GC245" s="190"/>
      <c r="GD245" s="190"/>
      <c r="GE245" s="190"/>
      <c r="GF245" s="190"/>
      <c r="GG245" s="190"/>
      <c r="GH245" s="190"/>
      <c r="GI245" s="190"/>
      <c r="GJ245" s="190"/>
      <c r="GK245" s="190"/>
      <c r="GL245" s="190"/>
      <c r="GM245" s="190"/>
      <c r="GN245" s="190"/>
      <c r="GO245" s="190"/>
      <c r="GP245" s="190"/>
      <c r="GQ245" s="190"/>
      <c r="GR245" s="190"/>
      <c r="GS245" s="190"/>
      <c r="GT245" s="190"/>
      <c r="GU245" s="190"/>
      <c r="GV245" s="190"/>
      <c r="GW245" s="190"/>
      <c r="GX245" s="190"/>
      <c r="GY245" s="190"/>
      <c r="GZ245" s="190"/>
      <c r="HA245" s="190"/>
      <c r="HB245" s="190"/>
      <c r="HC245" s="190"/>
      <c r="HD245" s="190"/>
      <c r="HE245" s="190"/>
      <c r="HF245" s="190"/>
      <c r="HG245" s="190"/>
      <c r="HH245" s="190"/>
      <c r="HI245" s="190"/>
      <c r="HJ245" s="190"/>
      <c r="HK245" s="190"/>
      <c r="HL245" s="190"/>
      <c r="HM245" s="190"/>
      <c r="HN245" s="190"/>
      <c r="HO245" s="190"/>
      <c r="HP245" s="190"/>
      <c r="HQ245" s="190"/>
      <c r="HR245" s="190"/>
      <c r="HS245" s="190"/>
      <c r="HT245" s="190"/>
      <c r="HU245" s="190"/>
      <c r="HV245" s="190"/>
      <c r="HW245" s="190"/>
      <c r="HX245" s="190"/>
      <c r="HY245" s="190"/>
      <c r="HZ245" s="190"/>
      <c r="IA245" s="190"/>
      <c r="IB245" s="190"/>
      <c r="IC245" s="190"/>
      <c r="ID245" s="190"/>
      <c r="IE245" s="190"/>
      <c r="IF245" s="190"/>
      <c r="IG245" s="190"/>
      <c r="IH245" s="190"/>
      <c r="II245" s="190"/>
      <c r="IJ245" s="190"/>
      <c r="IK245" s="190"/>
      <c r="IL245" s="190"/>
      <c r="IM245" s="190"/>
      <c r="IN245" s="190"/>
      <c r="IO245" s="190"/>
      <c r="IP245" s="190"/>
      <c r="IQ245" s="190"/>
      <c r="IR245" s="190"/>
      <c r="IS245" s="190"/>
      <c r="IT245" s="190"/>
      <c r="IU245" s="190"/>
      <c r="IV245" s="190"/>
    </row>
    <row r="246" spans="1:256" ht="31.5">
      <c r="A246" s="188" t="s">
        <v>745</v>
      </c>
      <c r="B246" s="197"/>
      <c r="C246" s="197"/>
      <c r="D246" s="197"/>
      <c r="E246" s="189">
        <f t="shared" si="34"/>
        <v>357000</v>
      </c>
      <c r="F246" s="189">
        <f t="shared" si="34"/>
        <v>49979</v>
      </c>
      <c r="G246" s="189">
        <f t="shared" si="34"/>
        <v>307021</v>
      </c>
      <c r="H246" s="189">
        <f>SUM(H247:H248)</f>
        <v>0</v>
      </c>
      <c r="I246" s="189">
        <f>SUM(I247:I248)</f>
        <v>0</v>
      </c>
      <c r="J246" s="189">
        <f t="shared" si="37"/>
        <v>0</v>
      </c>
      <c r="K246" s="189">
        <f>SUM(K247:K248)</f>
        <v>0</v>
      </c>
      <c r="L246" s="189">
        <f>SUM(L247:L248)</f>
        <v>0</v>
      </c>
      <c r="M246" s="189">
        <f t="shared" si="38"/>
        <v>0</v>
      </c>
      <c r="N246" s="189">
        <f>SUM(N247:N248)</f>
        <v>37000</v>
      </c>
      <c r="O246" s="189">
        <f>SUM(O247:O248)</f>
        <v>0</v>
      </c>
      <c r="P246" s="189">
        <f t="shared" si="39"/>
        <v>37000</v>
      </c>
      <c r="Q246" s="189">
        <f>SUM(Q247:Q248)</f>
        <v>320000</v>
      </c>
      <c r="R246" s="189">
        <f>SUM(R247:R248)</f>
        <v>49979</v>
      </c>
      <c r="S246" s="189">
        <f t="shared" si="40"/>
        <v>270021</v>
      </c>
      <c r="T246" s="189">
        <f>SUM(T247:T248)</f>
        <v>0</v>
      </c>
      <c r="U246" s="189">
        <f>SUM(U247:U248)</f>
        <v>0</v>
      </c>
      <c r="V246" s="189">
        <f t="shared" si="41"/>
        <v>0</v>
      </c>
      <c r="W246" s="189">
        <f>SUM(W247:W248)</f>
        <v>0</v>
      </c>
      <c r="X246" s="189">
        <f>SUM(X247:X248)</f>
        <v>0</v>
      </c>
      <c r="Y246" s="189">
        <f t="shared" si="42"/>
        <v>0</v>
      </c>
      <c r="Z246" s="189">
        <f>SUM(Z247:Z248)</f>
        <v>0</v>
      </c>
      <c r="AA246" s="189">
        <f>SUM(AA247:AA248)</f>
        <v>0</v>
      </c>
      <c r="AB246" s="189">
        <f t="shared" si="43"/>
        <v>0</v>
      </c>
      <c r="AC246" s="189">
        <f>SUM(AC247:AC248)</f>
        <v>0</v>
      </c>
      <c r="AD246" s="189">
        <f>SUM(AD247:AD248)</f>
        <v>0</v>
      </c>
      <c r="AE246" s="189">
        <f t="shared" si="44"/>
        <v>0</v>
      </c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0"/>
      <c r="BN246" s="190"/>
      <c r="BO246" s="190"/>
      <c r="BP246" s="190"/>
      <c r="BQ246" s="190"/>
      <c r="BR246" s="190"/>
      <c r="BS246" s="190"/>
      <c r="BT246" s="190"/>
      <c r="BU246" s="190"/>
      <c r="BV246" s="190"/>
      <c r="BW246" s="190"/>
      <c r="BX246" s="190"/>
      <c r="BY246" s="190"/>
      <c r="BZ246" s="190"/>
      <c r="CA246" s="190"/>
      <c r="CB246" s="190"/>
      <c r="CC246" s="190"/>
      <c r="CD246" s="190"/>
      <c r="CE246" s="190"/>
      <c r="CF246" s="190"/>
      <c r="CG246" s="190"/>
      <c r="CH246" s="190"/>
      <c r="CI246" s="190"/>
      <c r="CJ246" s="190"/>
      <c r="CK246" s="190"/>
      <c r="CL246" s="190"/>
      <c r="CM246" s="190"/>
      <c r="CN246" s="190"/>
      <c r="CO246" s="190"/>
      <c r="CP246" s="190"/>
      <c r="CQ246" s="190"/>
      <c r="CR246" s="190"/>
      <c r="CS246" s="190"/>
      <c r="CT246" s="190"/>
      <c r="CU246" s="190"/>
      <c r="CV246" s="190"/>
      <c r="CW246" s="190"/>
      <c r="CX246" s="190"/>
      <c r="CY246" s="190"/>
      <c r="CZ246" s="190"/>
      <c r="DA246" s="190"/>
      <c r="DB246" s="190"/>
      <c r="DC246" s="190"/>
      <c r="DD246" s="190"/>
      <c r="DE246" s="190"/>
      <c r="DF246" s="190"/>
      <c r="DG246" s="190"/>
      <c r="DH246" s="190"/>
      <c r="DI246" s="190"/>
      <c r="DJ246" s="190"/>
      <c r="DK246" s="190"/>
      <c r="DL246" s="190"/>
      <c r="DM246" s="190"/>
      <c r="DN246" s="190"/>
      <c r="DO246" s="190"/>
      <c r="DP246" s="190"/>
      <c r="DQ246" s="190"/>
      <c r="DR246" s="190"/>
      <c r="DS246" s="190"/>
      <c r="DT246" s="190"/>
      <c r="DU246" s="190"/>
      <c r="DV246" s="190"/>
      <c r="DW246" s="190"/>
      <c r="DX246" s="190"/>
      <c r="DY246" s="190"/>
      <c r="DZ246" s="190"/>
      <c r="EA246" s="190"/>
      <c r="EB246" s="190"/>
      <c r="EC246" s="190"/>
      <c r="ED246" s="190"/>
      <c r="EE246" s="190"/>
      <c r="EF246" s="190"/>
      <c r="EG246" s="190"/>
      <c r="EH246" s="190"/>
      <c r="EI246" s="190"/>
      <c r="EJ246" s="190"/>
      <c r="EK246" s="190"/>
      <c r="EL246" s="190"/>
      <c r="EM246" s="190"/>
      <c r="EN246" s="190"/>
      <c r="EO246" s="190"/>
      <c r="EP246" s="190"/>
      <c r="EQ246" s="190"/>
      <c r="ER246" s="190"/>
      <c r="ES246" s="190"/>
      <c r="ET246" s="190"/>
      <c r="EU246" s="190"/>
      <c r="EV246" s="190"/>
      <c r="EW246" s="190"/>
      <c r="EX246" s="190"/>
      <c r="EY246" s="190"/>
      <c r="EZ246" s="190"/>
      <c r="FA246" s="190"/>
      <c r="FB246" s="190"/>
      <c r="FC246" s="190"/>
      <c r="FD246" s="190"/>
      <c r="FE246" s="190"/>
      <c r="FF246" s="190"/>
      <c r="FG246" s="190"/>
      <c r="FH246" s="190"/>
      <c r="FI246" s="190"/>
      <c r="FJ246" s="190"/>
      <c r="FK246" s="190"/>
      <c r="FL246" s="190"/>
      <c r="FM246" s="190"/>
      <c r="FN246" s="190"/>
      <c r="FO246" s="190"/>
      <c r="FP246" s="190"/>
      <c r="FQ246" s="190"/>
      <c r="FR246" s="190"/>
      <c r="FS246" s="190"/>
      <c r="FT246" s="190"/>
      <c r="FU246" s="190"/>
      <c r="FV246" s="190"/>
      <c r="FW246" s="190"/>
      <c r="FX246" s="190"/>
      <c r="FY246" s="190"/>
      <c r="FZ246" s="190"/>
      <c r="GA246" s="190"/>
      <c r="GB246" s="190"/>
      <c r="GC246" s="190"/>
      <c r="GD246" s="190"/>
      <c r="GE246" s="190"/>
      <c r="GF246" s="190"/>
      <c r="GG246" s="190"/>
      <c r="GH246" s="190"/>
      <c r="GI246" s="190"/>
      <c r="GJ246" s="190"/>
      <c r="GK246" s="187"/>
      <c r="GL246" s="187"/>
      <c r="GM246" s="187"/>
      <c r="GN246" s="187"/>
      <c r="GO246" s="187"/>
      <c r="GP246" s="187"/>
      <c r="GQ246" s="187"/>
      <c r="GR246" s="187"/>
      <c r="GS246" s="187"/>
      <c r="GT246" s="187"/>
      <c r="GU246" s="187"/>
      <c r="GV246" s="187"/>
      <c r="GW246" s="187"/>
      <c r="GX246" s="187"/>
      <c r="GY246" s="187"/>
      <c r="GZ246" s="187"/>
      <c r="HA246" s="187"/>
      <c r="HB246" s="187"/>
      <c r="HC246" s="187"/>
      <c r="HD246" s="187"/>
      <c r="HE246" s="187"/>
      <c r="HF246" s="187"/>
      <c r="HG246" s="187"/>
      <c r="HH246" s="187"/>
      <c r="HI246" s="187"/>
      <c r="HJ246" s="187"/>
      <c r="HK246" s="187"/>
      <c r="HL246" s="187"/>
      <c r="HM246" s="187"/>
      <c r="HN246" s="187"/>
      <c r="HO246" s="187"/>
      <c r="HP246" s="187"/>
      <c r="HQ246" s="187"/>
      <c r="HR246" s="187"/>
      <c r="HS246" s="187"/>
      <c r="HT246" s="187"/>
      <c r="HU246" s="187"/>
      <c r="HV246" s="187"/>
      <c r="HW246" s="187"/>
      <c r="HX246" s="187"/>
      <c r="HY246" s="187"/>
      <c r="HZ246" s="187"/>
      <c r="IA246" s="187"/>
      <c r="IB246" s="187"/>
      <c r="IC246" s="187"/>
      <c r="ID246" s="187"/>
      <c r="IE246" s="187"/>
      <c r="IF246" s="187"/>
      <c r="IG246" s="187"/>
      <c r="IH246" s="187"/>
      <c r="II246" s="187"/>
      <c r="IJ246" s="187"/>
      <c r="IK246" s="187"/>
      <c r="IL246" s="187"/>
      <c r="IM246" s="187"/>
      <c r="IN246" s="187"/>
      <c r="IO246" s="187"/>
      <c r="IP246" s="187"/>
      <c r="IQ246" s="187"/>
      <c r="IR246" s="187"/>
      <c r="IS246" s="187"/>
      <c r="IT246" s="187"/>
      <c r="IU246" s="187"/>
      <c r="IV246" s="187"/>
    </row>
    <row r="247" spans="1:256" ht="63">
      <c r="A247" s="209" t="s">
        <v>808</v>
      </c>
      <c r="B247" s="199">
        <v>2</v>
      </c>
      <c r="C247" s="199">
        <v>619</v>
      </c>
      <c r="D247" s="199">
        <v>5203</v>
      </c>
      <c r="E247" s="201">
        <f t="shared" si="34"/>
        <v>37000</v>
      </c>
      <c r="F247" s="201">
        <f t="shared" si="34"/>
        <v>0</v>
      </c>
      <c r="G247" s="201">
        <f t="shared" si="34"/>
        <v>37000</v>
      </c>
      <c r="H247" s="201"/>
      <c r="I247" s="201"/>
      <c r="J247" s="201">
        <f t="shared" si="37"/>
        <v>0</v>
      </c>
      <c r="K247" s="201"/>
      <c r="L247" s="201"/>
      <c r="M247" s="201">
        <f t="shared" si="38"/>
        <v>0</v>
      </c>
      <c r="N247" s="201">
        <v>37000</v>
      </c>
      <c r="O247" s="201"/>
      <c r="P247" s="201">
        <f t="shared" si="39"/>
        <v>37000</v>
      </c>
      <c r="Q247" s="201"/>
      <c r="R247" s="201"/>
      <c r="S247" s="201">
        <f t="shared" si="40"/>
        <v>0</v>
      </c>
      <c r="T247" s="201"/>
      <c r="U247" s="201"/>
      <c r="V247" s="201">
        <f t="shared" si="41"/>
        <v>0</v>
      </c>
      <c r="W247" s="201"/>
      <c r="X247" s="201"/>
      <c r="Y247" s="201">
        <f t="shared" si="42"/>
        <v>0</v>
      </c>
      <c r="Z247" s="201"/>
      <c r="AA247" s="201"/>
      <c r="AB247" s="201">
        <f t="shared" si="43"/>
        <v>0</v>
      </c>
      <c r="AC247" s="201"/>
      <c r="AD247" s="201"/>
      <c r="AE247" s="201">
        <f t="shared" si="44"/>
        <v>0</v>
      </c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  <c r="EG247" s="190"/>
      <c r="EH247" s="190"/>
      <c r="EI247" s="190"/>
      <c r="EJ247" s="190"/>
      <c r="EK247" s="190"/>
      <c r="EL247" s="190"/>
      <c r="EM247" s="190"/>
      <c r="EN247" s="190"/>
      <c r="EO247" s="190"/>
      <c r="EP247" s="190"/>
      <c r="EQ247" s="190"/>
      <c r="ER247" s="190"/>
      <c r="ES247" s="190"/>
      <c r="ET247" s="190"/>
      <c r="EU247" s="190"/>
      <c r="EV247" s="190"/>
      <c r="EW247" s="190"/>
      <c r="EX247" s="190"/>
      <c r="EY247" s="190"/>
      <c r="EZ247" s="190"/>
      <c r="FA247" s="190"/>
      <c r="FB247" s="190"/>
      <c r="FC247" s="190"/>
      <c r="FD247" s="190"/>
      <c r="FE247" s="190"/>
      <c r="FF247" s="190"/>
      <c r="FG247" s="190"/>
      <c r="FH247" s="190"/>
      <c r="FI247" s="190"/>
      <c r="FJ247" s="190"/>
      <c r="FK247" s="190"/>
      <c r="FL247" s="190"/>
      <c r="FM247" s="190"/>
      <c r="FN247" s="190"/>
      <c r="FO247" s="190"/>
      <c r="FP247" s="190"/>
      <c r="FQ247" s="190"/>
      <c r="FR247" s="190"/>
      <c r="FS247" s="190"/>
      <c r="FT247" s="190"/>
      <c r="FU247" s="190"/>
      <c r="FV247" s="190"/>
      <c r="FW247" s="190"/>
      <c r="FX247" s="190"/>
      <c r="FY247" s="190"/>
      <c r="FZ247" s="190"/>
      <c r="GA247" s="190"/>
      <c r="GB247" s="190"/>
      <c r="GC247" s="190"/>
      <c r="GD247" s="190"/>
      <c r="GE247" s="190"/>
      <c r="GF247" s="190"/>
      <c r="GG247" s="190"/>
      <c r="GH247" s="190"/>
      <c r="GI247" s="190"/>
      <c r="GJ247" s="190"/>
      <c r="GK247" s="190"/>
      <c r="GL247" s="190"/>
      <c r="GM247" s="190"/>
      <c r="GN247" s="190"/>
      <c r="GO247" s="190"/>
      <c r="GP247" s="190"/>
      <c r="GQ247" s="190"/>
      <c r="GR247" s="190"/>
      <c r="GS247" s="190"/>
      <c r="GT247" s="190"/>
      <c r="GU247" s="190"/>
      <c r="GV247" s="190"/>
      <c r="GW247" s="190"/>
      <c r="GX247" s="190"/>
      <c r="GY247" s="190"/>
      <c r="GZ247" s="190"/>
      <c r="HA247" s="190"/>
      <c r="HB247" s="190"/>
      <c r="HC247" s="190"/>
      <c r="HD247" s="190"/>
      <c r="HE247" s="190"/>
      <c r="HF247" s="190"/>
      <c r="HG247" s="190"/>
      <c r="HH247" s="190"/>
      <c r="HI247" s="190"/>
      <c r="HJ247" s="190"/>
      <c r="HK247" s="190"/>
      <c r="HL247" s="190"/>
      <c r="HM247" s="190"/>
      <c r="HN247" s="190"/>
      <c r="HO247" s="190"/>
      <c r="HP247" s="190"/>
      <c r="HQ247" s="190"/>
      <c r="HR247" s="190"/>
      <c r="HS247" s="190"/>
      <c r="HT247" s="190"/>
      <c r="HU247" s="190"/>
      <c r="HV247" s="190"/>
      <c r="HW247" s="190"/>
      <c r="HX247" s="190"/>
      <c r="HY247" s="190"/>
      <c r="HZ247" s="190"/>
      <c r="IA247" s="190"/>
      <c r="IB247" s="190"/>
      <c r="IC247" s="190"/>
      <c r="ID247" s="190"/>
      <c r="IE247" s="190"/>
      <c r="IF247" s="190"/>
      <c r="IG247" s="190"/>
      <c r="IH247" s="190"/>
      <c r="II247" s="190"/>
      <c r="IJ247" s="190"/>
      <c r="IK247" s="190"/>
      <c r="IL247" s="190"/>
      <c r="IM247" s="190"/>
      <c r="IN247" s="190"/>
      <c r="IO247" s="190"/>
      <c r="IP247" s="190"/>
      <c r="IQ247" s="190"/>
      <c r="IR247" s="190"/>
      <c r="IS247" s="190"/>
      <c r="IT247" s="190"/>
      <c r="IU247" s="190"/>
      <c r="IV247" s="190"/>
    </row>
    <row r="248" spans="1:256" ht="78.75">
      <c r="A248" s="206" t="s">
        <v>809</v>
      </c>
      <c r="B248" s="200"/>
      <c r="C248" s="200"/>
      <c r="D248" s="200"/>
      <c r="E248" s="201">
        <f aca="true" t="shared" si="47" ref="E248:G317">H248+K248+N248+Q248+T248+W248+AC248</f>
        <v>320000</v>
      </c>
      <c r="F248" s="201">
        <f t="shared" si="47"/>
        <v>49979</v>
      </c>
      <c r="G248" s="201">
        <f t="shared" si="47"/>
        <v>270021</v>
      </c>
      <c r="H248" s="201"/>
      <c r="I248" s="201"/>
      <c r="J248" s="201">
        <f t="shared" si="37"/>
        <v>0</v>
      </c>
      <c r="K248" s="201"/>
      <c r="L248" s="201"/>
      <c r="M248" s="201">
        <f t="shared" si="38"/>
        <v>0</v>
      </c>
      <c r="N248" s="201"/>
      <c r="O248" s="201"/>
      <c r="P248" s="201">
        <f t="shared" si="39"/>
        <v>0</v>
      </c>
      <c r="Q248" s="201">
        <v>320000</v>
      </c>
      <c r="R248" s="201">
        <v>49979</v>
      </c>
      <c r="S248" s="201">
        <f t="shared" si="40"/>
        <v>270021</v>
      </c>
      <c r="T248" s="201"/>
      <c r="U248" s="201"/>
      <c r="V248" s="201">
        <f t="shared" si="41"/>
        <v>0</v>
      </c>
      <c r="W248" s="201"/>
      <c r="X248" s="201"/>
      <c r="Y248" s="201">
        <f t="shared" si="42"/>
        <v>0</v>
      </c>
      <c r="Z248" s="201"/>
      <c r="AA248" s="201"/>
      <c r="AB248" s="201">
        <f t="shared" si="43"/>
        <v>0</v>
      </c>
      <c r="AC248" s="201"/>
      <c r="AD248" s="201"/>
      <c r="AE248" s="201">
        <f t="shared" si="44"/>
        <v>0</v>
      </c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  <c r="BI248" s="190"/>
      <c r="BJ248" s="190"/>
      <c r="BK248" s="190"/>
      <c r="BL248" s="190"/>
      <c r="BM248" s="190"/>
      <c r="BN248" s="190"/>
      <c r="BO248" s="190"/>
      <c r="BP248" s="190"/>
      <c r="BQ248" s="190"/>
      <c r="BR248" s="190"/>
      <c r="BS248" s="190"/>
      <c r="BT248" s="190"/>
      <c r="BU248" s="190"/>
      <c r="BV248" s="190"/>
      <c r="BW248" s="190"/>
      <c r="BX248" s="190"/>
      <c r="BY248" s="190"/>
      <c r="BZ248" s="190"/>
      <c r="CA248" s="190"/>
      <c r="CB248" s="190"/>
      <c r="CC248" s="190"/>
      <c r="CD248" s="190"/>
      <c r="CE248" s="190"/>
      <c r="CF248" s="190"/>
      <c r="CG248" s="190"/>
      <c r="CH248" s="190"/>
      <c r="CI248" s="190"/>
      <c r="CJ248" s="190"/>
      <c r="CK248" s="190"/>
      <c r="CL248" s="190"/>
      <c r="CM248" s="190"/>
      <c r="CN248" s="190"/>
      <c r="CO248" s="190"/>
      <c r="CP248" s="190"/>
      <c r="CQ248" s="190"/>
      <c r="CR248" s="190"/>
      <c r="CS248" s="190"/>
      <c r="CT248" s="190"/>
      <c r="CU248" s="190"/>
      <c r="CV248" s="190"/>
      <c r="CW248" s="190"/>
      <c r="CX248" s="190"/>
      <c r="CY248" s="190"/>
      <c r="CZ248" s="190"/>
      <c r="DA248" s="190"/>
      <c r="DB248" s="190"/>
      <c r="DC248" s="190"/>
      <c r="DD248" s="190"/>
      <c r="DE248" s="190"/>
      <c r="DF248" s="190"/>
      <c r="DG248" s="190"/>
      <c r="DH248" s="190"/>
      <c r="DI248" s="190"/>
      <c r="DJ248" s="190"/>
      <c r="DK248" s="190"/>
      <c r="DL248" s="190"/>
      <c r="DM248" s="190"/>
      <c r="DN248" s="190"/>
      <c r="DO248" s="190"/>
      <c r="DP248" s="190"/>
      <c r="DQ248" s="190"/>
      <c r="DR248" s="190"/>
      <c r="DS248" s="190"/>
      <c r="DT248" s="190"/>
      <c r="DU248" s="190"/>
      <c r="DV248" s="190"/>
      <c r="DW248" s="190"/>
      <c r="DX248" s="190"/>
      <c r="DY248" s="190"/>
      <c r="DZ248" s="190"/>
      <c r="EA248" s="190"/>
      <c r="EB248" s="190"/>
      <c r="EC248" s="190"/>
      <c r="ED248" s="190"/>
      <c r="EE248" s="190"/>
      <c r="EF248" s="190"/>
      <c r="EG248" s="190"/>
      <c r="EH248" s="190"/>
      <c r="EI248" s="190"/>
      <c r="EJ248" s="190"/>
      <c r="EK248" s="190"/>
      <c r="EL248" s="190"/>
      <c r="EM248" s="190"/>
      <c r="EN248" s="190"/>
      <c r="EO248" s="190"/>
      <c r="EP248" s="190"/>
      <c r="EQ248" s="190"/>
      <c r="ER248" s="190"/>
      <c r="ES248" s="190"/>
      <c r="ET248" s="190"/>
      <c r="EU248" s="190"/>
      <c r="EV248" s="190"/>
      <c r="EW248" s="190"/>
      <c r="EX248" s="190"/>
      <c r="EY248" s="190"/>
      <c r="EZ248" s="190"/>
      <c r="FA248" s="190"/>
      <c r="FB248" s="190"/>
      <c r="FC248" s="190"/>
      <c r="FD248" s="190"/>
      <c r="FE248" s="190"/>
      <c r="FF248" s="190"/>
      <c r="FG248" s="190"/>
      <c r="FH248" s="190"/>
      <c r="FI248" s="190"/>
      <c r="FJ248" s="190"/>
      <c r="FK248" s="190"/>
      <c r="FL248" s="190"/>
      <c r="FM248" s="190"/>
      <c r="FN248" s="190"/>
      <c r="FO248" s="190"/>
      <c r="FP248" s="190"/>
      <c r="FQ248" s="190"/>
      <c r="FR248" s="190"/>
      <c r="FS248" s="190"/>
      <c r="FT248" s="190"/>
      <c r="FU248" s="190"/>
      <c r="FV248" s="190"/>
      <c r="FW248" s="190"/>
      <c r="FX248" s="190"/>
      <c r="FY248" s="190"/>
      <c r="FZ248" s="190"/>
      <c r="GA248" s="190"/>
      <c r="GB248" s="190"/>
      <c r="GC248" s="190"/>
      <c r="GD248" s="190"/>
      <c r="GE248" s="190"/>
      <c r="GF248" s="190"/>
      <c r="GG248" s="190"/>
      <c r="GH248" s="190"/>
      <c r="GI248" s="190"/>
      <c r="GJ248" s="190"/>
      <c r="GK248" s="190"/>
      <c r="GL248" s="190"/>
      <c r="GM248" s="190"/>
      <c r="GN248" s="190"/>
      <c r="GO248" s="190"/>
      <c r="GP248" s="190"/>
      <c r="GQ248" s="190"/>
      <c r="GR248" s="190"/>
      <c r="GS248" s="190"/>
      <c r="GT248" s="190"/>
      <c r="GU248" s="190"/>
      <c r="GV248" s="190"/>
      <c r="GW248" s="190"/>
      <c r="GX248" s="190"/>
      <c r="GY248" s="190"/>
      <c r="GZ248" s="190"/>
      <c r="HA248" s="190"/>
      <c r="HB248" s="190"/>
      <c r="HC248" s="190"/>
      <c r="HD248" s="190"/>
      <c r="HE248" s="190"/>
      <c r="HF248" s="190"/>
      <c r="HG248" s="190"/>
      <c r="HH248" s="190"/>
      <c r="HI248" s="190"/>
      <c r="HJ248" s="190"/>
      <c r="HK248" s="190"/>
      <c r="HL248" s="190"/>
      <c r="HM248" s="190"/>
      <c r="HN248" s="190"/>
      <c r="HO248" s="190"/>
      <c r="HP248" s="190"/>
      <c r="HQ248" s="190"/>
      <c r="HR248" s="190"/>
      <c r="HS248" s="190"/>
      <c r="HT248" s="190"/>
      <c r="HU248" s="190"/>
      <c r="HV248" s="190"/>
      <c r="HW248" s="190"/>
      <c r="HX248" s="190"/>
      <c r="HY248" s="190"/>
      <c r="HZ248" s="190"/>
      <c r="IA248" s="190"/>
      <c r="IB248" s="190"/>
      <c r="IC248" s="190"/>
      <c r="ID248" s="190"/>
      <c r="IE248" s="190"/>
      <c r="IF248" s="190"/>
      <c r="IG248" s="190"/>
      <c r="IH248" s="190"/>
      <c r="II248" s="190"/>
      <c r="IJ248" s="190"/>
      <c r="IK248" s="190"/>
      <c r="IL248" s="190"/>
      <c r="IM248" s="190"/>
      <c r="IN248" s="190"/>
      <c r="IO248" s="190"/>
      <c r="IP248" s="190"/>
      <c r="IQ248" s="190"/>
      <c r="IR248" s="190"/>
      <c r="IS248" s="190"/>
      <c r="IT248" s="190"/>
      <c r="IU248" s="190"/>
      <c r="IV248" s="190"/>
    </row>
    <row r="249" spans="1:256" ht="31.5">
      <c r="A249" s="188" t="s">
        <v>748</v>
      </c>
      <c r="B249" s="197"/>
      <c r="C249" s="197"/>
      <c r="D249" s="197"/>
      <c r="E249" s="189">
        <f t="shared" si="47"/>
        <v>107443</v>
      </c>
      <c r="F249" s="189">
        <f t="shared" si="47"/>
        <v>21000</v>
      </c>
      <c r="G249" s="189">
        <f t="shared" si="47"/>
        <v>86443</v>
      </c>
      <c r="H249" s="189">
        <f>SUM(H250:H252)</f>
        <v>0</v>
      </c>
      <c r="I249" s="189">
        <f>SUM(I250:I252)</f>
        <v>0</v>
      </c>
      <c r="J249" s="189">
        <f t="shared" si="37"/>
        <v>0</v>
      </c>
      <c r="K249" s="189">
        <f>SUM(K250:K252)</f>
        <v>0</v>
      </c>
      <c r="L249" s="189">
        <f>SUM(L250:L252)</f>
        <v>0</v>
      </c>
      <c r="M249" s="189">
        <f t="shared" si="38"/>
        <v>0</v>
      </c>
      <c r="N249" s="189">
        <f>SUM(N250:N252)</f>
        <v>107443</v>
      </c>
      <c r="O249" s="189">
        <f>SUM(O250:O252)</f>
        <v>21000</v>
      </c>
      <c r="P249" s="189">
        <f t="shared" si="39"/>
        <v>86443</v>
      </c>
      <c r="Q249" s="189">
        <f>SUM(Q250:Q252)</f>
        <v>0</v>
      </c>
      <c r="R249" s="189">
        <f>SUM(R250:R252)</f>
        <v>0</v>
      </c>
      <c r="S249" s="189">
        <f t="shared" si="40"/>
        <v>0</v>
      </c>
      <c r="T249" s="189">
        <f>SUM(T250:T252)</f>
        <v>0</v>
      </c>
      <c r="U249" s="189">
        <f>SUM(U250:U252)</f>
        <v>0</v>
      </c>
      <c r="V249" s="189">
        <f t="shared" si="41"/>
        <v>0</v>
      </c>
      <c r="W249" s="189">
        <f>SUM(W250:W252)</f>
        <v>0</v>
      </c>
      <c r="X249" s="189">
        <f>SUM(X250:X252)</f>
        <v>0</v>
      </c>
      <c r="Y249" s="189">
        <f t="shared" si="42"/>
        <v>0</v>
      </c>
      <c r="Z249" s="189">
        <f>SUM(Z250:Z252)</f>
        <v>0</v>
      </c>
      <c r="AA249" s="189">
        <f>SUM(AA250:AA252)</f>
        <v>0</v>
      </c>
      <c r="AB249" s="189">
        <f t="shared" si="43"/>
        <v>0</v>
      </c>
      <c r="AC249" s="189">
        <f>SUM(AC250:AC252)</f>
        <v>0</v>
      </c>
      <c r="AD249" s="189">
        <f>SUM(AD250:AD252)</f>
        <v>0</v>
      </c>
      <c r="AE249" s="189">
        <f t="shared" si="44"/>
        <v>0</v>
      </c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  <c r="EG249" s="190"/>
      <c r="EH249" s="190"/>
      <c r="EI249" s="190"/>
      <c r="EJ249" s="190"/>
      <c r="EK249" s="190"/>
      <c r="EL249" s="190"/>
      <c r="EM249" s="190"/>
      <c r="EN249" s="190"/>
      <c r="EO249" s="190"/>
      <c r="EP249" s="190"/>
      <c r="EQ249" s="190"/>
      <c r="ER249" s="190"/>
      <c r="ES249" s="190"/>
      <c r="ET249" s="190"/>
      <c r="EU249" s="190"/>
      <c r="EV249" s="190"/>
      <c r="EW249" s="190"/>
      <c r="EX249" s="190"/>
      <c r="EY249" s="190"/>
      <c r="EZ249" s="190"/>
      <c r="FA249" s="190"/>
      <c r="FB249" s="190"/>
      <c r="FC249" s="190"/>
      <c r="FD249" s="190"/>
      <c r="FE249" s="190"/>
      <c r="FF249" s="190"/>
      <c r="FG249" s="190"/>
      <c r="FH249" s="190"/>
      <c r="FI249" s="190"/>
      <c r="FJ249" s="190"/>
      <c r="FK249" s="190"/>
      <c r="FL249" s="190"/>
      <c r="FM249" s="190"/>
      <c r="FN249" s="190"/>
      <c r="FO249" s="190"/>
      <c r="FP249" s="190"/>
      <c r="FQ249" s="190"/>
      <c r="FR249" s="190"/>
      <c r="FS249" s="190"/>
      <c r="FT249" s="190"/>
      <c r="FU249" s="190"/>
      <c r="FV249" s="190"/>
      <c r="FW249" s="190"/>
      <c r="FX249" s="190"/>
      <c r="FY249" s="190"/>
      <c r="FZ249" s="190"/>
      <c r="GA249" s="190"/>
      <c r="GB249" s="190"/>
      <c r="GC249" s="190"/>
      <c r="GD249" s="190"/>
      <c r="GE249" s="190"/>
      <c r="GF249" s="190"/>
      <c r="GG249" s="190"/>
      <c r="GH249" s="190"/>
      <c r="GI249" s="190"/>
      <c r="GJ249" s="190"/>
      <c r="GK249" s="190"/>
      <c r="GL249" s="190"/>
      <c r="GM249" s="190"/>
      <c r="GN249" s="190"/>
      <c r="GO249" s="190"/>
      <c r="GP249" s="190"/>
      <c r="GQ249" s="190"/>
      <c r="GR249" s="190"/>
      <c r="GS249" s="190"/>
      <c r="GT249" s="190"/>
      <c r="GU249" s="190"/>
      <c r="GV249" s="190"/>
      <c r="GW249" s="190"/>
      <c r="GX249" s="190"/>
      <c r="GY249" s="190"/>
      <c r="GZ249" s="190"/>
      <c r="HA249" s="190"/>
      <c r="HB249" s="190"/>
      <c r="HC249" s="190"/>
      <c r="HD249" s="190"/>
      <c r="HE249" s="190"/>
      <c r="HF249" s="190"/>
      <c r="HG249" s="190"/>
      <c r="HH249" s="190"/>
      <c r="HI249" s="190"/>
      <c r="HJ249" s="190"/>
      <c r="HK249" s="190"/>
      <c r="HL249" s="190"/>
      <c r="HM249" s="190"/>
      <c r="HN249" s="190"/>
      <c r="HO249" s="190"/>
      <c r="HP249" s="190"/>
      <c r="HQ249" s="190"/>
      <c r="HR249" s="190"/>
      <c r="HS249" s="190"/>
      <c r="HT249" s="190"/>
      <c r="HU249" s="190"/>
      <c r="HV249" s="190"/>
      <c r="HW249" s="190"/>
      <c r="HX249" s="190"/>
      <c r="HY249" s="190"/>
      <c r="HZ249" s="190"/>
      <c r="IA249" s="190"/>
      <c r="IB249" s="190"/>
      <c r="IC249" s="190"/>
      <c r="ID249" s="190"/>
      <c r="IE249" s="190"/>
      <c r="IF249" s="190"/>
      <c r="IG249" s="190"/>
      <c r="IH249" s="190"/>
      <c r="II249" s="190"/>
      <c r="IJ249" s="190"/>
      <c r="IK249" s="190"/>
      <c r="IL249" s="190"/>
      <c r="IM249" s="190"/>
      <c r="IN249" s="190"/>
      <c r="IO249" s="190"/>
      <c r="IP249" s="190"/>
      <c r="IQ249" s="190"/>
      <c r="IR249" s="190"/>
      <c r="IS249" s="190"/>
      <c r="IT249" s="190"/>
      <c r="IU249" s="190"/>
      <c r="IV249" s="190"/>
    </row>
    <row r="250" spans="1:256" ht="31.5">
      <c r="A250" s="206" t="s">
        <v>810</v>
      </c>
      <c r="B250" s="200">
        <v>2</v>
      </c>
      <c r="C250" s="200">
        <v>623</v>
      </c>
      <c r="D250" s="200">
        <v>5204</v>
      </c>
      <c r="E250" s="201">
        <f t="shared" si="47"/>
        <v>15120</v>
      </c>
      <c r="F250" s="201">
        <f t="shared" si="47"/>
        <v>0</v>
      </c>
      <c r="G250" s="201">
        <f t="shared" si="47"/>
        <v>15120</v>
      </c>
      <c r="H250" s="201"/>
      <c r="I250" s="201"/>
      <c r="J250" s="201">
        <f t="shared" si="37"/>
        <v>0</v>
      </c>
      <c r="K250" s="201"/>
      <c r="L250" s="201"/>
      <c r="M250" s="201">
        <f t="shared" si="38"/>
        <v>0</v>
      </c>
      <c r="N250" s="201">
        <v>15120</v>
      </c>
      <c r="O250" s="201"/>
      <c r="P250" s="201">
        <f t="shared" si="39"/>
        <v>15120</v>
      </c>
      <c r="Q250" s="201"/>
      <c r="R250" s="201"/>
      <c r="S250" s="201">
        <f t="shared" si="40"/>
        <v>0</v>
      </c>
      <c r="T250" s="201"/>
      <c r="U250" s="201"/>
      <c r="V250" s="201">
        <f t="shared" si="41"/>
        <v>0</v>
      </c>
      <c r="W250" s="201"/>
      <c r="X250" s="201"/>
      <c r="Y250" s="201">
        <f t="shared" si="42"/>
        <v>0</v>
      </c>
      <c r="Z250" s="201"/>
      <c r="AA250" s="201"/>
      <c r="AB250" s="201">
        <f t="shared" si="43"/>
        <v>0</v>
      </c>
      <c r="AC250" s="201"/>
      <c r="AD250" s="201"/>
      <c r="AE250" s="201">
        <f t="shared" si="44"/>
        <v>0</v>
      </c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90"/>
      <c r="BW250" s="190"/>
      <c r="BX250" s="190"/>
      <c r="BY250" s="190"/>
      <c r="BZ250" s="190"/>
      <c r="CA250" s="190"/>
      <c r="CB250" s="190"/>
      <c r="CC250" s="190"/>
      <c r="CD250" s="190"/>
      <c r="CE250" s="190"/>
      <c r="CF250" s="190"/>
      <c r="CG250" s="190"/>
      <c r="CH250" s="190"/>
      <c r="CI250" s="190"/>
      <c r="CJ250" s="190"/>
      <c r="CK250" s="190"/>
      <c r="CL250" s="190"/>
      <c r="CM250" s="190"/>
      <c r="CN250" s="190"/>
      <c r="CO250" s="190"/>
      <c r="CP250" s="190"/>
      <c r="CQ250" s="190"/>
      <c r="CR250" s="190"/>
      <c r="CS250" s="190"/>
      <c r="CT250" s="190"/>
      <c r="CU250" s="190"/>
      <c r="CV250" s="190"/>
      <c r="CW250" s="190"/>
      <c r="CX250" s="190"/>
      <c r="CY250" s="190"/>
      <c r="CZ250" s="190"/>
      <c r="DA250" s="190"/>
      <c r="DB250" s="190"/>
      <c r="DC250" s="190"/>
      <c r="DD250" s="190"/>
      <c r="DE250" s="190"/>
      <c r="DF250" s="190"/>
      <c r="DG250" s="190"/>
      <c r="DH250" s="190"/>
      <c r="DI250" s="190"/>
      <c r="DJ250" s="190"/>
      <c r="DK250" s="190"/>
      <c r="DL250" s="190"/>
      <c r="DM250" s="190"/>
      <c r="DN250" s="190"/>
      <c r="DO250" s="190"/>
      <c r="DP250" s="190"/>
      <c r="DQ250" s="190"/>
      <c r="DR250" s="190"/>
      <c r="DS250" s="190"/>
      <c r="DT250" s="190"/>
      <c r="DU250" s="190"/>
      <c r="DV250" s="190"/>
      <c r="DW250" s="190"/>
      <c r="DX250" s="190"/>
      <c r="DY250" s="190"/>
      <c r="DZ250" s="190"/>
      <c r="EA250" s="190"/>
      <c r="EB250" s="190"/>
      <c r="EC250" s="190"/>
      <c r="ED250" s="190"/>
      <c r="EE250" s="190"/>
      <c r="EF250" s="190"/>
      <c r="EG250" s="190"/>
      <c r="EH250" s="190"/>
      <c r="EI250" s="190"/>
      <c r="EJ250" s="190"/>
      <c r="EK250" s="190"/>
      <c r="EL250" s="190"/>
      <c r="EM250" s="190"/>
      <c r="EN250" s="190"/>
      <c r="EO250" s="190"/>
      <c r="EP250" s="190"/>
      <c r="EQ250" s="190"/>
      <c r="ER250" s="190"/>
      <c r="ES250" s="190"/>
      <c r="ET250" s="190"/>
      <c r="EU250" s="190"/>
      <c r="EV250" s="190"/>
      <c r="EW250" s="190"/>
      <c r="EX250" s="190"/>
      <c r="EY250" s="190"/>
      <c r="EZ250" s="190"/>
      <c r="FA250" s="190"/>
      <c r="FB250" s="190"/>
      <c r="FC250" s="190"/>
      <c r="FD250" s="190"/>
      <c r="FE250" s="190"/>
      <c r="FF250" s="190"/>
      <c r="FG250" s="190"/>
      <c r="FH250" s="190"/>
      <c r="FI250" s="190"/>
      <c r="FJ250" s="190"/>
      <c r="FK250" s="190"/>
      <c r="FL250" s="190"/>
      <c r="FM250" s="190"/>
      <c r="FN250" s="190"/>
      <c r="FO250" s="190"/>
      <c r="FP250" s="190"/>
      <c r="FQ250" s="190"/>
      <c r="FR250" s="190"/>
      <c r="FS250" s="190"/>
      <c r="FT250" s="190"/>
      <c r="FU250" s="190"/>
      <c r="FV250" s="190"/>
      <c r="FW250" s="190"/>
      <c r="FX250" s="190"/>
      <c r="FY250" s="190"/>
      <c r="FZ250" s="190"/>
      <c r="GA250" s="190"/>
      <c r="GB250" s="190"/>
      <c r="GC250" s="190"/>
      <c r="GD250" s="190"/>
      <c r="GE250" s="190"/>
      <c r="GF250" s="190"/>
      <c r="GG250" s="190"/>
      <c r="GH250" s="190"/>
      <c r="GI250" s="190"/>
      <c r="GJ250" s="190"/>
      <c r="GK250" s="190"/>
      <c r="GL250" s="190"/>
      <c r="GM250" s="190"/>
      <c r="GN250" s="190"/>
      <c r="GO250" s="190"/>
      <c r="GP250" s="190"/>
      <c r="GQ250" s="190"/>
      <c r="GR250" s="190"/>
      <c r="GS250" s="190"/>
      <c r="GT250" s="190"/>
      <c r="GU250" s="190"/>
      <c r="GV250" s="190"/>
      <c r="GW250" s="190"/>
      <c r="GX250" s="190"/>
      <c r="GY250" s="190"/>
      <c r="GZ250" s="190"/>
      <c r="HA250" s="190"/>
      <c r="HB250" s="190"/>
      <c r="HC250" s="190"/>
      <c r="HD250" s="190"/>
      <c r="HE250" s="190"/>
      <c r="HF250" s="190"/>
      <c r="HG250" s="190"/>
      <c r="HH250" s="190"/>
      <c r="HI250" s="190"/>
      <c r="HJ250" s="190"/>
      <c r="HK250" s="190"/>
      <c r="HL250" s="190"/>
      <c r="HM250" s="190"/>
      <c r="HN250" s="190"/>
      <c r="HO250" s="190"/>
      <c r="HP250" s="190"/>
      <c r="HQ250" s="190"/>
      <c r="HR250" s="190"/>
      <c r="HS250" s="190"/>
      <c r="HT250" s="190"/>
      <c r="HU250" s="190"/>
      <c r="HV250" s="190"/>
      <c r="HW250" s="190"/>
      <c r="HX250" s="190"/>
      <c r="HY250" s="190"/>
      <c r="HZ250" s="190"/>
      <c r="IA250" s="190"/>
      <c r="IB250" s="190"/>
      <c r="IC250" s="190"/>
      <c r="ID250" s="190"/>
      <c r="IE250" s="190"/>
      <c r="IF250" s="190"/>
      <c r="IG250" s="190"/>
      <c r="IH250" s="190"/>
      <c r="II250" s="190"/>
      <c r="IJ250" s="190"/>
      <c r="IK250" s="190"/>
      <c r="IL250" s="190"/>
      <c r="IM250" s="190"/>
      <c r="IN250" s="190"/>
      <c r="IO250" s="190"/>
      <c r="IP250" s="190"/>
      <c r="IQ250" s="190"/>
      <c r="IR250" s="190"/>
      <c r="IS250" s="190"/>
      <c r="IT250" s="190"/>
      <c r="IU250" s="190"/>
      <c r="IV250" s="190"/>
    </row>
    <row r="251" spans="1:256" ht="31.5">
      <c r="A251" s="206" t="s">
        <v>811</v>
      </c>
      <c r="B251" s="200">
        <v>2</v>
      </c>
      <c r="C251" s="200">
        <v>623</v>
      </c>
      <c r="D251" s="200">
        <v>5204</v>
      </c>
      <c r="E251" s="201">
        <f t="shared" si="47"/>
        <v>71323</v>
      </c>
      <c r="F251" s="201">
        <f t="shared" si="47"/>
        <v>0</v>
      </c>
      <c r="G251" s="201">
        <f t="shared" si="47"/>
        <v>71323</v>
      </c>
      <c r="H251" s="201"/>
      <c r="I251" s="201"/>
      <c r="J251" s="201">
        <f t="shared" si="37"/>
        <v>0</v>
      </c>
      <c r="K251" s="201"/>
      <c r="L251" s="201"/>
      <c r="M251" s="201">
        <f t="shared" si="38"/>
        <v>0</v>
      </c>
      <c r="N251" s="201">
        <v>71323</v>
      </c>
      <c r="O251" s="201"/>
      <c r="P251" s="201">
        <f t="shared" si="39"/>
        <v>71323</v>
      </c>
      <c r="Q251" s="201"/>
      <c r="R251" s="201"/>
      <c r="S251" s="201">
        <f t="shared" si="40"/>
        <v>0</v>
      </c>
      <c r="T251" s="201"/>
      <c r="U251" s="201"/>
      <c r="V251" s="201">
        <f t="shared" si="41"/>
        <v>0</v>
      </c>
      <c r="W251" s="201"/>
      <c r="X251" s="201"/>
      <c r="Y251" s="201">
        <f t="shared" si="42"/>
        <v>0</v>
      </c>
      <c r="Z251" s="201"/>
      <c r="AA251" s="201"/>
      <c r="AB251" s="201">
        <f t="shared" si="43"/>
        <v>0</v>
      </c>
      <c r="AC251" s="201"/>
      <c r="AD251" s="201"/>
      <c r="AE251" s="201">
        <f t="shared" si="44"/>
        <v>0</v>
      </c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0"/>
      <c r="BN251" s="190"/>
      <c r="BO251" s="190"/>
      <c r="BP251" s="190"/>
      <c r="BQ251" s="190"/>
      <c r="BR251" s="190"/>
      <c r="BS251" s="190"/>
      <c r="BT251" s="190"/>
      <c r="BU251" s="190"/>
      <c r="BV251" s="190"/>
      <c r="BW251" s="190"/>
      <c r="BX251" s="190"/>
      <c r="BY251" s="190"/>
      <c r="BZ251" s="190"/>
      <c r="CA251" s="190"/>
      <c r="CB251" s="190"/>
      <c r="CC251" s="190"/>
      <c r="CD251" s="190"/>
      <c r="CE251" s="190"/>
      <c r="CF251" s="190"/>
      <c r="CG251" s="190"/>
      <c r="CH251" s="190"/>
      <c r="CI251" s="190"/>
      <c r="CJ251" s="190"/>
      <c r="CK251" s="190"/>
      <c r="CL251" s="190"/>
      <c r="CM251" s="190"/>
      <c r="CN251" s="190"/>
      <c r="CO251" s="190"/>
      <c r="CP251" s="190"/>
      <c r="CQ251" s="190"/>
      <c r="CR251" s="190"/>
      <c r="CS251" s="190"/>
      <c r="CT251" s="190"/>
      <c r="CU251" s="190"/>
      <c r="CV251" s="190"/>
      <c r="CW251" s="190"/>
      <c r="CX251" s="190"/>
      <c r="CY251" s="190"/>
      <c r="CZ251" s="190"/>
      <c r="DA251" s="190"/>
      <c r="DB251" s="190"/>
      <c r="DC251" s="190"/>
      <c r="DD251" s="190"/>
      <c r="DE251" s="190"/>
      <c r="DF251" s="190"/>
      <c r="DG251" s="190"/>
      <c r="DH251" s="190"/>
      <c r="DI251" s="190"/>
      <c r="DJ251" s="190"/>
      <c r="DK251" s="190"/>
      <c r="DL251" s="190"/>
      <c r="DM251" s="190"/>
      <c r="DN251" s="190"/>
      <c r="DO251" s="190"/>
      <c r="DP251" s="190"/>
      <c r="DQ251" s="190"/>
      <c r="DR251" s="190"/>
      <c r="DS251" s="190"/>
      <c r="DT251" s="190"/>
      <c r="DU251" s="190"/>
      <c r="DV251" s="190"/>
      <c r="DW251" s="190"/>
      <c r="DX251" s="190"/>
      <c r="DY251" s="190"/>
      <c r="DZ251" s="190"/>
      <c r="EA251" s="190"/>
      <c r="EB251" s="190"/>
      <c r="EC251" s="190"/>
      <c r="ED251" s="190"/>
      <c r="EE251" s="190"/>
      <c r="EF251" s="190"/>
      <c r="EG251" s="190"/>
      <c r="EH251" s="190"/>
      <c r="EI251" s="190"/>
      <c r="EJ251" s="190"/>
      <c r="EK251" s="190"/>
      <c r="EL251" s="190"/>
      <c r="EM251" s="190"/>
      <c r="EN251" s="190"/>
      <c r="EO251" s="190"/>
      <c r="EP251" s="190"/>
      <c r="EQ251" s="190"/>
      <c r="ER251" s="190"/>
      <c r="ES251" s="190"/>
      <c r="ET251" s="190"/>
      <c r="EU251" s="190"/>
      <c r="EV251" s="190"/>
      <c r="EW251" s="190"/>
      <c r="EX251" s="190"/>
      <c r="EY251" s="190"/>
      <c r="EZ251" s="190"/>
      <c r="FA251" s="190"/>
      <c r="FB251" s="190"/>
      <c r="FC251" s="190"/>
      <c r="FD251" s="190"/>
      <c r="FE251" s="190"/>
      <c r="FF251" s="190"/>
      <c r="FG251" s="190"/>
      <c r="FH251" s="190"/>
      <c r="FI251" s="190"/>
      <c r="FJ251" s="190"/>
      <c r="FK251" s="190"/>
      <c r="FL251" s="190"/>
      <c r="FM251" s="190"/>
      <c r="FN251" s="190"/>
      <c r="FO251" s="190"/>
      <c r="FP251" s="190"/>
      <c r="FQ251" s="190"/>
      <c r="FR251" s="190"/>
      <c r="FS251" s="190"/>
      <c r="FT251" s="190"/>
      <c r="FU251" s="190"/>
      <c r="FV251" s="190"/>
      <c r="FW251" s="190"/>
      <c r="FX251" s="190"/>
      <c r="FY251" s="190"/>
      <c r="FZ251" s="190"/>
      <c r="GA251" s="190"/>
      <c r="GB251" s="190"/>
      <c r="GC251" s="190"/>
      <c r="GD251" s="190"/>
      <c r="GE251" s="190"/>
      <c r="GF251" s="190"/>
      <c r="GG251" s="190"/>
      <c r="GH251" s="190"/>
      <c r="GI251" s="190"/>
      <c r="GJ251" s="190"/>
      <c r="GK251" s="190"/>
      <c r="GL251" s="190"/>
      <c r="GM251" s="190"/>
      <c r="GN251" s="190"/>
      <c r="GO251" s="190"/>
      <c r="GP251" s="190"/>
      <c r="GQ251" s="190"/>
      <c r="GR251" s="190"/>
      <c r="GS251" s="190"/>
      <c r="GT251" s="190"/>
      <c r="GU251" s="190"/>
      <c r="GV251" s="190"/>
      <c r="GW251" s="190"/>
      <c r="GX251" s="190"/>
      <c r="GY251" s="190"/>
      <c r="GZ251" s="190"/>
      <c r="HA251" s="190"/>
      <c r="HB251" s="190"/>
      <c r="HC251" s="190"/>
      <c r="HD251" s="190"/>
      <c r="HE251" s="190"/>
      <c r="HF251" s="190"/>
      <c r="HG251" s="190"/>
      <c r="HH251" s="190"/>
      <c r="HI251" s="190"/>
      <c r="HJ251" s="190"/>
      <c r="HK251" s="190"/>
      <c r="HL251" s="190"/>
      <c r="HM251" s="190"/>
      <c r="HN251" s="190"/>
      <c r="HO251" s="190"/>
      <c r="HP251" s="190"/>
      <c r="HQ251" s="190"/>
      <c r="HR251" s="190"/>
      <c r="HS251" s="190"/>
      <c r="HT251" s="190"/>
      <c r="HU251" s="190"/>
      <c r="HV251" s="190"/>
      <c r="HW251" s="190"/>
      <c r="HX251" s="190"/>
      <c r="HY251" s="190"/>
      <c r="HZ251" s="190"/>
      <c r="IA251" s="190"/>
      <c r="IB251" s="190"/>
      <c r="IC251" s="190"/>
      <c r="ID251" s="190"/>
      <c r="IE251" s="190"/>
      <c r="IF251" s="190"/>
      <c r="IG251" s="190"/>
      <c r="IH251" s="190"/>
      <c r="II251" s="190"/>
      <c r="IJ251" s="190"/>
      <c r="IK251" s="190"/>
      <c r="IL251" s="190"/>
      <c r="IM251" s="190"/>
      <c r="IN251" s="190"/>
      <c r="IO251" s="190"/>
      <c r="IP251" s="190"/>
      <c r="IQ251" s="190"/>
      <c r="IR251" s="190"/>
      <c r="IS251" s="190"/>
      <c r="IT251" s="190"/>
      <c r="IU251" s="190"/>
      <c r="IV251" s="190"/>
    </row>
    <row r="252" spans="1:256" ht="15.75">
      <c r="A252" s="206" t="s">
        <v>812</v>
      </c>
      <c r="B252" s="200">
        <v>2</v>
      </c>
      <c r="C252" s="200">
        <v>622</v>
      </c>
      <c r="D252" s="200">
        <v>5204</v>
      </c>
      <c r="E252" s="201">
        <f t="shared" si="47"/>
        <v>21000</v>
      </c>
      <c r="F252" s="201">
        <f t="shared" si="47"/>
        <v>21000</v>
      </c>
      <c r="G252" s="201">
        <f t="shared" si="47"/>
        <v>0</v>
      </c>
      <c r="H252" s="201"/>
      <c r="I252" s="201"/>
      <c r="J252" s="201">
        <f t="shared" si="37"/>
        <v>0</v>
      </c>
      <c r="K252" s="201"/>
      <c r="L252" s="201"/>
      <c r="M252" s="201">
        <f t="shared" si="38"/>
        <v>0</v>
      </c>
      <c r="N252" s="201">
        <v>21000</v>
      </c>
      <c r="O252" s="201">
        <v>21000</v>
      </c>
      <c r="P252" s="201">
        <f t="shared" si="39"/>
        <v>0</v>
      </c>
      <c r="Q252" s="201"/>
      <c r="R252" s="201"/>
      <c r="S252" s="201">
        <f t="shared" si="40"/>
        <v>0</v>
      </c>
      <c r="T252" s="201"/>
      <c r="U252" s="201"/>
      <c r="V252" s="201">
        <f t="shared" si="41"/>
        <v>0</v>
      </c>
      <c r="W252" s="201"/>
      <c r="X252" s="201"/>
      <c r="Y252" s="201">
        <f t="shared" si="42"/>
        <v>0</v>
      </c>
      <c r="Z252" s="201"/>
      <c r="AA252" s="201"/>
      <c r="AB252" s="201">
        <f t="shared" si="43"/>
        <v>0</v>
      </c>
      <c r="AC252" s="201"/>
      <c r="AD252" s="201"/>
      <c r="AE252" s="201">
        <f t="shared" si="44"/>
        <v>0</v>
      </c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/>
      <c r="AR252" s="190"/>
      <c r="AS252" s="190"/>
      <c r="AT252" s="190"/>
      <c r="AU252" s="190"/>
      <c r="AV252" s="190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/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0"/>
      <c r="EA252" s="190"/>
      <c r="EB252" s="190"/>
      <c r="EC252" s="190"/>
      <c r="ED252" s="190"/>
      <c r="EE252" s="190"/>
      <c r="EF252" s="190"/>
      <c r="EG252" s="190"/>
      <c r="EH252" s="190"/>
      <c r="EI252" s="190"/>
      <c r="EJ252" s="190"/>
      <c r="EK252" s="190"/>
      <c r="EL252" s="190"/>
      <c r="EM252" s="190"/>
      <c r="EN252" s="190"/>
      <c r="EO252" s="190"/>
      <c r="EP252" s="190"/>
      <c r="EQ252" s="190"/>
      <c r="ER252" s="190"/>
      <c r="ES252" s="190"/>
      <c r="ET252" s="190"/>
      <c r="EU252" s="190"/>
      <c r="EV252" s="190"/>
      <c r="EW252" s="190"/>
      <c r="EX252" s="190"/>
      <c r="EY252" s="190"/>
      <c r="EZ252" s="190"/>
      <c r="FA252" s="190"/>
      <c r="FB252" s="190"/>
      <c r="FC252" s="190"/>
      <c r="FD252" s="190"/>
      <c r="FE252" s="190"/>
      <c r="FF252" s="190"/>
      <c r="FG252" s="190"/>
      <c r="FH252" s="190"/>
      <c r="FI252" s="190"/>
      <c r="FJ252" s="190"/>
      <c r="FK252" s="190"/>
      <c r="FL252" s="190"/>
      <c r="FM252" s="190"/>
      <c r="FN252" s="190"/>
      <c r="FO252" s="190"/>
      <c r="FP252" s="190"/>
      <c r="FQ252" s="190"/>
      <c r="FR252" s="190"/>
      <c r="FS252" s="190"/>
      <c r="FT252" s="190"/>
      <c r="FU252" s="190"/>
      <c r="FV252" s="190"/>
      <c r="FW252" s="190"/>
      <c r="FX252" s="190"/>
      <c r="FY252" s="190"/>
      <c r="FZ252" s="190"/>
      <c r="GA252" s="190"/>
      <c r="GB252" s="190"/>
      <c r="GC252" s="190"/>
      <c r="GD252" s="190"/>
      <c r="GE252" s="190"/>
      <c r="GF252" s="190"/>
      <c r="GG252" s="190"/>
      <c r="GH252" s="190"/>
      <c r="GI252" s="190"/>
      <c r="GJ252" s="190"/>
      <c r="GK252" s="190"/>
      <c r="GL252" s="190"/>
      <c r="GM252" s="190"/>
      <c r="GN252" s="190"/>
      <c r="GO252" s="190"/>
      <c r="GP252" s="190"/>
      <c r="GQ252" s="190"/>
      <c r="GR252" s="190"/>
      <c r="GS252" s="190"/>
      <c r="GT252" s="190"/>
      <c r="GU252" s="190"/>
      <c r="GV252" s="190"/>
      <c r="GW252" s="190"/>
      <c r="GX252" s="190"/>
      <c r="GY252" s="190"/>
      <c r="GZ252" s="190"/>
      <c r="HA252" s="190"/>
      <c r="HB252" s="190"/>
      <c r="HC252" s="190"/>
      <c r="HD252" s="190"/>
      <c r="HE252" s="190"/>
      <c r="HF252" s="190"/>
      <c r="HG252" s="190"/>
      <c r="HH252" s="190"/>
      <c r="HI252" s="190"/>
      <c r="HJ252" s="190"/>
      <c r="HK252" s="190"/>
      <c r="HL252" s="190"/>
      <c r="HM252" s="190"/>
      <c r="HN252" s="190"/>
      <c r="HO252" s="190"/>
      <c r="HP252" s="190"/>
      <c r="HQ252" s="190"/>
      <c r="HR252" s="190"/>
      <c r="HS252" s="190"/>
      <c r="HT252" s="190"/>
      <c r="HU252" s="190"/>
      <c r="HV252" s="190"/>
      <c r="HW252" s="190"/>
      <c r="HX252" s="190"/>
      <c r="HY252" s="190"/>
      <c r="HZ252" s="190"/>
      <c r="IA252" s="190"/>
      <c r="IB252" s="190"/>
      <c r="IC252" s="190"/>
      <c r="ID252" s="190"/>
      <c r="IE252" s="190"/>
      <c r="IF252" s="190"/>
      <c r="IG252" s="190"/>
      <c r="IH252" s="190"/>
      <c r="II252" s="190"/>
      <c r="IJ252" s="190"/>
      <c r="IK252" s="190"/>
      <c r="IL252" s="190"/>
      <c r="IM252" s="190"/>
      <c r="IN252" s="190"/>
      <c r="IO252" s="190"/>
      <c r="IP252" s="190"/>
      <c r="IQ252" s="190"/>
      <c r="IR252" s="190"/>
      <c r="IS252" s="190"/>
      <c r="IT252" s="190"/>
      <c r="IU252" s="190"/>
      <c r="IV252" s="190"/>
    </row>
    <row r="253" spans="1:256" ht="15.75">
      <c r="A253" s="188" t="s">
        <v>772</v>
      </c>
      <c r="B253" s="197"/>
      <c r="C253" s="197"/>
      <c r="D253" s="197"/>
      <c r="E253" s="189">
        <f t="shared" si="47"/>
        <v>10811</v>
      </c>
      <c r="F253" s="189">
        <f t="shared" si="47"/>
        <v>0</v>
      </c>
      <c r="G253" s="189">
        <f t="shared" si="47"/>
        <v>10811</v>
      </c>
      <c r="H253" s="189">
        <f>SUM(H254:H255)</f>
        <v>0</v>
      </c>
      <c r="I253" s="189">
        <f>SUM(I254:I255)</f>
        <v>0</v>
      </c>
      <c r="J253" s="189">
        <f t="shared" si="37"/>
        <v>0</v>
      </c>
      <c r="K253" s="189">
        <f>SUM(K254:K255)</f>
        <v>0</v>
      </c>
      <c r="L253" s="189">
        <f>SUM(L254:L255)</f>
        <v>0</v>
      </c>
      <c r="M253" s="189">
        <f t="shared" si="38"/>
        <v>0</v>
      </c>
      <c r="N253" s="189">
        <f>SUM(N254:N255)</f>
        <v>10811</v>
      </c>
      <c r="O253" s="189">
        <f>SUM(O254:O255)</f>
        <v>0</v>
      </c>
      <c r="P253" s="189">
        <f t="shared" si="39"/>
        <v>10811</v>
      </c>
      <c r="Q253" s="189">
        <f>SUM(Q254:Q255)</f>
        <v>0</v>
      </c>
      <c r="R253" s="189">
        <f>SUM(R254:R255)</f>
        <v>0</v>
      </c>
      <c r="S253" s="189">
        <f t="shared" si="40"/>
        <v>0</v>
      </c>
      <c r="T253" s="189">
        <f>SUM(T254:T255)</f>
        <v>0</v>
      </c>
      <c r="U253" s="189">
        <f>SUM(U254:U255)</f>
        <v>0</v>
      </c>
      <c r="V253" s="189">
        <f t="shared" si="41"/>
        <v>0</v>
      </c>
      <c r="W253" s="189">
        <f>SUM(W254:W255)</f>
        <v>0</v>
      </c>
      <c r="X253" s="189">
        <f>SUM(X254:X255)</f>
        <v>0</v>
      </c>
      <c r="Y253" s="189">
        <f t="shared" si="42"/>
        <v>0</v>
      </c>
      <c r="Z253" s="189">
        <f>SUM(Z254:Z255)</f>
        <v>0</v>
      </c>
      <c r="AA253" s="189">
        <f>SUM(AA254:AA255)</f>
        <v>0</v>
      </c>
      <c r="AB253" s="189">
        <f t="shared" si="43"/>
        <v>0</v>
      </c>
      <c r="AC253" s="189">
        <f>SUM(AC254:AC255)</f>
        <v>0</v>
      </c>
      <c r="AD253" s="189">
        <f>SUM(AD254:AD255)</f>
        <v>0</v>
      </c>
      <c r="AE253" s="189">
        <f t="shared" si="44"/>
        <v>0</v>
      </c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/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  <c r="BI253" s="190"/>
      <c r="BJ253" s="190"/>
      <c r="BK253" s="190"/>
      <c r="BL253" s="190"/>
      <c r="BM253" s="190"/>
      <c r="BN253" s="190"/>
      <c r="BO253" s="190"/>
      <c r="BP253" s="190"/>
      <c r="BQ253" s="190"/>
      <c r="BR253" s="190"/>
      <c r="BS253" s="190"/>
      <c r="BT253" s="190"/>
      <c r="BU253" s="190"/>
      <c r="BV253" s="190"/>
      <c r="BW253" s="190"/>
      <c r="BX253" s="190"/>
      <c r="BY253" s="190"/>
      <c r="BZ253" s="190"/>
      <c r="CA253" s="190"/>
      <c r="CB253" s="190"/>
      <c r="CC253" s="190"/>
      <c r="CD253" s="190"/>
      <c r="CE253" s="190"/>
      <c r="CF253" s="190"/>
      <c r="CG253" s="190"/>
      <c r="CH253" s="190"/>
      <c r="CI253" s="190"/>
      <c r="CJ253" s="190"/>
      <c r="CK253" s="190"/>
      <c r="CL253" s="190"/>
      <c r="CM253" s="190"/>
      <c r="CN253" s="190"/>
      <c r="CO253" s="190"/>
      <c r="CP253" s="190"/>
      <c r="CQ253" s="190"/>
      <c r="CR253" s="190"/>
      <c r="CS253" s="190"/>
      <c r="CT253" s="190"/>
      <c r="CU253" s="190"/>
      <c r="CV253" s="190"/>
      <c r="CW253" s="190"/>
      <c r="CX253" s="190"/>
      <c r="CY253" s="190"/>
      <c r="CZ253" s="190"/>
      <c r="DA253" s="190"/>
      <c r="DB253" s="190"/>
      <c r="DC253" s="190"/>
      <c r="DD253" s="190"/>
      <c r="DE253" s="190"/>
      <c r="DF253" s="190"/>
      <c r="DG253" s="190"/>
      <c r="DH253" s="190"/>
      <c r="DI253" s="190"/>
      <c r="DJ253" s="190"/>
      <c r="DK253" s="190"/>
      <c r="DL253" s="190"/>
      <c r="DM253" s="190"/>
      <c r="DN253" s="190"/>
      <c r="DO253" s="190"/>
      <c r="DP253" s="190"/>
      <c r="DQ253" s="190"/>
      <c r="DR253" s="190"/>
      <c r="DS253" s="190"/>
      <c r="DT253" s="190"/>
      <c r="DU253" s="190"/>
      <c r="DV253" s="190"/>
      <c r="DW253" s="190"/>
      <c r="DX253" s="190"/>
      <c r="DY253" s="190"/>
      <c r="DZ253" s="190"/>
      <c r="EA253" s="190"/>
      <c r="EB253" s="190"/>
      <c r="EC253" s="190"/>
      <c r="ED253" s="190"/>
      <c r="EE253" s="190"/>
      <c r="EF253" s="190"/>
      <c r="EG253" s="190"/>
      <c r="EH253" s="190"/>
      <c r="EI253" s="190"/>
      <c r="EJ253" s="190"/>
      <c r="EK253" s="190"/>
      <c r="EL253" s="190"/>
      <c r="EM253" s="190"/>
      <c r="EN253" s="190"/>
      <c r="EO253" s="190"/>
      <c r="EP253" s="190"/>
      <c r="EQ253" s="190"/>
      <c r="ER253" s="190"/>
      <c r="ES253" s="190"/>
      <c r="ET253" s="190"/>
      <c r="EU253" s="190"/>
      <c r="EV253" s="190"/>
      <c r="EW253" s="190"/>
      <c r="EX253" s="190"/>
      <c r="EY253" s="190"/>
      <c r="EZ253" s="190"/>
      <c r="FA253" s="190"/>
      <c r="FB253" s="190"/>
      <c r="FC253" s="190"/>
      <c r="FD253" s="190"/>
      <c r="FE253" s="190"/>
      <c r="FF253" s="190"/>
      <c r="FG253" s="190"/>
      <c r="FH253" s="190"/>
      <c r="FI253" s="190"/>
      <c r="FJ253" s="190"/>
      <c r="FK253" s="190"/>
      <c r="FL253" s="190"/>
      <c r="FM253" s="190"/>
      <c r="FN253" s="190"/>
      <c r="FO253" s="190"/>
      <c r="FP253" s="190"/>
      <c r="FQ253" s="190"/>
      <c r="FR253" s="190"/>
      <c r="FS253" s="190"/>
      <c r="FT253" s="190"/>
      <c r="FU253" s="190"/>
      <c r="FV253" s="190"/>
      <c r="FW253" s="190"/>
      <c r="FX253" s="190"/>
      <c r="FY253" s="190"/>
      <c r="FZ253" s="190"/>
      <c r="GA253" s="190"/>
      <c r="GB253" s="190"/>
      <c r="GC253" s="190"/>
      <c r="GD253" s="190"/>
      <c r="GE253" s="190"/>
      <c r="GF253" s="190"/>
      <c r="GG253" s="190"/>
      <c r="GH253" s="190"/>
      <c r="GI253" s="190"/>
      <c r="GJ253" s="190"/>
      <c r="GK253" s="190"/>
      <c r="GL253" s="190"/>
      <c r="GM253" s="190"/>
      <c r="GN253" s="190"/>
      <c r="GO253" s="190"/>
      <c r="GP253" s="190"/>
      <c r="GQ253" s="190"/>
      <c r="GR253" s="190"/>
      <c r="GS253" s="190"/>
      <c r="GT253" s="190"/>
      <c r="GU253" s="190"/>
      <c r="GV253" s="190"/>
      <c r="GW253" s="190"/>
      <c r="GX253" s="190"/>
      <c r="GY253" s="190"/>
      <c r="GZ253" s="190"/>
      <c r="HA253" s="190"/>
      <c r="HB253" s="190"/>
      <c r="HC253" s="190"/>
      <c r="HD253" s="190"/>
      <c r="HE253" s="190"/>
      <c r="HF253" s="190"/>
      <c r="HG253" s="190"/>
      <c r="HH253" s="190"/>
      <c r="HI253" s="190"/>
      <c r="HJ253" s="190"/>
      <c r="HK253" s="190"/>
      <c r="HL253" s="190"/>
      <c r="HM253" s="190"/>
      <c r="HN253" s="190"/>
      <c r="HO253" s="190"/>
      <c r="HP253" s="190"/>
      <c r="HQ253" s="190"/>
      <c r="HR253" s="190"/>
      <c r="HS253" s="190"/>
      <c r="HT253" s="190"/>
      <c r="HU253" s="190"/>
      <c r="HV253" s="190"/>
      <c r="HW253" s="190"/>
      <c r="HX253" s="190"/>
      <c r="HY253" s="190"/>
      <c r="HZ253" s="190"/>
      <c r="IA253" s="190"/>
      <c r="IB253" s="190"/>
      <c r="IC253" s="190"/>
      <c r="ID253" s="190"/>
      <c r="IE253" s="190"/>
      <c r="IF253" s="190"/>
      <c r="IG253" s="190"/>
      <c r="IH253" s="190"/>
      <c r="II253" s="190"/>
      <c r="IJ253" s="190"/>
      <c r="IK253" s="190"/>
      <c r="IL253" s="190"/>
      <c r="IM253" s="190"/>
      <c r="IN253" s="190"/>
      <c r="IO253" s="190"/>
      <c r="IP253" s="190"/>
      <c r="IQ253" s="190"/>
      <c r="IR253" s="190"/>
      <c r="IS253" s="190"/>
      <c r="IT253" s="190"/>
      <c r="IU253" s="190"/>
      <c r="IV253" s="190"/>
    </row>
    <row r="254" spans="1:256" ht="31.5">
      <c r="A254" s="206" t="s">
        <v>813</v>
      </c>
      <c r="B254" s="200">
        <v>2</v>
      </c>
      <c r="C254" s="200">
        <v>623</v>
      </c>
      <c r="D254" s="200">
        <v>5205</v>
      </c>
      <c r="E254" s="201">
        <f t="shared" si="47"/>
        <v>2400</v>
      </c>
      <c r="F254" s="201">
        <f t="shared" si="47"/>
        <v>0</v>
      </c>
      <c r="G254" s="201">
        <f t="shared" si="47"/>
        <v>2400</v>
      </c>
      <c r="H254" s="201"/>
      <c r="I254" s="201"/>
      <c r="J254" s="201">
        <f t="shared" si="37"/>
        <v>0</v>
      </c>
      <c r="K254" s="201"/>
      <c r="L254" s="201"/>
      <c r="M254" s="201">
        <f t="shared" si="38"/>
        <v>0</v>
      </c>
      <c r="N254" s="201">
        <v>2400</v>
      </c>
      <c r="O254" s="201"/>
      <c r="P254" s="201">
        <f t="shared" si="39"/>
        <v>2400</v>
      </c>
      <c r="Q254" s="201"/>
      <c r="R254" s="201"/>
      <c r="S254" s="201">
        <f t="shared" si="40"/>
        <v>0</v>
      </c>
      <c r="T254" s="201"/>
      <c r="U254" s="201"/>
      <c r="V254" s="201">
        <f t="shared" si="41"/>
        <v>0</v>
      </c>
      <c r="W254" s="201"/>
      <c r="X254" s="201"/>
      <c r="Y254" s="201">
        <f t="shared" si="42"/>
        <v>0</v>
      </c>
      <c r="Z254" s="201"/>
      <c r="AA254" s="201"/>
      <c r="AB254" s="201">
        <f t="shared" si="43"/>
        <v>0</v>
      </c>
      <c r="AC254" s="201"/>
      <c r="AD254" s="201"/>
      <c r="AE254" s="201">
        <f t="shared" si="44"/>
        <v>0</v>
      </c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90"/>
      <c r="BW254" s="190"/>
      <c r="BX254" s="190"/>
      <c r="BY254" s="190"/>
      <c r="BZ254" s="190"/>
      <c r="CA254" s="190"/>
      <c r="CB254" s="190"/>
      <c r="CC254" s="190"/>
      <c r="CD254" s="190"/>
      <c r="CE254" s="190"/>
      <c r="CF254" s="190"/>
      <c r="CG254" s="190"/>
      <c r="CH254" s="190"/>
      <c r="CI254" s="190"/>
      <c r="CJ254" s="190"/>
      <c r="CK254" s="190"/>
      <c r="CL254" s="190"/>
      <c r="CM254" s="190"/>
      <c r="CN254" s="190"/>
      <c r="CO254" s="190"/>
      <c r="CP254" s="190"/>
      <c r="CQ254" s="190"/>
      <c r="CR254" s="190"/>
      <c r="CS254" s="190"/>
      <c r="CT254" s="190"/>
      <c r="CU254" s="190"/>
      <c r="CV254" s="190"/>
      <c r="CW254" s="190"/>
      <c r="CX254" s="190"/>
      <c r="CY254" s="190"/>
      <c r="CZ254" s="190"/>
      <c r="DA254" s="190"/>
      <c r="DB254" s="190"/>
      <c r="DC254" s="190"/>
      <c r="DD254" s="190"/>
      <c r="DE254" s="190"/>
      <c r="DF254" s="190"/>
      <c r="DG254" s="190"/>
      <c r="DH254" s="190"/>
      <c r="DI254" s="190"/>
      <c r="DJ254" s="190"/>
      <c r="DK254" s="190"/>
      <c r="DL254" s="190"/>
      <c r="DM254" s="190"/>
      <c r="DN254" s="190"/>
      <c r="DO254" s="190"/>
      <c r="DP254" s="190"/>
      <c r="DQ254" s="190"/>
      <c r="DR254" s="190"/>
      <c r="DS254" s="190"/>
      <c r="DT254" s="190"/>
      <c r="DU254" s="190"/>
      <c r="DV254" s="190"/>
      <c r="DW254" s="190"/>
      <c r="DX254" s="190"/>
      <c r="DY254" s="190"/>
      <c r="DZ254" s="190"/>
      <c r="EA254" s="190"/>
      <c r="EB254" s="190"/>
      <c r="EC254" s="190"/>
      <c r="ED254" s="190"/>
      <c r="EE254" s="190"/>
      <c r="EF254" s="190"/>
      <c r="EG254" s="190"/>
      <c r="EH254" s="190"/>
      <c r="EI254" s="190"/>
      <c r="EJ254" s="190"/>
      <c r="EK254" s="190"/>
      <c r="EL254" s="190"/>
      <c r="EM254" s="190"/>
      <c r="EN254" s="190"/>
      <c r="EO254" s="190"/>
      <c r="EP254" s="190"/>
      <c r="EQ254" s="190"/>
      <c r="ER254" s="190"/>
      <c r="ES254" s="190"/>
      <c r="ET254" s="190"/>
      <c r="EU254" s="190"/>
      <c r="EV254" s="190"/>
      <c r="EW254" s="190"/>
      <c r="EX254" s="190"/>
      <c r="EY254" s="190"/>
      <c r="EZ254" s="190"/>
      <c r="FA254" s="190"/>
      <c r="FB254" s="190"/>
      <c r="FC254" s="190"/>
      <c r="FD254" s="190"/>
      <c r="FE254" s="190"/>
      <c r="FF254" s="190"/>
      <c r="FG254" s="190"/>
      <c r="FH254" s="190"/>
      <c r="FI254" s="190"/>
      <c r="FJ254" s="190"/>
      <c r="FK254" s="190"/>
      <c r="FL254" s="190"/>
      <c r="FM254" s="190"/>
      <c r="FN254" s="190"/>
      <c r="FO254" s="190"/>
      <c r="FP254" s="190"/>
      <c r="FQ254" s="190"/>
      <c r="FR254" s="190"/>
      <c r="FS254" s="190"/>
      <c r="FT254" s="190"/>
      <c r="FU254" s="190"/>
      <c r="FV254" s="190"/>
      <c r="FW254" s="190"/>
      <c r="FX254" s="190"/>
      <c r="FY254" s="190"/>
      <c r="FZ254" s="190"/>
      <c r="GA254" s="190"/>
      <c r="GB254" s="190"/>
      <c r="GC254" s="190"/>
      <c r="GD254" s="190"/>
      <c r="GE254" s="190"/>
      <c r="GF254" s="190"/>
      <c r="GG254" s="190"/>
      <c r="GH254" s="190"/>
      <c r="GI254" s="190"/>
      <c r="GJ254" s="190"/>
      <c r="GK254" s="190"/>
      <c r="GL254" s="190"/>
      <c r="GM254" s="190"/>
      <c r="GN254" s="190"/>
      <c r="GO254" s="190"/>
      <c r="GP254" s="190"/>
      <c r="GQ254" s="190"/>
      <c r="GR254" s="190"/>
      <c r="GS254" s="190"/>
      <c r="GT254" s="190"/>
      <c r="GU254" s="190"/>
      <c r="GV254" s="190"/>
      <c r="GW254" s="190"/>
      <c r="GX254" s="190"/>
      <c r="GY254" s="190"/>
      <c r="GZ254" s="190"/>
      <c r="HA254" s="190"/>
      <c r="HB254" s="190"/>
      <c r="HC254" s="190"/>
      <c r="HD254" s="190"/>
      <c r="HE254" s="190"/>
      <c r="HF254" s="190"/>
      <c r="HG254" s="190"/>
      <c r="HH254" s="190"/>
      <c r="HI254" s="190"/>
      <c r="HJ254" s="190"/>
      <c r="HK254" s="190"/>
      <c r="HL254" s="190"/>
      <c r="HM254" s="190"/>
      <c r="HN254" s="190"/>
      <c r="HO254" s="190"/>
      <c r="HP254" s="190"/>
      <c r="HQ254" s="190"/>
      <c r="HR254" s="190"/>
      <c r="HS254" s="190"/>
      <c r="HT254" s="190"/>
      <c r="HU254" s="190"/>
      <c r="HV254" s="190"/>
      <c r="HW254" s="190"/>
      <c r="HX254" s="190"/>
      <c r="HY254" s="190"/>
      <c r="HZ254" s="190"/>
      <c r="IA254" s="190"/>
      <c r="IB254" s="190"/>
      <c r="IC254" s="190"/>
      <c r="ID254" s="190"/>
      <c r="IE254" s="190"/>
      <c r="IF254" s="190"/>
      <c r="IG254" s="190"/>
      <c r="IH254" s="190"/>
      <c r="II254" s="190"/>
      <c r="IJ254" s="190"/>
      <c r="IK254" s="190"/>
      <c r="IL254" s="190"/>
      <c r="IM254" s="190"/>
      <c r="IN254" s="190"/>
      <c r="IO254" s="190"/>
      <c r="IP254" s="190"/>
      <c r="IQ254" s="190"/>
      <c r="IR254" s="190"/>
      <c r="IS254" s="190"/>
      <c r="IT254" s="190"/>
      <c r="IU254" s="190"/>
      <c r="IV254" s="190"/>
    </row>
    <row r="255" spans="1:256" ht="63">
      <c r="A255" s="206" t="s">
        <v>814</v>
      </c>
      <c r="B255" s="200">
        <v>2</v>
      </c>
      <c r="C255" s="200">
        <v>619</v>
      </c>
      <c r="D255" s="200">
        <v>5205</v>
      </c>
      <c r="E255" s="201">
        <f t="shared" si="47"/>
        <v>8411</v>
      </c>
      <c r="F255" s="201">
        <f t="shared" si="47"/>
        <v>0</v>
      </c>
      <c r="G255" s="201">
        <f t="shared" si="47"/>
        <v>8411</v>
      </c>
      <c r="H255" s="201"/>
      <c r="I255" s="201"/>
      <c r="J255" s="201">
        <f t="shared" si="37"/>
        <v>0</v>
      </c>
      <c r="K255" s="201"/>
      <c r="L255" s="201"/>
      <c r="M255" s="201">
        <f t="shared" si="38"/>
        <v>0</v>
      </c>
      <c r="N255" s="201">
        <v>8411</v>
      </c>
      <c r="O255" s="201"/>
      <c r="P255" s="201">
        <f t="shared" si="39"/>
        <v>8411</v>
      </c>
      <c r="Q255" s="201"/>
      <c r="R255" s="201"/>
      <c r="S255" s="201">
        <f t="shared" si="40"/>
        <v>0</v>
      </c>
      <c r="T255" s="201"/>
      <c r="U255" s="201"/>
      <c r="V255" s="201">
        <f t="shared" si="41"/>
        <v>0</v>
      </c>
      <c r="W255" s="201"/>
      <c r="X255" s="201"/>
      <c r="Y255" s="201">
        <f t="shared" si="42"/>
        <v>0</v>
      </c>
      <c r="Z255" s="201"/>
      <c r="AA255" s="201"/>
      <c r="AB255" s="201">
        <f t="shared" si="43"/>
        <v>0</v>
      </c>
      <c r="AC255" s="201"/>
      <c r="AD255" s="201"/>
      <c r="AE255" s="201">
        <f t="shared" si="44"/>
        <v>0</v>
      </c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90"/>
      <c r="BW255" s="190"/>
      <c r="BX255" s="190"/>
      <c r="BY255" s="190"/>
      <c r="BZ255" s="190"/>
      <c r="CA255" s="190"/>
      <c r="CB255" s="190"/>
      <c r="CC255" s="190"/>
      <c r="CD255" s="190"/>
      <c r="CE255" s="190"/>
      <c r="CF255" s="190"/>
      <c r="CG255" s="190"/>
      <c r="CH255" s="190"/>
      <c r="CI255" s="190"/>
      <c r="CJ255" s="190"/>
      <c r="CK255" s="190"/>
      <c r="CL255" s="190"/>
      <c r="CM255" s="190"/>
      <c r="CN255" s="190"/>
      <c r="CO255" s="190"/>
      <c r="CP255" s="190"/>
      <c r="CQ255" s="190"/>
      <c r="CR255" s="190"/>
      <c r="CS255" s="190"/>
      <c r="CT255" s="190"/>
      <c r="CU255" s="190"/>
      <c r="CV255" s="190"/>
      <c r="CW255" s="190"/>
      <c r="CX255" s="190"/>
      <c r="CY255" s="190"/>
      <c r="CZ255" s="190"/>
      <c r="DA255" s="190"/>
      <c r="DB255" s="190"/>
      <c r="DC255" s="190"/>
      <c r="DD255" s="190"/>
      <c r="DE255" s="190"/>
      <c r="DF255" s="190"/>
      <c r="DG255" s="190"/>
      <c r="DH255" s="190"/>
      <c r="DI255" s="190"/>
      <c r="DJ255" s="190"/>
      <c r="DK255" s="190"/>
      <c r="DL255" s="190"/>
      <c r="DM255" s="190"/>
      <c r="DN255" s="190"/>
      <c r="DO255" s="190"/>
      <c r="DP255" s="190"/>
      <c r="DQ255" s="190"/>
      <c r="DR255" s="190"/>
      <c r="DS255" s="190"/>
      <c r="DT255" s="190"/>
      <c r="DU255" s="190"/>
      <c r="DV255" s="190"/>
      <c r="DW255" s="190"/>
      <c r="DX255" s="190"/>
      <c r="DY255" s="190"/>
      <c r="DZ255" s="190"/>
      <c r="EA255" s="190"/>
      <c r="EB255" s="190"/>
      <c r="EC255" s="190"/>
      <c r="ED255" s="190"/>
      <c r="EE255" s="190"/>
      <c r="EF255" s="190"/>
      <c r="EG255" s="190"/>
      <c r="EH255" s="190"/>
      <c r="EI255" s="190"/>
      <c r="EJ255" s="190"/>
      <c r="EK255" s="190"/>
      <c r="EL255" s="190"/>
      <c r="EM255" s="190"/>
      <c r="EN255" s="190"/>
      <c r="EO255" s="190"/>
      <c r="EP255" s="190"/>
      <c r="EQ255" s="190"/>
      <c r="ER255" s="190"/>
      <c r="ES255" s="190"/>
      <c r="ET255" s="190"/>
      <c r="EU255" s="190"/>
      <c r="EV255" s="190"/>
      <c r="EW255" s="190"/>
      <c r="EX255" s="190"/>
      <c r="EY255" s="190"/>
      <c r="EZ255" s="190"/>
      <c r="FA255" s="190"/>
      <c r="FB255" s="190"/>
      <c r="FC255" s="190"/>
      <c r="FD255" s="190"/>
      <c r="FE255" s="190"/>
      <c r="FF255" s="190"/>
      <c r="FG255" s="190"/>
      <c r="FH255" s="190"/>
      <c r="FI255" s="190"/>
      <c r="FJ255" s="190"/>
      <c r="FK255" s="190"/>
      <c r="FL255" s="190"/>
      <c r="FM255" s="190"/>
      <c r="FN255" s="190"/>
      <c r="FO255" s="190"/>
      <c r="FP255" s="190"/>
      <c r="FQ255" s="190"/>
      <c r="FR255" s="190"/>
      <c r="FS255" s="190"/>
      <c r="FT255" s="190"/>
      <c r="FU255" s="190"/>
      <c r="FV255" s="190"/>
      <c r="FW255" s="190"/>
      <c r="FX255" s="190"/>
      <c r="FY255" s="190"/>
      <c r="FZ255" s="190"/>
      <c r="GA255" s="190"/>
      <c r="GB255" s="190"/>
      <c r="GC255" s="190"/>
      <c r="GD255" s="190"/>
      <c r="GE255" s="190"/>
      <c r="GF255" s="190"/>
      <c r="GG255" s="190"/>
      <c r="GH255" s="190"/>
      <c r="GI255" s="190"/>
      <c r="GJ255" s="190"/>
      <c r="GK255" s="190"/>
      <c r="GL255" s="190"/>
      <c r="GM255" s="190"/>
      <c r="GN255" s="190"/>
      <c r="GO255" s="190"/>
      <c r="GP255" s="190"/>
      <c r="GQ255" s="190"/>
      <c r="GR255" s="190"/>
      <c r="GS255" s="190"/>
      <c r="GT255" s="190"/>
      <c r="GU255" s="190"/>
      <c r="GV255" s="190"/>
      <c r="GW255" s="190"/>
      <c r="GX255" s="190"/>
      <c r="GY255" s="190"/>
      <c r="GZ255" s="190"/>
      <c r="HA255" s="190"/>
      <c r="HB255" s="190"/>
      <c r="HC255" s="190"/>
      <c r="HD255" s="190"/>
      <c r="HE255" s="190"/>
      <c r="HF255" s="190"/>
      <c r="HG255" s="190"/>
      <c r="HH255" s="190"/>
      <c r="HI255" s="190"/>
      <c r="HJ255" s="190"/>
      <c r="HK255" s="190"/>
      <c r="HL255" s="190"/>
      <c r="HM255" s="190"/>
      <c r="HN255" s="190"/>
      <c r="HO255" s="190"/>
      <c r="HP255" s="190"/>
      <c r="HQ255" s="190"/>
      <c r="HR255" s="190"/>
      <c r="HS255" s="190"/>
      <c r="HT255" s="190"/>
      <c r="HU255" s="190"/>
      <c r="HV255" s="190"/>
      <c r="HW255" s="190"/>
      <c r="HX255" s="190"/>
      <c r="HY255" s="190"/>
      <c r="HZ255" s="190"/>
      <c r="IA255" s="190"/>
      <c r="IB255" s="190"/>
      <c r="IC255" s="190"/>
      <c r="ID255" s="190"/>
      <c r="IE255" s="190"/>
      <c r="IF255" s="190"/>
      <c r="IG255" s="190"/>
      <c r="IH255" s="190"/>
      <c r="II255" s="190"/>
      <c r="IJ255" s="190"/>
      <c r="IK255" s="190"/>
      <c r="IL255" s="190"/>
      <c r="IM255" s="190"/>
      <c r="IN255" s="190"/>
      <c r="IO255" s="190"/>
      <c r="IP255" s="190"/>
      <c r="IQ255" s="190"/>
      <c r="IR255" s="190"/>
      <c r="IS255" s="190"/>
      <c r="IT255" s="190"/>
      <c r="IU255" s="190"/>
      <c r="IV255" s="190"/>
    </row>
    <row r="256" spans="1:256" ht="15.75">
      <c r="A256" s="188" t="s">
        <v>752</v>
      </c>
      <c r="B256" s="197"/>
      <c r="C256" s="197"/>
      <c r="D256" s="197"/>
      <c r="E256" s="189">
        <f t="shared" si="47"/>
        <v>6007226</v>
      </c>
      <c r="F256" s="189">
        <f t="shared" si="47"/>
        <v>0</v>
      </c>
      <c r="G256" s="189">
        <f t="shared" si="47"/>
        <v>6007226</v>
      </c>
      <c r="H256" s="189">
        <f>SUM(H257:H269)</f>
        <v>388303</v>
      </c>
      <c r="I256" s="189">
        <f>SUM(I257:I269)</f>
        <v>0</v>
      </c>
      <c r="J256" s="189">
        <f t="shared" si="37"/>
        <v>388303</v>
      </c>
      <c r="K256" s="189">
        <f>SUM(K257:K269)</f>
        <v>282982</v>
      </c>
      <c r="L256" s="189">
        <f>SUM(L257:L269)</f>
        <v>0</v>
      </c>
      <c r="M256" s="189">
        <f t="shared" si="38"/>
        <v>282982</v>
      </c>
      <c r="N256" s="189">
        <f>SUM(N257:N269)</f>
        <v>62000</v>
      </c>
      <c r="O256" s="189">
        <f>SUM(O257:O269)</f>
        <v>0</v>
      </c>
      <c r="P256" s="189">
        <f t="shared" si="39"/>
        <v>62000</v>
      </c>
      <c r="Q256" s="189">
        <f>SUM(Q257:Q269)</f>
        <v>1091336</v>
      </c>
      <c r="R256" s="189">
        <f>SUM(R257:R269)</f>
        <v>0</v>
      </c>
      <c r="S256" s="189">
        <f t="shared" si="40"/>
        <v>1091336</v>
      </c>
      <c r="T256" s="189">
        <f>SUM(T257:T269)</f>
        <v>0</v>
      </c>
      <c r="U256" s="189">
        <f>SUM(U257:U269)</f>
        <v>0</v>
      </c>
      <c r="V256" s="189">
        <f t="shared" si="41"/>
        <v>0</v>
      </c>
      <c r="W256" s="189">
        <f>SUM(W257:W269)</f>
        <v>3672605</v>
      </c>
      <c r="X256" s="189">
        <f>SUM(X257:X269)</f>
        <v>0</v>
      </c>
      <c r="Y256" s="189">
        <f t="shared" si="42"/>
        <v>3672605</v>
      </c>
      <c r="Z256" s="189">
        <f>SUM(Z257:Z269)</f>
        <v>0</v>
      </c>
      <c r="AA256" s="189">
        <f>SUM(AA257:AA269)</f>
        <v>0</v>
      </c>
      <c r="AB256" s="189">
        <f t="shared" si="43"/>
        <v>0</v>
      </c>
      <c r="AC256" s="189">
        <f>SUM(AC257:AC269)</f>
        <v>510000</v>
      </c>
      <c r="AD256" s="189">
        <f>SUM(AD257:AD269)</f>
        <v>0</v>
      </c>
      <c r="AE256" s="189">
        <f t="shared" si="44"/>
        <v>510000</v>
      </c>
      <c r="AF256" s="190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0"/>
      <c r="AS256" s="190"/>
      <c r="AT256" s="190"/>
      <c r="AU256" s="190"/>
      <c r="AV256" s="190"/>
      <c r="AW256" s="190"/>
      <c r="AX256" s="190"/>
      <c r="AY256" s="190"/>
      <c r="AZ256" s="190"/>
      <c r="BA256" s="190"/>
      <c r="BB256" s="190"/>
      <c r="BC256" s="190"/>
      <c r="BD256" s="190"/>
      <c r="BE256" s="190"/>
      <c r="BF256" s="190"/>
      <c r="BG256" s="190"/>
      <c r="BH256" s="190"/>
      <c r="BI256" s="190"/>
      <c r="BJ256" s="190"/>
      <c r="BK256" s="190"/>
      <c r="BL256" s="190"/>
      <c r="BM256" s="190"/>
      <c r="BN256" s="190"/>
      <c r="BO256" s="190"/>
      <c r="BP256" s="190"/>
      <c r="BQ256" s="190"/>
      <c r="BR256" s="190"/>
      <c r="BS256" s="190"/>
      <c r="BT256" s="190"/>
      <c r="BU256" s="190"/>
      <c r="BV256" s="190"/>
      <c r="BW256" s="190"/>
      <c r="BX256" s="190"/>
      <c r="BY256" s="190"/>
      <c r="BZ256" s="190"/>
      <c r="CA256" s="190"/>
      <c r="CB256" s="190"/>
      <c r="CC256" s="190"/>
      <c r="CD256" s="190"/>
      <c r="CE256" s="190"/>
      <c r="CF256" s="190"/>
      <c r="CG256" s="190"/>
      <c r="CH256" s="190"/>
      <c r="CI256" s="190"/>
      <c r="CJ256" s="190"/>
      <c r="CK256" s="190"/>
      <c r="CL256" s="190"/>
      <c r="CM256" s="190"/>
      <c r="CN256" s="190"/>
      <c r="CO256" s="190"/>
      <c r="CP256" s="190"/>
      <c r="CQ256" s="190"/>
      <c r="CR256" s="190"/>
      <c r="CS256" s="190"/>
      <c r="CT256" s="190"/>
      <c r="CU256" s="190"/>
      <c r="CV256" s="190"/>
      <c r="CW256" s="190"/>
      <c r="CX256" s="190"/>
      <c r="CY256" s="190"/>
      <c r="CZ256" s="190"/>
      <c r="DA256" s="190"/>
      <c r="DB256" s="190"/>
      <c r="DC256" s="190"/>
      <c r="DD256" s="190"/>
      <c r="DE256" s="190"/>
      <c r="DF256" s="190"/>
      <c r="DG256" s="190"/>
      <c r="DH256" s="190"/>
      <c r="DI256" s="190"/>
      <c r="DJ256" s="190"/>
      <c r="DK256" s="190"/>
      <c r="DL256" s="190"/>
      <c r="DM256" s="190"/>
      <c r="DN256" s="190"/>
      <c r="DO256" s="190"/>
      <c r="DP256" s="190"/>
      <c r="DQ256" s="190"/>
      <c r="DR256" s="190"/>
      <c r="DS256" s="190"/>
      <c r="DT256" s="190"/>
      <c r="DU256" s="190"/>
      <c r="DV256" s="190"/>
      <c r="DW256" s="190"/>
      <c r="DX256" s="190"/>
      <c r="DY256" s="190"/>
      <c r="DZ256" s="190"/>
      <c r="EA256" s="190"/>
      <c r="EB256" s="190"/>
      <c r="EC256" s="190"/>
      <c r="ED256" s="190"/>
      <c r="EE256" s="190"/>
      <c r="EF256" s="190"/>
      <c r="EG256" s="190"/>
      <c r="EH256" s="190"/>
      <c r="EI256" s="190"/>
      <c r="EJ256" s="190"/>
      <c r="EK256" s="190"/>
      <c r="EL256" s="190"/>
      <c r="EM256" s="190"/>
      <c r="EN256" s="190"/>
      <c r="EO256" s="190"/>
      <c r="EP256" s="190"/>
      <c r="EQ256" s="190"/>
      <c r="ER256" s="190"/>
      <c r="ES256" s="190"/>
      <c r="ET256" s="190"/>
      <c r="EU256" s="190"/>
      <c r="EV256" s="190"/>
      <c r="EW256" s="190"/>
      <c r="EX256" s="190"/>
      <c r="EY256" s="190"/>
      <c r="EZ256" s="190"/>
      <c r="FA256" s="190"/>
      <c r="FB256" s="190"/>
      <c r="FC256" s="190"/>
      <c r="FD256" s="190"/>
      <c r="FE256" s="190"/>
      <c r="FF256" s="190"/>
      <c r="FG256" s="190"/>
      <c r="FH256" s="190"/>
      <c r="FI256" s="190"/>
      <c r="FJ256" s="190"/>
      <c r="FK256" s="190"/>
      <c r="FL256" s="190"/>
      <c r="FM256" s="190"/>
      <c r="FN256" s="190"/>
      <c r="FO256" s="190"/>
      <c r="FP256" s="190"/>
      <c r="FQ256" s="190"/>
      <c r="FR256" s="190"/>
      <c r="FS256" s="190"/>
      <c r="FT256" s="190"/>
      <c r="FU256" s="190"/>
      <c r="FV256" s="190"/>
      <c r="FW256" s="190"/>
      <c r="FX256" s="190"/>
      <c r="FY256" s="190"/>
      <c r="FZ256" s="190"/>
      <c r="GA256" s="190"/>
      <c r="GB256" s="190"/>
      <c r="GC256" s="190"/>
      <c r="GD256" s="190"/>
      <c r="GE256" s="190"/>
      <c r="GF256" s="190"/>
      <c r="GG256" s="190"/>
      <c r="GH256" s="190"/>
      <c r="GI256" s="190"/>
      <c r="GJ256" s="190"/>
      <c r="GK256" s="190"/>
      <c r="GL256" s="190"/>
      <c r="GM256" s="190"/>
      <c r="GN256" s="190"/>
      <c r="GO256" s="190"/>
      <c r="GP256" s="190"/>
      <c r="GQ256" s="190"/>
      <c r="GR256" s="190"/>
      <c r="GS256" s="190"/>
      <c r="GT256" s="190"/>
      <c r="GU256" s="190"/>
      <c r="GV256" s="190"/>
      <c r="GW256" s="190"/>
      <c r="GX256" s="190"/>
      <c r="GY256" s="190"/>
      <c r="GZ256" s="190"/>
      <c r="HA256" s="190"/>
      <c r="HB256" s="190"/>
      <c r="HC256" s="190"/>
      <c r="HD256" s="190"/>
      <c r="HE256" s="190"/>
      <c r="HF256" s="190"/>
      <c r="HG256" s="190"/>
      <c r="HH256" s="190"/>
      <c r="HI256" s="190"/>
      <c r="HJ256" s="190"/>
      <c r="HK256" s="190"/>
      <c r="HL256" s="190"/>
      <c r="HM256" s="190"/>
      <c r="HN256" s="190"/>
      <c r="HO256" s="190"/>
      <c r="HP256" s="190"/>
      <c r="HQ256" s="190"/>
      <c r="HR256" s="190"/>
      <c r="HS256" s="190"/>
      <c r="HT256" s="190"/>
      <c r="HU256" s="190"/>
      <c r="HV256" s="190"/>
      <c r="HW256" s="190"/>
      <c r="HX256" s="190"/>
      <c r="HY256" s="190"/>
      <c r="HZ256" s="190"/>
      <c r="IA256" s="190"/>
      <c r="IB256" s="190"/>
      <c r="IC256" s="190"/>
      <c r="ID256" s="190"/>
      <c r="IE256" s="190"/>
      <c r="IF256" s="190"/>
      <c r="IG256" s="190"/>
      <c r="IH256" s="190"/>
      <c r="II256" s="190"/>
      <c r="IJ256" s="190"/>
      <c r="IK256" s="190"/>
      <c r="IL256" s="190"/>
      <c r="IM256" s="190"/>
      <c r="IN256" s="190"/>
      <c r="IO256" s="190"/>
      <c r="IP256" s="190"/>
      <c r="IQ256" s="190"/>
      <c r="IR256" s="190"/>
      <c r="IS256" s="190"/>
      <c r="IT256" s="190"/>
      <c r="IU256" s="190"/>
      <c r="IV256" s="190"/>
    </row>
    <row r="257" spans="1:256" ht="47.25">
      <c r="A257" s="206" t="s">
        <v>815</v>
      </c>
      <c r="B257" s="200">
        <v>2</v>
      </c>
      <c r="C257" s="200">
        <v>619</v>
      </c>
      <c r="D257" s="200">
        <v>5206</v>
      </c>
      <c r="E257" s="201">
        <f t="shared" si="47"/>
        <v>35000</v>
      </c>
      <c r="F257" s="201">
        <f t="shared" si="47"/>
        <v>0</v>
      </c>
      <c r="G257" s="201">
        <f t="shared" si="47"/>
        <v>35000</v>
      </c>
      <c r="H257" s="201">
        <v>35000</v>
      </c>
      <c r="I257" s="201"/>
      <c r="J257" s="201">
        <f t="shared" si="37"/>
        <v>35000</v>
      </c>
      <c r="K257" s="201"/>
      <c r="L257" s="201"/>
      <c r="M257" s="201">
        <f t="shared" si="38"/>
        <v>0</v>
      </c>
      <c r="N257" s="201"/>
      <c r="O257" s="201"/>
      <c r="P257" s="201">
        <f t="shared" si="39"/>
        <v>0</v>
      </c>
      <c r="Q257" s="201"/>
      <c r="R257" s="201"/>
      <c r="S257" s="201">
        <f t="shared" si="40"/>
        <v>0</v>
      </c>
      <c r="T257" s="201"/>
      <c r="U257" s="201"/>
      <c r="V257" s="201">
        <f t="shared" si="41"/>
        <v>0</v>
      </c>
      <c r="W257" s="201"/>
      <c r="X257" s="201"/>
      <c r="Y257" s="201">
        <f t="shared" si="42"/>
        <v>0</v>
      </c>
      <c r="Z257" s="201"/>
      <c r="AA257" s="201"/>
      <c r="AB257" s="201">
        <f t="shared" si="43"/>
        <v>0</v>
      </c>
      <c r="AC257" s="201"/>
      <c r="AD257" s="201"/>
      <c r="AE257" s="201">
        <f t="shared" si="44"/>
        <v>0</v>
      </c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190"/>
      <c r="BI257" s="190"/>
      <c r="BJ257" s="190"/>
      <c r="BK257" s="190"/>
      <c r="BL257" s="190"/>
      <c r="BM257" s="190"/>
      <c r="BN257" s="190"/>
      <c r="BO257" s="190"/>
      <c r="BP257" s="190"/>
      <c r="BQ257" s="190"/>
      <c r="BR257" s="190"/>
      <c r="BS257" s="190"/>
      <c r="BT257" s="190"/>
      <c r="BU257" s="190"/>
      <c r="BV257" s="190"/>
      <c r="BW257" s="190"/>
      <c r="BX257" s="190"/>
      <c r="BY257" s="190"/>
      <c r="BZ257" s="190"/>
      <c r="CA257" s="190"/>
      <c r="CB257" s="190"/>
      <c r="CC257" s="190"/>
      <c r="CD257" s="190"/>
      <c r="CE257" s="190"/>
      <c r="CF257" s="190"/>
      <c r="CG257" s="190"/>
      <c r="CH257" s="190"/>
      <c r="CI257" s="190"/>
      <c r="CJ257" s="190"/>
      <c r="CK257" s="190"/>
      <c r="CL257" s="190"/>
      <c r="CM257" s="190"/>
      <c r="CN257" s="190"/>
      <c r="CO257" s="190"/>
      <c r="CP257" s="190"/>
      <c r="CQ257" s="190"/>
      <c r="CR257" s="190"/>
      <c r="CS257" s="190"/>
      <c r="CT257" s="190"/>
      <c r="CU257" s="190"/>
      <c r="CV257" s="190"/>
      <c r="CW257" s="190"/>
      <c r="CX257" s="190"/>
      <c r="CY257" s="190"/>
      <c r="CZ257" s="190"/>
      <c r="DA257" s="190"/>
      <c r="DB257" s="190"/>
      <c r="DC257" s="190"/>
      <c r="DD257" s="190"/>
      <c r="DE257" s="190"/>
      <c r="DF257" s="190"/>
      <c r="DG257" s="190"/>
      <c r="DH257" s="190"/>
      <c r="DI257" s="190"/>
      <c r="DJ257" s="190"/>
      <c r="DK257" s="190"/>
      <c r="DL257" s="190"/>
      <c r="DM257" s="190"/>
      <c r="DN257" s="190"/>
      <c r="DO257" s="190"/>
      <c r="DP257" s="190"/>
      <c r="DQ257" s="190"/>
      <c r="DR257" s="190"/>
      <c r="DS257" s="190"/>
      <c r="DT257" s="190"/>
      <c r="DU257" s="190"/>
      <c r="DV257" s="190"/>
      <c r="DW257" s="190"/>
      <c r="DX257" s="190"/>
      <c r="DY257" s="190"/>
      <c r="DZ257" s="190"/>
      <c r="EA257" s="190"/>
      <c r="EB257" s="190"/>
      <c r="EC257" s="190"/>
      <c r="ED257" s="190"/>
      <c r="EE257" s="190"/>
      <c r="EF257" s="190"/>
      <c r="EG257" s="190"/>
      <c r="EH257" s="190"/>
      <c r="EI257" s="190"/>
      <c r="EJ257" s="190"/>
      <c r="EK257" s="190"/>
      <c r="EL257" s="190"/>
      <c r="EM257" s="190"/>
      <c r="EN257" s="190"/>
      <c r="EO257" s="190"/>
      <c r="EP257" s="190"/>
      <c r="EQ257" s="190"/>
      <c r="ER257" s="190"/>
      <c r="ES257" s="190"/>
      <c r="ET257" s="190"/>
      <c r="EU257" s="190"/>
      <c r="EV257" s="190"/>
      <c r="EW257" s="190"/>
      <c r="EX257" s="190"/>
      <c r="EY257" s="190"/>
      <c r="EZ257" s="190"/>
      <c r="FA257" s="190"/>
      <c r="FB257" s="190"/>
      <c r="FC257" s="190"/>
      <c r="FD257" s="190"/>
      <c r="FE257" s="190"/>
      <c r="FF257" s="190"/>
      <c r="FG257" s="190"/>
      <c r="FH257" s="190"/>
      <c r="FI257" s="190"/>
      <c r="FJ257" s="190"/>
      <c r="FK257" s="190"/>
      <c r="FL257" s="190"/>
      <c r="FM257" s="190"/>
      <c r="FN257" s="190"/>
      <c r="FO257" s="190"/>
      <c r="FP257" s="190"/>
      <c r="FQ257" s="190"/>
      <c r="FR257" s="190"/>
      <c r="FS257" s="190"/>
      <c r="FT257" s="190"/>
      <c r="FU257" s="190"/>
      <c r="FV257" s="190"/>
      <c r="FW257" s="190"/>
      <c r="FX257" s="190"/>
      <c r="FY257" s="190"/>
      <c r="FZ257" s="190"/>
      <c r="GA257" s="190"/>
      <c r="GB257" s="190"/>
      <c r="GC257" s="190"/>
      <c r="GD257" s="190"/>
      <c r="GE257" s="190"/>
      <c r="GF257" s="190"/>
      <c r="GG257" s="190"/>
      <c r="GH257" s="190"/>
      <c r="GI257" s="190"/>
      <c r="GJ257" s="190"/>
      <c r="GK257" s="190"/>
      <c r="GL257" s="190"/>
      <c r="GM257" s="190"/>
      <c r="GN257" s="190"/>
      <c r="GO257" s="190"/>
      <c r="GP257" s="190"/>
      <c r="GQ257" s="190"/>
      <c r="GR257" s="190"/>
      <c r="GS257" s="190"/>
      <c r="GT257" s="190"/>
      <c r="GU257" s="190"/>
      <c r="GV257" s="190"/>
      <c r="GW257" s="190"/>
      <c r="GX257" s="190"/>
      <c r="GY257" s="190"/>
      <c r="GZ257" s="190"/>
      <c r="HA257" s="190"/>
      <c r="HB257" s="190"/>
      <c r="HC257" s="190"/>
      <c r="HD257" s="190"/>
      <c r="HE257" s="190"/>
      <c r="HF257" s="190"/>
      <c r="HG257" s="190"/>
      <c r="HH257" s="190"/>
      <c r="HI257" s="190"/>
      <c r="HJ257" s="190"/>
      <c r="HK257" s="190"/>
      <c r="HL257" s="190"/>
      <c r="HM257" s="190"/>
      <c r="HN257" s="190"/>
      <c r="HO257" s="190"/>
      <c r="HP257" s="190"/>
      <c r="HQ257" s="190"/>
      <c r="HR257" s="190"/>
      <c r="HS257" s="190"/>
      <c r="HT257" s="190"/>
      <c r="HU257" s="190"/>
      <c r="HV257" s="190"/>
      <c r="HW257" s="190"/>
      <c r="HX257" s="190"/>
      <c r="HY257" s="190"/>
      <c r="HZ257" s="190"/>
      <c r="IA257" s="190"/>
      <c r="IB257" s="190"/>
      <c r="IC257" s="190"/>
      <c r="ID257" s="190"/>
      <c r="IE257" s="190"/>
      <c r="IF257" s="190"/>
      <c r="IG257" s="190"/>
      <c r="IH257" s="190"/>
      <c r="II257" s="190"/>
      <c r="IJ257" s="190"/>
      <c r="IK257" s="190"/>
      <c r="IL257" s="190"/>
      <c r="IM257" s="190"/>
      <c r="IN257" s="190"/>
      <c r="IO257" s="190"/>
      <c r="IP257" s="190"/>
      <c r="IQ257" s="190"/>
      <c r="IR257" s="190"/>
      <c r="IS257" s="190"/>
      <c r="IT257" s="190"/>
      <c r="IU257" s="190"/>
      <c r="IV257" s="190"/>
    </row>
    <row r="258" spans="1:256" ht="15.75">
      <c r="A258" s="198" t="s">
        <v>816</v>
      </c>
      <c r="B258" s="199">
        <v>2</v>
      </c>
      <c r="C258" s="199">
        <v>606</v>
      </c>
      <c r="D258" s="203">
        <v>5206</v>
      </c>
      <c r="E258" s="201">
        <f t="shared" si="47"/>
        <v>70000</v>
      </c>
      <c r="F258" s="201">
        <f t="shared" si="47"/>
        <v>0</v>
      </c>
      <c r="G258" s="201">
        <f t="shared" si="47"/>
        <v>70000</v>
      </c>
      <c r="H258" s="201">
        <v>7738</v>
      </c>
      <c r="I258" s="201"/>
      <c r="J258" s="201">
        <f t="shared" si="37"/>
        <v>7738</v>
      </c>
      <c r="K258" s="201">
        <v>62262</v>
      </c>
      <c r="L258" s="201"/>
      <c r="M258" s="201">
        <f t="shared" si="38"/>
        <v>62262</v>
      </c>
      <c r="N258" s="201"/>
      <c r="O258" s="201"/>
      <c r="P258" s="201">
        <f t="shared" si="39"/>
        <v>0</v>
      </c>
      <c r="Q258" s="201"/>
      <c r="R258" s="201"/>
      <c r="S258" s="201">
        <f t="shared" si="40"/>
        <v>0</v>
      </c>
      <c r="T258" s="201"/>
      <c r="U258" s="201"/>
      <c r="V258" s="201">
        <f t="shared" si="41"/>
        <v>0</v>
      </c>
      <c r="W258" s="201"/>
      <c r="X258" s="201"/>
      <c r="Y258" s="201">
        <f t="shared" si="42"/>
        <v>0</v>
      </c>
      <c r="Z258" s="201"/>
      <c r="AA258" s="201"/>
      <c r="AB258" s="201">
        <f t="shared" si="43"/>
        <v>0</v>
      </c>
      <c r="AC258" s="201"/>
      <c r="AD258" s="201"/>
      <c r="AE258" s="201">
        <f t="shared" si="44"/>
        <v>0</v>
      </c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0"/>
      <c r="BN258" s="190"/>
      <c r="BO258" s="190"/>
      <c r="BP258" s="190"/>
      <c r="BQ258" s="190"/>
      <c r="BR258" s="190"/>
      <c r="BS258" s="190"/>
      <c r="BT258" s="190"/>
      <c r="BU258" s="190"/>
      <c r="BV258" s="190"/>
      <c r="BW258" s="190"/>
      <c r="BX258" s="190"/>
      <c r="BY258" s="190"/>
      <c r="BZ258" s="190"/>
      <c r="CA258" s="190"/>
      <c r="CB258" s="190"/>
      <c r="CC258" s="190"/>
      <c r="CD258" s="190"/>
      <c r="CE258" s="190"/>
      <c r="CF258" s="190"/>
      <c r="CG258" s="190"/>
      <c r="CH258" s="190"/>
      <c r="CI258" s="190"/>
      <c r="CJ258" s="190"/>
      <c r="CK258" s="190"/>
      <c r="CL258" s="190"/>
      <c r="CM258" s="190"/>
      <c r="CN258" s="190"/>
      <c r="CO258" s="190"/>
      <c r="CP258" s="190"/>
      <c r="CQ258" s="190"/>
      <c r="CR258" s="190"/>
      <c r="CS258" s="190"/>
      <c r="CT258" s="190"/>
      <c r="CU258" s="190"/>
      <c r="CV258" s="190"/>
      <c r="CW258" s="190"/>
      <c r="CX258" s="190"/>
      <c r="CY258" s="190"/>
      <c r="CZ258" s="190"/>
      <c r="DA258" s="190"/>
      <c r="DB258" s="190"/>
      <c r="DC258" s="190"/>
      <c r="DD258" s="190"/>
      <c r="DE258" s="190"/>
      <c r="DF258" s="190"/>
      <c r="DG258" s="190"/>
      <c r="DH258" s="190"/>
      <c r="DI258" s="190"/>
      <c r="DJ258" s="190"/>
      <c r="DK258" s="190"/>
      <c r="DL258" s="190"/>
      <c r="DM258" s="190"/>
      <c r="DN258" s="190"/>
      <c r="DO258" s="190"/>
      <c r="DP258" s="190"/>
      <c r="DQ258" s="190"/>
      <c r="DR258" s="190"/>
      <c r="DS258" s="190"/>
      <c r="DT258" s="190"/>
      <c r="DU258" s="190"/>
      <c r="DV258" s="190"/>
      <c r="DW258" s="190"/>
      <c r="DX258" s="190"/>
      <c r="DY258" s="190"/>
      <c r="DZ258" s="190"/>
      <c r="EA258" s="190"/>
      <c r="EB258" s="190"/>
      <c r="EC258" s="190"/>
      <c r="ED258" s="190"/>
      <c r="EE258" s="190"/>
      <c r="EF258" s="190"/>
      <c r="EG258" s="190"/>
      <c r="EH258" s="190"/>
      <c r="EI258" s="190"/>
      <c r="EJ258" s="190"/>
      <c r="EK258" s="190"/>
      <c r="EL258" s="190"/>
      <c r="EM258" s="190"/>
      <c r="EN258" s="190"/>
      <c r="EO258" s="190"/>
      <c r="EP258" s="190"/>
      <c r="EQ258" s="190"/>
      <c r="ER258" s="190"/>
      <c r="ES258" s="190"/>
      <c r="ET258" s="190"/>
      <c r="EU258" s="190"/>
      <c r="EV258" s="190"/>
      <c r="EW258" s="190"/>
      <c r="EX258" s="190"/>
      <c r="EY258" s="190"/>
      <c r="EZ258" s="190"/>
      <c r="FA258" s="190"/>
      <c r="FB258" s="190"/>
      <c r="FC258" s="190"/>
      <c r="FD258" s="190"/>
      <c r="FE258" s="190"/>
      <c r="FF258" s="190"/>
      <c r="FG258" s="190"/>
      <c r="FH258" s="190"/>
      <c r="FI258" s="190"/>
      <c r="FJ258" s="190"/>
      <c r="FK258" s="190"/>
      <c r="FL258" s="190"/>
      <c r="FM258" s="190"/>
      <c r="FN258" s="190"/>
      <c r="FO258" s="190"/>
      <c r="FP258" s="190"/>
      <c r="FQ258" s="190"/>
      <c r="FR258" s="190"/>
      <c r="FS258" s="190"/>
      <c r="FT258" s="190"/>
      <c r="FU258" s="190"/>
      <c r="FV258" s="190"/>
      <c r="FW258" s="190"/>
      <c r="FX258" s="190"/>
      <c r="FY258" s="190"/>
      <c r="FZ258" s="190"/>
      <c r="GA258" s="190"/>
      <c r="GB258" s="190"/>
      <c r="GC258" s="190"/>
      <c r="GD258" s="190"/>
      <c r="GE258" s="190"/>
      <c r="GF258" s="190"/>
      <c r="GG258" s="190"/>
      <c r="GH258" s="190"/>
      <c r="GI258" s="190"/>
      <c r="GJ258" s="190"/>
      <c r="GK258" s="190"/>
      <c r="GL258" s="190"/>
      <c r="GM258" s="190"/>
      <c r="GN258" s="190"/>
      <c r="GO258" s="190"/>
      <c r="GP258" s="190"/>
      <c r="GQ258" s="190"/>
      <c r="GR258" s="190"/>
      <c r="GS258" s="190"/>
      <c r="GT258" s="190"/>
      <c r="GU258" s="190"/>
      <c r="GV258" s="190"/>
      <c r="GW258" s="190"/>
      <c r="GX258" s="190"/>
      <c r="GY258" s="190"/>
      <c r="GZ258" s="190"/>
      <c r="HA258" s="190"/>
      <c r="HB258" s="190"/>
      <c r="HC258" s="190"/>
      <c r="HD258" s="190"/>
      <c r="HE258" s="190"/>
      <c r="HF258" s="190"/>
      <c r="HG258" s="190"/>
      <c r="HH258" s="190"/>
      <c r="HI258" s="190"/>
      <c r="HJ258" s="190"/>
      <c r="HK258" s="190"/>
      <c r="HL258" s="190"/>
      <c r="HM258" s="190"/>
      <c r="HN258" s="190"/>
      <c r="HO258" s="190"/>
      <c r="HP258" s="190"/>
      <c r="HQ258" s="190"/>
      <c r="HR258" s="190"/>
      <c r="HS258" s="190"/>
      <c r="HT258" s="190"/>
      <c r="HU258" s="190"/>
      <c r="HV258" s="190"/>
      <c r="HW258" s="190"/>
      <c r="HX258" s="190"/>
      <c r="HY258" s="190"/>
      <c r="HZ258" s="190"/>
      <c r="IA258" s="190"/>
      <c r="IB258" s="190"/>
      <c r="IC258" s="190"/>
      <c r="ID258" s="190"/>
      <c r="IE258" s="190"/>
      <c r="IF258" s="190"/>
      <c r="IG258" s="190"/>
      <c r="IH258" s="190"/>
      <c r="II258" s="190"/>
      <c r="IJ258" s="190"/>
      <c r="IK258" s="190"/>
      <c r="IL258" s="190"/>
      <c r="IM258" s="190"/>
      <c r="IN258" s="190"/>
      <c r="IO258" s="190"/>
      <c r="IP258" s="190"/>
      <c r="IQ258" s="190"/>
      <c r="IR258" s="190"/>
      <c r="IS258" s="190"/>
      <c r="IT258" s="190"/>
      <c r="IU258" s="190"/>
      <c r="IV258" s="190"/>
    </row>
    <row r="259" spans="1:256" ht="110.25">
      <c r="A259" s="192" t="s">
        <v>817</v>
      </c>
      <c r="B259" s="193">
        <v>2</v>
      </c>
      <c r="C259" s="193">
        <v>606</v>
      </c>
      <c r="D259" s="200">
        <v>5206</v>
      </c>
      <c r="E259" s="201">
        <f t="shared" si="47"/>
        <v>49792</v>
      </c>
      <c r="F259" s="201">
        <f t="shared" si="47"/>
        <v>0</v>
      </c>
      <c r="G259" s="201">
        <f t="shared" si="47"/>
        <v>49792</v>
      </c>
      <c r="H259" s="201"/>
      <c r="I259" s="201"/>
      <c r="J259" s="201">
        <f t="shared" si="37"/>
        <v>0</v>
      </c>
      <c r="K259" s="201"/>
      <c r="L259" s="201"/>
      <c r="M259" s="201">
        <f t="shared" si="38"/>
        <v>0</v>
      </c>
      <c r="N259" s="201"/>
      <c r="O259" s="201"/>
      <c r="P259" s="201">
        <f t="shared" si="39"/>
        <v>0</v>
      </c>
      <c r="Q259" s="201"/>
      <c r="R259" s="201"/>
      <c r="S259" s="201">
        <f t="shared" si="40"/>
        <v>0</v>
      </c>
      <c r="T259" s="201"/>
      <c r="U259" s="201"/>
      <c r="V259" s="201">
        <f t="shared" si="41"/>
        <v>0</v>
      </c>
      <c r="W259" s="201">
        <v>49792</v>
      </c>
      <c r="X259" s="201"/>
      <c r="Y259" s="201">
        <f t="shared" si="42"/>
        <v>49792</v>
      </c>
      <c r="Z259" s="201"/>
      <c r="AA259" s="201"/>
      <c r="AB259" s="201">
        <f t="shared" si="43"/>
        <v>0</v>
      </c>
      <c r="AC259" s="201"/>
      <c r="AD259" s="201"/>
      <c r="AE259" s="201">
        <f t="shared" si="44"/>
        <v>0</v>
      </c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90"/>
      <c r="BW259" s="190"/>
      <c r="BX259" s="190"/>
      <c r="BY259" s="190"/>
      <c r="BZ259" s="190"/>
      <c r="CA259" s="190"/>
      <c r="CB259" s="190"/>
      <c r="CC259" s="190"/>
      <c r="CD259" s="190"/>
      <c r="CE259" s="190"/>
      <c r="CF259" s="190"/>
      <c r="CG259" s="190"/>
      <c r="CH259" s="190"/>
      <c r="CI259" s="190"/>
      <c r="CJ259" s="190"/>
      <c r="CK259" s="190"/>
      <c r="CL259" s="190"/>
      <c r="CM259" s="190"/>
      <c r="CN259" s="190"/>
      <c r="CO259" s="190"/>
      <c r="CP259" s="190"/>
      <c r="CQ259" s="190"/>
      <c r="CR259" s="190"/>
      <c r="CS259" s="190"/>
      <c r="CT259" s="190"/>
      <c r="CU259" s="190"/>
      <c r="CV259" s="190"/>
      <c r="CW259" s="190"/>
      <c r="CX259" s="190"/>
      <c r="CY259" s="190"/>
      <c r="CZ259" s="190"/>
      <c r="DA259" s="190"/>
      <c r="DB259" s="190"/>
      <c r="DC259" s="190"/>
      <c r="DD259" s="190"/>
      <c r="DE259" s="190"/>
      <c r="DF259" s="190"/>
      <c r="DG259" s="190"/>
      <c r="DH259" s="190"/>
      <c r="DI259" s="190"/>
      <c r="DJ259" s="190"/>
      <c r="DK259" s="190"/>
      <c r="DL259" s="190"/>
      <c r="DM259" s="190"/>
      <c r="DN259" s="190"/>
      <c r="DO259" s="190"/>
      <c r="DP259" s="190"/>
      <c r="DQ259" s="190"/>
      <c r="DR259" s="190"/>
      <c r="DS259" s="190"/>
      <c r="DT259" s="190"/>
      <c r="DU259" s="190"/>
      <c r="DV259" s="190"/>
      <c r="DW259" s="190"/>
      <c r="DX259" s="190"/>
      <c r="DY259" s="190"/>
      <c r="DZ259" s="190"/>
      <c r="EA259" s="190"/>
      <c r="EB259" s="190"/>
      <c r="EC259" s="190"/>
      <c r="ED259" s="190"/>
      <c r="EE259" s="190"/>
      <c r="EF259" s="190"/>
      <c r="EG259" s="190"/>
      <c r="EH259" s="190"/>
      <c r="EI259" s="190"/>
      <c r="EJ259" s="190"/>
      <c r="EK259" s="190"/>
      <c r="EL259" s="190"/>
      <c r="EM259" s="190"/>
      <c r="EN259" s="190"/>
      <c r="EO259" s="190"/>
      <c r="EP259" s="190"/>
      <c r="EQ259" s="190"/>
      <c r="ER259" s="190"/>
      <c r="ES259" s="190"/>
      <c r="ET259" s="190"/>
      <c r="EU259" s="190"/>
      <c r="EV259" s="190"/>
      <c r="EW259" s="190"/>
      <c r="EX259" s="190"/>
      <c r="EY259" s="190"/>
      <c r="EZ259" s="190"/>
      <c r="FA259" s="190"/>
      <c r="FB259" s="190"/>
      <c r="FC259" s="190"/>
      <c r="FD259" s="190"/>
      <c r="FE259" s="190"/>
      <c r="FF259" s="190"/>
      <c r="FG259" s="190"/>
      <c r="FH259" s="190"/>
      <c r="FI259" s="190"/>
      <c r="FJ259" s="190"/>
      <c r="FK259" s="190"/>
      <c r="FL259" s="190"/>
      <c r="FM259" s="190"/>
      <c r="FN259" s="190"/>
      <c r="FO259" s="190"/>
      <c r="FP259" s="190"/>
      <c r="FQ259" s="190"/>
      <c r="FR259" s="190"/>
      <c r="FS259" s="190"/>
      <c r="FT259" s="190"/>
      <c r="FU259" s="190"/>
      <c r="FV259" s="190"/>
      <c r="FW259" s="190"/>
      <c r="FX259" s="190"/>
      <c r="FY259" s="190"/>
      <c r="FZ259" s="190"/>
      <c r="GA259" s="190"/>
      <c r="GB259" s="190"/>
      <c r="GC259" s="190"/>
      <c r="GD259" s="190"/>
      <c r="GE259" s="190"/>
      <c r="GF259" s="190"/>
      <c r="GG259" s="190"/>
      <c r="GH259" s="190"/>
      <c r="GI259" s="190"/>
      <c r="GJ259" s="190"/>
      <c r="GK259" s="190"/>
      <c r="GL259" s="190"/>
      <c r="GM259" s="190"/>
      <c r="GN259" s="190"/>
      <c r="GO259" s="190"/>
      <c r="GP259" s="190"/>
      <c r="GQ259" s="190"/>
      <c r="GR259" s="190"/>
      <c r="GS259" s="190"/>
      <c r="GT259" s="190"/>
      <c r="GU259" s="190"/>
      <c r="GV259" s="190"/>
      <c r="GW259" s="190"/>
      <c r="GX259" s="190"/>
      <c r="GY259" s="190"/>
      <c r="GZ259" s="190"/>
      <c r="HA259" s="190"/>
      <c r="HB259" s="190"/>
      <c r="HC259" s="190"/>
      <c r="HD259" s="190"/>
      <c r="HE259" s="190"/>
      <c r="HF259" s="190"/>
      <c r="HG259" s="190"/>
      <c r="HH259" s="190"/>
      <c r="HI259" s="190"/>
      <c r="HJ259" s="190"/>
      <c r="HK259" s="190"/>
      <c r="HL259" s="190"/>
      <c r="HM259" s="190"/>
      <c r="HN259" s="190"/>
      <c r="HO259" s="190"/>
      <c r="HP259" s="190"/>
      <c r="HQ259" s="190"/>
      <c r="HR259" s="190"/>
      <c r="HS259" s="190"/>
      <c r="HT259" s="190"/>
      <c r="HU259" s="190"/>
      <c r="HV259" s="190"/>
      <c r="HW259" s="190"/>
      <c r="HX259" s="190"/>
      <c r="HY259" s="190"/>
      <c r="HZ259" s="190"/>
      <c r="IA259" s="190"/>
      <c r="IB259" s="190"/>
      <c r="IC259" s="190"/>
      <c r="ID259" s="190"/>
      <c r="IE259" s="190"/>
      <c r="IF259" s="190"/>
      <c r="IG259" s="190"/>
      <c r="IH259" s="190"/>
      <c r="II259" s="190"/>
      <c r="IJ259" s="190"/>
      <c r="IK259" s="190"/>
      <c r="IL259" s="190"/>
      <c r="IM259" s="190"/>
      <c r="IN259" s="190"/>
      <c r="IO259" s="190"/>
      <c r="IP259" s="190"/>
      <c r="IQ259" s="190"/>
      <c r="IR259" s="190"/>
      <c r="IS259" s="190"/>
      <c r="IT259" s="190"/>
      <c r="IU259" s="190"/>
      <c r="IV259" s="190"/>
    </row>
    <row r="260" spans="1:256" ht="47.25">
      <c r="A260" s="192" t="s">
        <v>818</v>
      </c>
      <c r="B260" s="193">
        <v>2</v>
      </c>
      <c r="C260" s="193">
        <v>606</v>
      </c>
      <c r="D260" s="200">
        <v>5206</v>
      </c>
      <c r="E260" s="201">
        <f t="shared" si="47"/>
        <v>18646</v>
      </c>
      <c r="F260" s="201">
        <f t="shared" si="47"/>
        <v>0</v>
      </c>
      <c r="G260" s="201">
        <f t="shared" si="47"/>
        <v>18646</v>
      </c>
      <c r="H260" s="201"/>
      <c r="I260" s="201"/>
      <c r="J260" s="201">
        <f t="shared" si="37"/>
        <v>0</v>
      </c>
      <c r="K260" s="201"/>
      <c r="L260" s="201"/>
      <c r="M260" s="201">
        <f t="shared" si="38"/>
        <v>0</v>
      </c>
      <c r="N260" s="201">
        <v>15000</v>
      </c>
      <c r="O260" s="201"/>
      <c r="P260" s="201">
        <f t="shared" si="39"/>
        <v>15000</v>
      </c>
      <c r="Q260" s="201"/>
      <c r="R260" s="201"/>
      <c r="S260" s="201">
        <f t="shared" si="40"/>
        <v>0</v>
      </c>
      <c r="T260" s="201"/>
      <c r="U260" s="201"/>
      <c r="V260" s="201">
        <f t="shared" si="41"/>
        <v>0</v>
      </c>
      <c r="W260" s="201">
        <v>3646</v>
      </c>
      <c r="X260" s="201"/>
      <c r="Y260" s="201">
        <f t="shared" si="42"/>
        <v>3646</v>
      </c>
      <c r="Z260" s="201"/>
      <c r="AA260" s="201"/>
      <c r="AB260" s="201">
        <f t="shared" si="43"/>
        <v>0</v>
      </c>
      <c r="AC260" s="201"/>
      <c r="AD260" s="201"/>
      <c r="AE260" s="201">
        <f t="shared" si="44"/>
        <v>0</v>
      </c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0"/>
      <c r="BN260" s="190"/>
      <c r="BO260" s="190"/>
      <c r="BP260" s="190"/>
      <c r="BQ260" s="190"/>
      <c r="BR260" s="190"/>
      <c r="BS260" s="190"/>
      <c r="BT260" s="190"/>
      <c r="BU260" s="190"/>
      <c r="BV260" s="190"/>
      <c r="BW260" s="190"/>
      <c r="BX260" s="190"/>
      <c r="BY260" s="190"/>
      <c r="BZ260" s="190"/>
      <c r="CA260" s="190"/>
      <c r="CB260" s="190"/>
      <c r="CC260" s="190"/>
      <c r="CD260" s="190"/>
      <c r="CE260" s="190"/>
      <c r="CF260" s="190"/>
      <c r="CG260" s="190"/>
      <c r="CH260" s="190"/>
      <c r="CI260" s="190"/>
      <c r="CJ260" s="190"/>
      <c r="CK260" s="190"/>
      <c r="CL260" s="190"/>
      <c r="CM260" s="190"/>
      <c r="CN260" s="190"/>
      <c r="CO260" s="190"/>
      <c r="CP260" s="190"/>
      <c r="CQ260" s="190"/>
      <c r="CR260" s="190"/>
      <c r="CS260" s="190"/>
      <c r="CT260" s="190"/>
      <c r="CU260" s="190"/>
      <c r="CV260" s="190"/>
      <c r="CW260" s="190"/>
      <c r="CX260" s="190"/>
      <c r="CY260" s="190"/>
      <c r="CZ260" s="190"/>
      <c r="DA260" s="190"/>
      <c r="DB260" s="190"/>
      <c r="DC260" s="190"/>
      <c r="DD260" s="190"/>
      <c r="DE260" s="190"/>
      <c r="DF260" s="190"/>
      <c r="DG260" s="190"/>
      <c r="DH260" s="190"/>
      <c r="DI260" s="190"/>
      <c r="DJ260" s="190"/>
      <c r="DK260" s="190"/>
      <c r="DL260" s="190"/>
      <c r="DM260" s="190"/>
      <c r="DN260" s="190"/>
      <c r="DO260" s="190"/>
      <c r="DP260" s="190"/>
      <c r="DQ260" s="190"/>
      <c r="DR260" s="190"/>
      <c r="DS260" s="190"/>
      <c r="DT260" s="190"/>
      <c r="DU260" s="190"/>
      <c r="DV260" s="190"/>
      <c r="DW260" s="190"/>
      <c r="DX260" s="190"/>
      <c r="DY260" s="190"/>
      <c r="DZ260" s="190"/>
      <c r="EA260" s="190"/>
      <c r="EB260" s="190"/>
      <c r="EC260" s="190"/>
      <c r="ED260" s="190"/>
      <c r="EE260" s="190"/>
      <c r="EF260" s="190"/>
      <c r="EG260" s="190"/>
      <c r="EH260" s="190"/>
      <c r="EI260" s="190"/>
      <c r="EJ260" s="190"/>
      <c r="EK260" s="190"/>
      <c r="EL260" s="190"/>
      <c r="EM260" s="190"/>
      <c r="EN260" s="190"/>
      <c r="EO260" s="190"/>
      <c r="EP260" s="190"/>
      <c r="EQ260" s="190"/>
      <c r="ER260" s="190"/>
      <c r="ES260" s="190"/>
      <c r="ET260" s="190"/>
      <c r="EU260" s="190"/>
      <c r="EV260" s="190"/>
      <c r="EW260" s="190"/>
      <c r="EX260" s="190"/>
      <c r="EY260" s="190"/>
      <c r="EZ260" s="190"/>
      <c r="FA260" s="190"/>
      <c r="FB260" s="190"/>
      <c r="FC260" s="190"/>
      <c r="FD260" s="190"/>
      <c r="FE260" s="190"/>
      <c r="FF260" s="190"/>
      <c r="FG260" s="190"/>
      <c r="FH260" s="190"/>
      <c r="FI260" s="190"/>
      <c r="FJ260" s="190"/>
      <c r="FK260" s="190"/>
      <c r="FL260" s="190"/>
      <c r="FM260" s="190"/>
      <c r="FN260" s="190"/>
      <c r="FO260" s="190"/>
      <c r="FP260" s="190"/>
      <c r="FQ260" s="190"/>
      <c r="FR260" s="190"/>
      <c r="FS260" s="190"/>
      <c r="FT260" s="190"/>
      <c r="FU260" s="190"/>
      <c r="FV260" s="190"/>
      <c r="FW260" s="190"/>
      <c r="FX260" s="190"/>
      <c r="FY260" s="190"/>
      <c r="FZ260" s="190"/>
      <c r="GA260" s="190"/>
      <c r="GB260" s="190"/>
      <c r="GC260" s="190"/>
      <c r="GD260" s="190"/>
      <c r="GE260" s="190"/>
      <c r="GF260" s="190"/>
      <c r="GG260" s="190"/>
      <c r="GH260" s="190"/>
      <c r="GI260" s="190"/>
      <c r="GJ260" s="190"/>
      <c r="GK260" s="190"/>
      <c r="GL260" s="190"/>
      <c r="GM260" s="190"/>
      <c r="GN260" s="190"/>
      <c r="GO260" s="190"/>
      <c r="GP260" s="190"/>
      <c r="GQ260" s="190"/>
      <c r="GR260" s="190"/>
      <c r="GS260" s="190"/>
      <c r="GT260" s="190"/>
      <c r="GU260" s="190"/>
      <c r="GV260" s="190"/>
      <c r="GW260" s="190"/>
      <c r="GX260" s="190"/>
      <c r="GY260" s="190"/>
      <c r="GZ260" s="190"/>
      <c r="HA260" s="190"/>
      <c r="HB260" s="190"/>
      <c r="HC260" s="190"/>
      <c r="HD260" s="190"/>
      <c r="HE260" s="190"/>
      <c r="HF260" s="190"/>
      <c r="HG260" s="190"/>
      <c r="HH260" s="190"/>
      <c r="HI260" s="190"/>
      <c r="HJ260" s="190"/>
      <c r="HK260" s="190"/>
      <c r="HL260" s="190"/>
      <c r="HM260" s="190"/>
      <c r="HN260" s="190"/>
      <c r="HO260" s="190"/>
      <c r="HP260" s="190"/>
      <c r="HQ260" s="190"/>
      <c r="HR260" s="190"/>
      <c r="HS260" s="190"/>
      <c r="HT260" s="190"/>
      <c r="HU260" s="190"/>
      <c r="HV260" s="190"/>
      <c r="HW260" s="190"/>
      <c r="HX260" s="190"/>
      <c r="HY260" s="190"/>
      <c r="HZ260" s="190"/>
      <c r="IA260" s="190"/>
      <c r="IB260" s="190"/>
      <c r="IC260" s="190"/>
      <c r="ID260" s="190"/>
      <c r="IE260" s="190"/>
      <c r="IF260" s="190"/>
      <c r="IG260" s="190"/>
      <c r="IH260" s="190"/>
      <c r="II260" s="190"/>
      <c r="IJ260" s="190"/>
      <c r="IK260" s="190"/>
      <c r="IL260" s="190"/>
      <c r="IM260" s="190"/>
      <c r="IN260" s="190"/>
      <c r="IO260" s="190"/>
      <c r="IP260" s="190"/>
      <c r="IQ260" s="190"/>
      <c r="IR260" s="190"/>
      <c r="IS260" s="190"/>
      <c r="IT260" s="190"/>
      <c r="IU260" s="190"/>
      <c r="IV260" s="190"/>
    </row>
    <row r="261" spans="1:256" ht="110.25">
      <c r="A261" s="192" t="s">
        <v>819</v>
      </c>
      <c r="B261" s="193">
        <v>2</v>
      </c>
      <c r="C261" s="193">
        <v>606</v>
      </c>
      <c r="D261" s="200">
        <v>5206</v>
      </c>
      <c r="E261" s="201">
        <f t="shared" si="47"/>
        <v>3539431</v>
      </c>
      <c r="F261" s="201">
        <f t="shared" si="47"/>
        <v>0</v>
      </c>
      <c r="G261" s="201">
        <f t="shared" si="47"/>
        <v>3539431</v>
      </c>
      <c r="H261" s="201"/>
      <c r="I261" s="201"/>
      <c r="J261" s="201">
        <f t="shared" si="37"/>
        <v>0</v>
      </c>
      <c r="K261" s="201"/>
      <c r="L261" s="201"/>
      <c r="M261" s="201">
        <f t="shared" si="38"/>
        <v>0</v>
      </c>
      <c r="N261" s="201"/>
      <c r="O261" s="201"/>
      <c r="P261" s="201">
        <f t="shared" si="39"/>
        <v>0</v>
      </c>
      <c r="Q261" s="201"/>
      <c r="R261" s="201"/>
      <c r="S261" s="201">
        <f t="shared" si="40"/>
        <v>0</v>
      </c>
      <c r="T261" s="201"/>
      <c r="U261" s="201"/>
      <c r="V261" s="201">
        <f t="shared" si="41"/>
        <v>0</v>
      </c>
      <c r="W261" s="201">
        <f>3503649+35782</f>
        <v>3539431</v>
      </c>
      <c r="X261" s="201"/>
      <c r="Y261" s="201">
        <f t="shared" si="42"/>
        <v>3539431</v>
      </c>
      <c r="Z261" s="201"/>
      <c r="AA261" s="201"/>
      <c r="AB261" s="201">
        <f t="shared" si="43"/>
        <v>0</v>
      </c>
      <c r="AC261" s="201"/>
      <c r="AD261" s="201"/>
      <c r="AE261" s="201">
        <f t="shared" si="44"/>
        <v>0</v>
      </c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0"/>
      <c r="BN261" s="190"/>
      <c r="BO261" s="190"/>
      <c r="BP261" s="190"/>
      <c r="BQ261" s="190"/>
      <c r="BR261" s="190"/>
      <c r="BS261" s="190"/>
      <c r="BT261" s="190"/>
      <c r="BU261" s="190"/>
      <c r="BV261" s="190"/>
      <c r="BW261" s="190"/>
      <c r="BX261" s="190"/>
      <c r="BY261" s="190"/>
      <c r="BZ261" s="190"/>
      <c r="CA261" s="190"/>
      <c r="CB261" s="190"/>
      <c r="CC261" s="190"/>
      <c r="CD261" s="190"/>
      <c r="CE261" s="190"/>
      <c r="CF261" s="190"/>
      <c r="CG261" s="190"/>
      <c r="CH261" s="190"/>
      <c r="CI261" s="190"/>
      <c r="CJ261" s="190"/>
      <c r="CK261" s="190"/>
      <c r="CL261" s="190"/>
      <c r="CM261" s="190"/>
      <c r="CN261" s="190"/>
      <c r="CO261" s="190"/>
      <c r="CP261" s="190"/>
      <c r="CQ261" s="190"/>
      <c r="CR261" s="190"/>
      <c r="CS261" s="190"/>
      <c r="CT261" s="190"/>
      <c r="CU261" s="190"/>
      <c r="CV261" s="190"/>
      <c r="CW261" s="190"/>
      <c r="CX261" s="190"/>
      <c r="CY261" s="190"/>
      <c r="CZ261" s="190"/>
      <c r="DA261" s="190"/>
      <c r="DB261" s="190"/>
      <c r="DC261" s="190"/>
      <c r="DD261" s="190"/>
      <c r="DE261" s="190"/>
      <c r="DF261" s="190"/>
      <c r="DG261" s="190"/>
      <c r="DH261" s="190"/>
      <c r="DI261" s="190"/>
      <c r="DJ261" s="190"/>
      <c r="DK261" s="190"/>
      <c r="DL261" s="190"/>
      <c r="DM261" s="190"/>
      <c r="DN261" s="190"/>
      <c r="DO261" s="190"/>
      <c r="DP261" s="190"/>
      <c r="DQ261" s="190"/>
      <c r="DR261" s="190"/>
      <c r="DS261" s="190"/>
      <c r="DT261" s="190"/>
      <c r="DU261" s="190"/>
      <c r="DV261" s="190"/>
      <c r="DW261" s="190"/>
      <c r="DX261" s="190"/>
      <c r="DY261" s="190"/>
      <c r="DZ261" s="190"/>
      <c r="EA261" s="190"/>
      <c r="EB261" s="190"/>
      <c r="EC261" s="190"/>
      <c r="ED261" s="190"/>
      <c r="EE261" s="190"/>
      <c r="EF261" s="190"/>
      <c r="EG261" s="190"/>
      <c r="EH261" s="190"/>
      <c r="EI261" s="190"/>
      <c r="EJ261" s="190"/>
      <c r="EK261" s="190"/>
      <c r="EL261" s="190"/>
      <c r="EM261" s="190"/>
      <c r="EN261" s="190"/>
      <c r="EO261" s="190"/>
      <c r="EP261" s="190"/>
      <c r="EQ261" s="190"/>
      <c r="ER261" s="190"/>
      <c r="ES261" s="190"/>
      <c r="ET261" s="190"/>
      <c r="EU261" s="190"/>
      <c r="EV261" s="190"/>
      <c r="EW261" s="190"/>
      <c r="EX261" s="190"/>
      <c r="EY261" s="190"/>
      <c r="EZ261" s="190"/>
      <c r="FA261" s="190"/>
      <c r="FB261" s="190"/>
      <c r="FC261" s="190"/>
      <c r="FD261" s="190"/>
      <c r="FE261" s="190"/>
      <c r="FF261" s="190"/>
      <c r="FG261" s="190"/>
      <c r="FH261" s="190"/>
      <c r="FI261" s="190"/>
      <c r="FJ261" s="190"/>
      <c r="FK261" s="190"/>
      <c r="FL261" s="190"/>
      <c r="FM261" s="190"/>
      <c r="FN261" s="190"/>
      <c r="FO261" s="190"/>
      <c r="FP261" s="190"/>
      <c r="FQ261" s="190"/>
      <c r="FR261" s="190"/>
      <c r="FS261" s="190"/>
      <c r="FT261" s="190"/>
      <c r="FU261" s="190"/>
      <c r="FV261" s="190"/>
      <c r="FW261" s="190"/>
      <c r="FX261" s="190"/>
      <c r="FY261" s="190"/>
      <c r="FZ261" s="190"/>
      <c r="GA261" s="190"/>
      <c r="GB261" s="190"/>
      <c r="GC261" s="190"/>
      <c r="GD261" s="190"/>
      <c r="GE261" s="190"/>
      <c r="GF261" s="190"/>
      <c r="GG261" s="190"/>
      <c r="GH261" s="190"/>
      <c r="GI261" s="190"/>
      <c r="GJ261" s="190"/>
      <c r="GK261" s="190"/>
      <c r="GL261" s="190"/>
      <c r="GM261" s="190"/>
      <c r="GN261" s="190"/>
      <c r="GO261" s="190"/>
      <c r="GP261" s="190"/>
      <c r="GQ261" s="190"/>
      <c r="GR261" s="190"/>
      <c r="GS261" s="190"/>
      <c r="GT261" s="190"/>
      <c r="GU261" s="190"/>
      <c r="GV261" s="190"/>
      <c r="GW261" s="190"/>
      <c r="GX261" s="190"/>
      <c r="GY261" s="190"/>
      <c r="GZ261" s="190"/>
      <c r="HA261" s="190"/>
      <c r="HB261" s="190"/>
      <c r="HC261" s="190"/>
      <c r="HD261" s="190"/>
      <c r="HE261" s="190"/>
      <c r="HF261" s="190"/>
      <c r="HG261" s="190"/>
      <c r="HH261" s="190"/>
      <c r="HI261" s="190"/>
      <c r="HJ261" s="190"/>
      <c r="HK261" s="190"/>
      <c r="HL261" s="190"/>
      <c r="HM261" s="190"/>
      <c r="HN261" s="190"/>
      <c r="HO261" s="190"/>
      <c r="HP261" s="190"/>
      <c r="HQ261" s="190"/>
      <c r="HR261" s="190"/>
      <c r="HS261" s="190"/>
      <c r="HT261" s="190"/>
      <c r="HU261" s="190"/>
      <c r="HV261" s="190"/>
      <c r="HW261" s="190"/>
      <c r="HX261" s="190"/>
      <c r="HY261" s="190"/>
      <c r="HZ261" s="190"/>
      <c r="IA261" s="190"/>
      <c r="IB261" s="190"/>
      <c r="IC261" s="190"/>
      <c r="ID261" s="190"/>
      <c r="IE261" s="190"/>
      <c r="IF261" s="190"/>
      <c r="IG261" s="190"/>
      <c r="IH261" s="190"/>
      <c r="II261" s="190"/>
      <c r="IJ261" s="190"/>
      <c r="IK261" s="190"/>
      <c r="IL261" s="190"/>
      <c r="IM261" s="190"/>
      <c r="IN261" s="190"/>
      <c r="IO261" s="190"/>
      <c r="IP261" s="190"/>
      <c r="IQ261" s="190"/>
      <c r="IR261" s="190"/>
      <c r="IS261" s="190"/>
      <c r="IT261" s="190"/>
      <c r="IU261" s="190"/>
      <c r="IV261" s="190"/>
    </row>
    <row r="262" spans="1:256" ht="110.25">
      <c r="A262" s="192" t="s">
        <v>820</v>
      </c>
      <c r="B262" s="193">
        <v>2</v>
      </c>
      <c r="C262" s="193">
        <v>619</v>
      </c>
      <c r="D262" s="200">
        <v>5206</v>
      </c>
      <c r="E262" s="201">
        <f t="shared" si="47"/>
        <v>570017</v>
      </c>
      <c r="F262" s="201">
        <f t="shared" si="47"/>
        <v>0</v>
      </c>
      <c r="G262" s="201">
        <f t="shared" si="47"/>
        <v>570017</v>
      </c>
      <c r="H262" s="201">
        <v>0</v>
      </c>
      <c r="I262" s="201"/>
      <c r="J262" s="201">
        <f t="shared" si="37"/>
        <v>0</v>
      </c>
      <c r="K262" s="201">
        <v>60017</v>
      </c>
      <c r="L262" s="201"/>
      <c r="M262" s="201">
        <f t="shared" si="38"/>
        <v>60017</v>
      </c>
      <c r="N262" s="201"/>
      <c r="O262" s="201"/>
      <c r="P262" s="201">
        <f t="shared" si="39"/>
        <v>0</v>
      </c>
      <c r="Q262" s="201"/>
      <c r="R262" s="201"/>
      <c r="S262" s="201">
        <f t="shared" si="40"/>
        <v>0</v>
      </c>
      <c r="T262" s="201"/>
      <c r="U262" s="201"/>
      <c r="V262" s="201">
        <f t="shared" si="41"/>
        <v>0</v>
      </c>
      <c r="W262" s="201"/>
      <c r="X262" s="201"/>
      <c r="Y262" s="201">
        <f t="shared" si="42"/>
        <v>0</v>
      </c>
      <c r="Z262" s="201"/>
      <c r="AA262" s="201"/>
      <c r="AB262" s="201">
        <f t="shared" si="43"/>
        <v>0</v>
      </c>
      <c r="AC262" s="201">
        <f>250000+83000+177000</f>
        <v>510000</v>
      </c>
      <c r="AD262" s="201"/>
      <c r="AE262" s="201">
        <f t="shared" si="44"/>
        <v>510000</v>
      </c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0"/>
      <c r="BN262" s="190"/>
      <c r="BO262" s="190"/>
      <c r="BP262" s="190"/>
      <c r="BQ262" s="190"/>
      <c r="BR262" s="190"/>
      <c r="BS262" s="190"/>
      <c r="BT262" s="190"/>
      <c r="BU262" s="190"/>
      <c r="BV262" s="190"/>
      <c r="BW262" s="190"/>
      <c r="BX262" s="190"/>
      <c r="BY262" s="190"/>
      <c r="BZ262" s="190"/>
      <c r="CA262" s="190"/>
      <c r="CB262" s="190"/>
      <c r="CC262" s="190"/>
      <c r="CD262" s="190"/>
      <c r="CE262" s="190"/>
      <c r="CF262" s="190"/>
      <c r="CG262" s="190"/>
      <c r="CH262" s="190"/>
      <c r="CI262" s="190"/>
      <c r="CJ262" s="190"/>
      <c r="CK262" s="190"/>
      <c r="CL262" s="190"/>
      <c r="CM262" s="190"/>
      <c r="CN262" s="190"/>
      <c r="CO262" s="190"/>
      <c r="CP262" s="190"/>
      <c r="CQ262" s="190"/>
      <c r="CR262" s="190"/>
      <c r="CS262" s="190"/>
      <c r="CT262" s="190"/>
      <c r="CU262" s="190"/>
      <c r="CV262" s="190"/>
      <c r="CW262" s="190"/>
      <c r="CX262" s="190"/>
      <c r="CY262" s="190"/>
      <c r="CZ262" s="190"/>
      <c r="DA262" s="190"/>
      <c r="DB262" s="190"/>
      <c r="DC262" s="190"/>
      <c r="DD262" s="190"/>
      <c r="DE262" s="190"/>
      <c r="DF262" s="190"/>
      <c r="DG262" s="190"/>
      <c r="DH262" s="190"/>
      <c r="DI262" s="190"/>
      <c r="DJ262" s="190"/>
      <c r="DK262" s="190"/>
      <c r="DL262" s="190"/>
      <c r="DM262" s="190"/>
      <c r="DN262" s="190"/>
      <c r="DO262" s="190"/>
      <c r="DP262" s="190"/>
      <c r="DQ262" s="190"/>
      <c r="DR262" s="190"/>
      <c r="DS262" s="190"/>
      <c r="DT262" s="190"/>
      <c r="DU262" s="190"/>
      <c r="DV262" s="190"/>
      <c r="DW262" s="190"/>
      <c r="DX262" s="190"/>
      <c r="DY262" s="190"/>
      <c r="DZ262" s="190"/>
      <c r="EA262" s="190"/>
      <c r="EB262" s="190"/>
      <c r="EC262" s="190"/>
      <c r="ED262" s="190"/>
      <c r="EE262" s="190"/>
      <c r="EF262" s="190"/>
      <c r="EG262" s="190"/>
      <c r="EH262" s="190"/>
      <c r="EI262" s="190"/>
      <c r="EJ262" s="190"/>
      <c r="EK262" s="190"/>
      <c r="EL262" s="190"/>
      <c r="EM262" s="190"/>
      <c r="EN262" s="190"/>
      <c r="EO262" s="190"/>
      <c r="EP262" s="190"/>
      <c r="EQ262" s="190"/>
      <c r="ER262" s="190"/>
      <c r="ES262" s="190"/>
      <c r="ET262" s="190"/>
      <c r="EU262" s="190"/>
      <c r="EV262" s="190"/>
      <c r="EW262" s="190"/>
      <c r="EX262" s="190"/>
      <c r="EY262" s="190"/>
      <c r="EZ262" s="190"/>
      <c r="FA262" s="190"/>
      <c r="FB262" s="190"/>
      <c r="FC262" s="190"/>
      <c r="FD262" s="190"/>
      <c r="FE262" s="190"/>
      <c r="FF262" s="190"/>
      <c r="FG262" s="190"/>
      <c r="FH262" s="190"/>
      <c r="FI262" s="190"/>
      <c r="FJ262" s="190"/>
      <c r="FK262" s="190"/>
      <c r="FL262" s="190"/>
      <c r="FM262" s="190"/>
      <c r="FN262" s="190"/>
      <c r="FO262" s="190"/>
      <c r="FP262" s="190"/>
      <c r="FQ262" s="190"/>
      <c r="FR262" s="190"/>
      <c r="FS262" s="190"/>
      <c r="FT262" s="190"/>
      <c r="FU262" s="190"/>
      <c r="FV262" s="190"/>
      <c r="FW262" s="190"/>
      <c r="FX262" s="190"/>
      <c r="FY262" s="190"/>
      <c r="FZ262" s="190"/>
      <c r="GA262" s="190"/>
      <c r="GB262" s="190"/>
      <c r="GC262" s="190"/>
      <c r="GD262" s="190"/>
      <c r="GE262" s="190"/>
      <c r="GF262" s="190"/>
      <c r="GG262" s="190"/>
      <c r="GH262" s="190"/>
      <c r="GI262" s="190"/>
      <c r="GJ262" s="190"/>
      <c r="GK262" s="190"/>
      <c r="GL262" s="190"/>
      <c r="GM262" s="190"/>
      <c r="GN262" s="190"/>
      <c r="GO262" s="190"/>
      <c r="GP262" s="190"/>
      <c r="GQ262" s="190"/>
      <c r="GR262" s="190"/>
      <c r="GS262" s="190"/>
      <c r="GT262" s="190"/>
      <c r="GU262" s="190"/>
      <c r="GV262" s="190"/>
      <c r="GW262" s="190"/>
      <c r="GX262" s="190"/>
      <c r="GY262" s="190"/>
      <c r="GZ262" s="190"/>
      <c r="HA262" s="190"/>
      <c r="HB262" s="190"/>
      <c r="HC262" s="190"/>
      <c r="HD262" s="190"/>
      <c r="HE262" s="190"/>
      <c r="HF262" s="190"/>
      <c r="HG262" s="190"/>
      <c r="HH262" s="190"/>
      <c r="HI262" s="190"/>
      <c r="HJ262" s="190"/>
      <c r="HK262" s="190"/>
      <c r="HL262" s="190"/>
      <c r="HM262" s="190"/>
      <c r="HN262" s="190"/>
      <c r="HO262" s="190"/>
      <c r="HP262" s="190"/>
      <c r="HQ262" s="190"/>
      <c r="HR262" s="190"/>
      <c r="HS262" s="190"/>
      <c r="HT262" s="190"/>
      <c r="HU262" s="190"/>
      <c r="HV262" s="190"/>
      <c r="HW262" s="190"/>
      <c r="HX262" s="190"/>
      <c r="HY262" s="190"/>
      <c r="HZ262" s="190"/>
      <c r="IA262" s="190"/>
      <c r="IB262" s="190"/>
      <c r="IC262" s="190"/>
      <c r="ID262" s="190"/>
      <c r="IE262" s="190"/>
      <c r="IF262" s="190"/>
      <c r="IG262" s="190"/>
      <c r="IH262" s="190"/>
      <c r="II262" s="190"/>
      <c r="IJ262" s="190"/>
      <c r="IK262" s="190"/>
      <c r="IL262" s="190"/>
      <c r="IM262" s="190"/>
      <c r="IN262" s="190"/>
      <c r="IO262" s="190"/>
      <c r="IP262" s="190"/>
      <c r="IQ262" s="190"/>
      <c r="IR262" s="190"/>
      <c r="IS262" s="190"/>
      <c r="IT262" s="190"/>
      <c r="IU262" s="190"/>
      <c r="IV262" s="190"/>
    </row>
    <row r="263" spans="1:256" ht="31.5">
      <c r="A263" s="192" t="s">
        <v>821</v>
      </c>
      <c r="B263" s="193">
        <v>2</v>
      </c>
      <c r="C263" s="193">
        <v>606</v>
      </c>
      <c r="D263" s="200">
        <v>5206</v>
      </c>
      <c r="E263" s="201">
        <f t="shared" si="47"/>
        <v>31000</v>
      </c>
      <c r="F263" s="201">
        <f t="shared" si="47"/>
        <v>0</v>
      </c>
      <c r="G263" s="201">
        <f t="shared" si="47"/>
        <v>31000</v>
      </c>
      <c r="H263" s="201"/>
      <c r="I263" s="201"/>
      <c r="J263" s="201">
        <f t="shared" si="37"/>
        <v>0</v>
      </c>
      <c r="K263" s="201"/>
      <c r="L263" s="201"/>
      <c r="M263" s="201">
        <f t="shared" si="38"/>
        <v>0</v>
      </c>
      <c r="N263" s="201">
        <f>31000</f>
        <v>31000</v>
      </c>
      <c r="O263" s="201"/>
      <c r="P263" s="201">
        <f t="shared" si="39"/>
        <v>31000</v>
      </c>
      <c r="Q263" s="201"/>
      <c r="R263" s="201"/>
      <c r="S263" s="201">
        <f t="shared" si="40"/>
        <v>0</v>
      </c>
      <c r="T263" s="201"/>
      <c r="U263" s="201"/>
      <c r="V263" s="201">
        <f t="shared" si="41"/>
        <v>0</v>
      </c>
      <c r="W263" s="201"/>
      <c r="X263" s="201"/>
      <c r="Y263" s="201">
        <f t="shared" si="42"/>
        <v>0</v>
      </c>
      <c r="Z263" s="201"/>
      <c r="AA263" s="201"/>
      <c r="AB263" s="201">
        <f t="shared" si="43"/>
        <v>0</v>
      </c>
      <c r="AC263" s="201"/>
      <c r="AD263" s="201"/>
      <c r="AE263" s="201">
        <f t="shared" si="44"/>
        <v>0</v>
      </c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190"/>
      <c r="BN263" s="190"/>
      <c r="BO263" s="190"/>
      <c r="BP263" s="190"/>
      <c r="BQ263" s="190"/>
      <c r="BR263" s="190"/>
      <c r="BS263" s="190"/>
      <c r="BT263" s="190"/>
      <c r="BU263" s="190"/>
      <c r="BV263" s="190"/>
      <c r="BW263" s="190"/>
      <c r="BX263" s="190"/>
      <c r="BY263" s="190"/>
      <c r="BZ263" s="190"/>
      <c r="CA263" s="190"/>
      <c r="CB263" s="190"/>
      <c r="CC263" s="190"/>
      <c r="CD263" s="190"/>
      <c r="CE263" s="190"/>
      <c r="CF263" s="190"/>
      <c r="CG263" s="190"/>
      <c r="CH263" s="190"/>
      <c r="CI263" s="190"/>
      <c r="CJ263" s="190"/>
      <c r="CK263" s="190"/>
      <c r="CL263" s="190"/>
      <c r="CM263" s="190"/>
      <c r="CN263" s="190"/>
      <c r="CO263" s="190"/>
      <c r="CP263" s="190"/>
      <c r="CQ263" s="190"/>
      <c r="CR263" s="190"/>
      <c r="CS263" s="190"/>
      <c r="CT263" s="190"/>
      <c r="CU263" s="190"/>
      <c r="CV263" s="190"/>
      <c r="CW263" s="190"/>
      <c r="CX263" s="190"/>
      <c r="CY263" s="190"/>
      <c r="CZ263" s="190"/>
      <c r="DA263" s="190"/>
      <c r="DB263" s="190"/>
      <c r="DC263" s="190"/>
      <c r="DD263" s="190"/>
      <c r="DE263" s="190"/>
      <c r="DF263" s="190"/>
      <c r="DG263" s="190"/>
      <c r="DH263" s="190"/>
      <c r="DI263" s="190"/>
      <c r="DJ263" s="190"/>
      <c r="DK263" s="190"/>
      <c r="DL263" s="190"/>
      <c r="DM263" s="190"/>
      <c r="DN263" s="190"/>
      <c r="DO263" s="190"/>
      <c r="DP263" s="190"/>
      <c r="DQ263" s="190"/>
      <c r="DR263" s="190"/>
      <c r="DS263" s="190"/>
      <c r="DT263" s="190"/>
      <c r="DU263" s="190"/>
      <c r="DV263" s="190"/>
      <c r="DW263" s="190"/>
      <c r="DX263" s="190"/>
      <c r="DY263" s="190"/>
      <c r="DZ263" s="190"/>
      <c r="EA263" s="190"/>
      <c r="EB263" s="190"/>
      <c r="EC263" s="190"/>
      <c r="ED263" s="190"/>
      <c r="EE263" s="190"/>
      <c r="EF263" s="190"/>
      <c r="EG263" s="190"/>
      <c r="EH263" s="190"/>
      <c r="EI263" s="190"/>
      <c r="EJ263" s="190"/>
      <c r="EK263" s="190"/>
      <c r="EL263" s="190"/>
      <c r="EM263" s="190"/>
      <c r="EN263" s="190"/>
      <c r="EO263" s="190"/>
      <c r="EP263" s="190"/>
      <c r="EQ263" s="190"/>
      <c r="ER263" s="190"/>
      <c r="ES263" s="190"/>
      <c r="ET263" s="190"/>
      <c r="EU263" s="190"/>
      <c r="EV263" s="190"/>
      <c r="EW263" s="190"/>
      <c r="EX263" s="190"/>
      <c r="EY263" s="190"/>
      <c r="EZ263" s="190"/>
      <c r="FA263" s="190"/>
      <c r="FB263" s="190"/>
      <c r="FC263" s="190"/>
      <c r="FD263" s="190"/>
      <c r="FE263" s="190"/>
      <c r="FF263" s="190"/>
      <c r="FG263" s="190"/>
      <c r="FH263" s="190"/>
      <c r="FI263" s="190"/>
      <c r="FJ263" s="190"/>
      <c r="FK263" s="190"/>
      <c r="FL263" s="190"/>
      <c r="FM263" s="190"/>
      <c r="FN263" s="190"/>
      <c r="FO263" s="190"/>
      <c r="FP263" s="190"/>
      <c r="FQ263" s="190"/>
      <c r="FR263" s="190"/>
      <c r="FS263" s="190"/>
      <c r="FT263" s="190"/>
      <c r="FU263" s="190"/>
      <c r="FV263" s="190"/>
      <c r="FW263" s="190"/>
      <c r="FX263" s="190"/>
      <c r="FY263" s="190"/>
      <c r="FZ263" s="190"/>
      <c r="GA263" s="190"/>
      <c r="GB263" s="190"/>
      <c r="GC263" s="190"/>
      <c r="GD263" s="190"/>
      <c r="GE263" s="190"/>
      <c r="GF263" s="190"/>
      <c r="GG263" s="190"/>
      <c r="GH263" s="190"/>
      <c r="GI263" s="190"/>
      <c r="GJ263" s="190"/>
      <c r="GK263" s="190"/>
      <c r="GL263" s="190"/>
      <c r="GM263" s="190"/>
      <c r="GN263" s="190"/>
      <c r="GO263" s="190"/>
      <c r="GP263" s="190"/>
      <c r="GQ263" s="190"/>
      <c r="GR263" s="190"/>
      <c r="GS263" s="190"/>
      <c r="GT263" s="190"/>
      <c r="GU263" s="190"/>
      <c r="GV263" s="190"/>
      <c r="GW263" s="190"/>
      <c r="GX263" s="190"/>
      <c r="GY263" s="190"/>
      <c r="GZ263" s="190"/>
      <c r="HA263" s="190"/>
      <c r="HB263" s="190"/>
      <c r="HC263" s="190"/>
      <c r="HD263" s="190"/>
      <c r="HE263" s="190"/>
      <c r="HF263" s="190"/>
      <c r="HG263" s="190"/>
      <c r="HH263" s="190"/>
      <c r="HI263" s="190"/>
      <c r="HJ263" s="190"/>
      <c r="HK263" s="190"/>
      <c r="HL263" s="190"/>
      <c r="HM263" s="190"/>
      <c r="HN263" s="190"/>
      <c r="HO263" s="190"/>
      <c r="HP263" s="190"/>
      <c r="HQ263" s="190"/>
      <c r="HR263" s="190"/>
      <c r="HS263" s="190"/>
      <c r="HT263" s="190"/>
      <c r="HU263" s="190"/>
      <c r="HV263" s="190"/>
      <c r="HW263" s="190"/>
      <c r="HX263" s="190"/>
      <c r="HY263" s="190"/>
      <c r="HZ263" s="190"/>
      <c r="IA263" s="190"/>
      <c r="IB263" s="190"/>
      <c r="IC263" s="190"/>
      <c r="ID263" s="190"/>
      <c r="IE263" s="190"/>
      <c r="IF263" s="190"/>
      <c r="IG263" s="190"/>
      <c r="IH263" s="190"/>
      <c r="II263" s="190"/>
      <c r="IJ263" s="190"/>
      <c r="IK263" s="190"/>
      <c r="IL263" s="190"/>
      <c r="IM263" s="190"/>
      <c r="IN263" s="190"/>
      <c r="IO263" s="190"/>
      <c r="IP263" s="190"/>
      <c r="IQ263" s="190"/>
      <c r="IR263" s="190"/>
      <c r="IS263" s="190"/>
      <c r="IT263" s="190"/>
      <c r="IU263" s="190"/>
      <c r="IV263" s="190"/>
    </row>
    <row r="264" spans="1:256" ht="31.5">
      <c r="A264" s="192" t="s">
        <v>822</v>
      </c>
      <c r="B264" s="193">
        <v>2</v>
      </c>
      <c r="C264" s="193">
        <v>606</v>
      </c>
      <c r="D264" s="200">
        <v>5206</v>
      </c>
      <c r="E264" s="201">
        <f t="shared" si="47"/>
        <v>60000</v>
      </c>
      <c r="F264" s="201">
        <f t="shared" si="47"/>
        <v>0</v>
      </c>
      <c r="G264" s="201">
        <f t="shared" si="47"/>
        <v>60000</v>
      </c>
      <c r="H264" s="201">
        <v>60000</v>
      </c>
      <c r="I264" s="201"/>
      <c r="J264" s="201">
        <f t="shared" si="37"/>
        <v>60000</v>
      </c>
      <c r="K264" s="201"/>
      <c r="L264" s="201"/>
      <c r="M264" s="201">
        <f t="shared" si="38"/>
        <v>0</v>
      </c>
      <c r="N264" s="201"/>
      <c r="O264" s="201"/>
      <c r="P264" s="201">
        <f t="shared" si="39"/>
        <v>0</v>
      </c>
      <c r="Q264" s="201"/>
      <c r="R264" s="201"/>
      <c r="S264" s="201">
        <f t="shared" si="40"/>
        <v>0</v>
      </c>
      <c r="T264" s="201"/>
      <c r="U264" s="201"/>
      <c r="V264" s="201">
        <f t="shared" si="41"/>
        <v>0</v>
      </c>
      <c r="W264" s="201"/>
      <c r="X264" s="201"/>
      <c r="Y264" s="201">
        <f t="shared" si="42"/>
        <v>0</v>
      </c>
      <c r="Z264" s="201"/>
      <c r="AA264" s="201"/>
      <c r="AB264" s="201">
        <f t="shared" si="43"/>
        <v>0</v>
      </c>
      <c r="AC264" s="201"/>
      <c r="AD264" s="201"/>
      <c r="AE264" s="201">
        <f t="shared" si="44"/>
        <v>0</v>
      </c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  <c r="BI264" s="190"/>
      <c r="BJ264" s="190"/>
      <c r="BK264" s="190"/>
      <c r="BL264" s="190"/>
      <c r="BM264" s="190"/>
      <c r="BN264" s="190"/>
      <c r="BO264" s="190"/>
      <c r="BP264" s="190"/>
      <c r="BQ264" s="190"/>
      <c r="BR264" s="190"/>
      <c r="BS264" s="190"/>
      <c r="BT264" s="190"/>
      <c r="BU264" s="190"/>
      <c r="BV264" s="190"/>
      <c r="BW264" s="190"/>
      <c r="BX264" s="190"/>
      <c r="BY264" s="190"/>
      <c r="BZ264" s="190"/>
      <c r="CA264" s="190"/>
      <c r="CB264" s="190"/>
      <c r="CC264" s="190"/>
      <c r="CD264" s="190"/>
      <c r="CE264" s="190"/>
      <c r="CF264" s="190"/>
      <c r="CG264" s="190"/>
      <c r="CH264" s="190"/>
      <c r="CI264" s="190"/>
      <c r="CJ264" s="190"/>
      <c r="CK264" s="190"/>
      <c r="CL264" s="190"/>
      <c r="CM264" s="190"/>
      <c r="CN264" s="190"/>
      <c r="CO264" s="190"/>
      <c r="CP264" s="190"/>
      <c r="CQ264" s="190"/>
      <c r="CR264" s="190"/>
      <c r="CS264" s="190"/>
      <c r="CT264" s="190"/>
      <c r="CU264" s="190"/>
      <c r="CV264" s="190"/>
      <c r="CW264" s="190"/>
      <c r="CX264" s="190"/>
      <c r="CY264" s="190"/>
      <c r="CZ264" s="190"/>
      <c r="DA264" s="190"/>
      <c r="DB264" s="190"/>
      <c r="DC264" s="190"/>
      <c r="DD264" s="190"/>
      <c r="DE264" s="190"/>
      <c r="DF264" s="190"/>
      <c r="DG264" s="190"/>
      <c r="DH264" s="190"/>
      <c r="DI264" s="190"/>
      <c r="DJ264" s="190"/>
      <c r="DK264" s="190"/>
      <c r="DL264" s="190"/>
      <c r="DM264" s="190"/>
      <c r="DN264" s="190"/>
      <c r="DO264" s="190"/>
      <c r="DP264" s="190"/>
      <c r="DQ264" s="190"/>
      <c r="DR264" s="190"/>
      <c r="DS264" s="190"/>
      <c r="DT264" s="190"/>
      <c r="DU264" s="190"/>
      <c r="DV264" s="190"/>
      <c r="DW264" s="190"/>
      <c r="DX264" s="190"/>
      <c r="DY264" s="190"/>
      <c r="DZ264" s="190"/>
      <c r="EA264" s="190"/>
      <c r="EB264" s="190"/>
      <c r="EC264" s="190"/>
      <c r="ED264" s="190"/>
      <c r="EE264" s="190"/>
      <c r="EF264" s="190"/>
      <c r="EG264" s="190"/>
      <c r="EH264" s="190"/>
      <c r="EI264" s="190"/>
      <c r="EJ264" s="190"/>
      <c r="EK264" s="190"/>
      <c r="EL264" s="190"/>
      <c r="EM264" s="190"/>
      <c r="EN264" s="190"/>
      <c r="EO264" s="190"/>
      <c r="EP264" s="190"/>
      <c r="EQ264" s="190"/>
      <c r="ER264" s="190"/>
      <c r="ES264" s="190"/>
      <c r="ET264" s="190"/>
      <c r="EU264" s="190"/>
      <c r="EV264" s="190"/>
      <c r="EW264" s="190"/>
      <c r="EX264" s="190"/>
      <c r="EY264" s="190"/>
      <c r="EZ264" s="190"/>
      <c r="FA264" s="190"/>
      <c r="FB264" s="190"/>
      <c r="FC264" s="190"/>
      <c r="FD264" s="190"/>
      <c r="FE264" s="190"/>
      <c r="FF264" s="190"/>
      <c r="FG264" s="190"/>
      <c r="FH264" s="190"/>
      <c r="FI264" s="190"/>
      <c r="FJ264" s="190"/>
      <c r="FK264" s="190"/>
      <c r="FL264" s="190"/>
      <c r="FM264" s="190"/>
      <c r="FN264" s="190"/>
      <c r="FO264" s="190"/>
      <c r="FP264" s="190"/>
      <c r="FQ264" s="190"/>
      <c r="FR264" s="190"/>
      <c r="FS264" s="190"/>
      <c r="FT264" s="190"/>
      <c r="FU264" s="190"/>
      <c r="FV264" s="190"/>
      <c r="FW264" s="190"/>
      <c r="FX264" s="190"/>
      <c r="FY264" s="190"/>
      <c r="FZ264" s="190"/>
      <c r="GA264" s="190"/>
      <c r="GB264" s="190"/>
      <c r="GC264" s="190"/>
      <c r="GD264" s="190"/>
      <c r="GE264" s="190"/>
      <c r="GF264" s="190"/>
      <c r="GG264" s="190"/>
      <c r="GH264" s="190"/>
      <c r="GI264" s="190"/>
      <c r="GJ264" s="190"/>
      <c r="GK264" s="190"/>
      <c r="GL264" s="190"/>
      <c r="GM264" s="190"/>
      <c r="GN264" s="190"/>
      <c r="GO264" s="190"/>
      <c r="GP264" s="190"/>
      <c r="GQ264" s="190"/>
      <c r="GR264" s="190"/>
      <c r="GS264" s="190"/>
      <c r="GT264" s="190"/>
      <c r="GU264" s="190"/>
      <c r="GV264" s="190"/>
      <c r="GW264" s="190"/>
      <c r="GX264" s="190"/>
      <c r="GY264" s="190"/>
      <c r="GZ264" s="190"/>
      <c r="HA264" s="190"/>
      <c r="HB264" s="190"/>
      <c r="HC264" s="190"/>
      <c r="HD264" s="190"/>
      <c r="HE264" s="190"/>
      <c r="HF264" s="190"/>
      <c r="HG264" s="190"/>
      <c r="HH264" s="190"/>
      <c r="HI264" s="190"/>
      <c r="HJ264" s="190"/>
      <c r="HK264" s="190"/>
      <c r="HL264" s="190"/>
      <c r="HM264" s="190"/>
      <c r="HN264" s="190"/>
      <c r="HO264" s="190"/>
      <c r="HP264" s="190"/>
      <c r="HQ264" s="190"/>
      <c r="HR264" s="190"/>
      <c r="HS264" s="190"/>
      <c r="HT264" s="190"/>
      <c r="HU264" s="190"/>
      <c r="HV264" s="190"/>
      <c r="HW264" s="190"/>
      <c r="HX264" s="190"/>
      <c r="HY264" s="190"/>
      <c r="HZ264" s="190"/>
      <c r="IA264" s="190"/>
      <c r="IB264" s="190"/>
      <c r="IC264" s="190"/>
      <c r="ID264" s="190"/>
      <c r="IE264" s="190"/>
      <c r="IF264" s="190"/>
      <c r="IG264" s="190"/>
      <c r="IH264" s="190"/>
      <c r="II264" s="190"/>
      <c r="IJ264" s="190"/>
      <c r="IK264" s="190"/>
      <c r="IL264" s="190"/>
      <c r="IM264" s="190"/>
      <c r="IN264" s="190"/>
      <c r="IO264" s="190"/>
      <c r="IP264" s="190"/>
      <c r="IQ264" s="190"/>
      <c r="IR264" s="190"/>
      <c r="IS264" s="190"/>
      <c r="IT264" s="190"/>
      <c r="IU264" s="190"/>
      <c r="IV264" s="190"/>
    </row>
    <row r="265" spans="1:256" ht="31.5">
      <c r="A265" s="192" t="s">
        <v>823</v>
      </c>
      <c r="B265" s="193">
        <v>2</v>
      </c>
      <c r="C265" s="193">
        <v>606</v>
      </c>
      <c r="D265" s="200">
        <v>5206</v>
      </c>
      <c r="E265" s="201">
        <f t="shared" si="47"/>
        <v>150000</v>
      </c>
      <c r="F265" s="201">
        <f t="shared" si="47"/>
        <v>0</v>
      </c>
      <c r="G265" s="201">
        <f t="shared" si="47"/>
        <v>150000</v>
      </c>
      <c r="H265" s="201">
        <v>70264</v>
      </c>
      <c r="I265" s="201"/>
      <c r="J265" s="201">
        <f t="shared" si="37"/>
        <v>70264</v>
      </c>
      <c r="K265" s="201"/>
      <c r="L265" s="201"/>
      <c r="M265" s="201">
        <f t="shared" si="38"/>
        <v>0</v>
      </c>
      <c r="N265" s="201"/>
      <c r="O265" s="201"/>
      <c r="P265" s="201">
        <f t="shared" si="39"/>
        <v>0</v>
      </c>
      <c r="Q265" s="201"/>
      <c r="R265" s="201"/>
      <c r="S265" s="201">
        <f t="shared" si="40"/>
        <v>0</v>
      </c>
      <c r="T265" s="201"/>
      <c r="U265" s="201"/>
      <c r="V265" s="201">
        <f t="shared" si="41"/>
        <v>0</v>
      </c>
      <c r="W265" s="201">
        <v>79736</v>
      </c>
      <c r="X265" s="201"/>
      <c r="Y265" s="201">
        <f t="shared" si="42"/>
        <v>79736</v>
      </c>
      <c r="Z265" s="201"/>
      <c r="AA265" s="201"/>
      <c r="AB265" s="201">
        <f t="shared" si="43"/>
        <v>0</v>
      </c>
      <c r="AC265" s="201"/>
      <c r="AD265" s="201"/>
      <c r="AE265" s="201">
        <f t="shared" si="44"/>
        <v>0</v>
      </c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90"/>
      <c r="BL265" s="190"/>
      <c r="BM265" s="190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  <c r="BX265" s="190"/>
      <c r="BY265" s="190"/>
      <c r="BZ265" s="190"/>
      <c r="CA265" s="190"/>
      <c r="CB265" s="190"/>
      <c r="CC265" s="190"/>
      <c r="CD265" s="190"/>
      <c r="CE265" s="190"/>
      <c r="CF265" s="190"/>
      <c r="CG265" s="190"/>
      <c r="CH265" s="190"/>
      <c r="CI265" s="190"/>
      <c r="CJ265" s="190"/>
      <c r="CK265" s="190"/>
      <c r="CL265" s="190"/>
      <c r="CM265" s="190"/>
      <c r="CN265" s="190"/>
      <c r="CO265" s="190"/>
      <c r="CP265" s="190"/>
      <c r="CQ265" s="190"/>
      <c r="CR265" s="190"/>
      <c r="CS265" s="190"/>
      <c r="CT265" s="190"/>
      <c r="CU265" s="190"/>
      <c r="CV265" s="190"/>
      <c r="CW265" s="190"/>
      <c r="CX265" s="190"/>
      <c r="CY265" s="190"/>
      <c r="CZ265" s="190"/>
      <c r="DA265" s="190"/>
      <c r="DB265" s="190"/>
      <c r="DC265" s="190"/>
      <c r="DD265" s="190"/>
      <c r="DE265" s="190"/>
      <c r="DF265" s="190"/>
      <c r="DG265" s="190"/>
      <c r="DH265" s="190"/>
      <c r="DI265" s="190"/>
      <c r="DJ265" s="190"/>
      <c r="DK265" s="190"/>
      <c r="DL265" s="190"/>
      <c r="DM265" s="190"/>
      <c r="DN265" s="190"/>
      <c r="DO265" s="190"/>
      <c r="DP265" s="190"/>
      <c r="DQ265" s="190"/>
      <c r="DR265" s="190"/>
      <c r="DS265" s="190"/>
      <c r="DT265" s="190"/>
      <c r="DU265" s="190"/>
      <c r="DV265" s="190"/>
      <c r="DW265" s="190"/>
      <c r="DX265" s="190"/>
      <c r="DY265" s="190"/>
      <c r="DZ265" s="190"/>
      <c r="EA265" s="190"/>
      <c r="EB265" s="190"/>
      <c r="EC265" s="190"/>
      <c r="ED265" s="190"/>
      <c r="EE265" s="190"/>
      <c r="EF265" s="190"/>
      <c r="EG265" s="190"/>
      <c r="EH265" s="190"/>
      <c r="EI265" s="190"/>
      <c r="EJ265" s="190"/>
      <c r="EK265" s="190"/>
      <c r="EL265" s="190"/>
      <c r="EM265" s="190"/>
      <c r="EN265" s="190"/>
      <c r="EO265" s="190"/>
      <c r="EP265" s="190"/>
      <c r="EQ265" s="190"/>
      <c r="ER265" s="190"/>
      <c r="ES265" s="190"/>
      <c r="ET265" s="190"/>
      <c r="EU265" s="190"/>
      <c r="EV265" s="190"/>
      <c r="EW265" s="190"/>
      <c r="EX265" s="190"/>
      <c r="EY265" s="190"/>
      <c r="EZ265" s="190"/>
      <c r="FA265" s="190"/>
      <c r="FB265" s="190"/>
      <c r="FC265" s="190"/>
      <c r="FD265" s="190"/>
      <c r="FE265" s="190"/>
      <c r="FF265" s="190"/>
      <c r="FG265" s="190"/>
      <c r="FH265" s="190"/>
      <c r="FI265" s="190"/>
      <c r="FJ265" s="190"/>
      <c r="FK265" s="190"/>
      <c r="FL265" s="190"/>
      <c r="FM265" s="190"/>
      <c r="FN265" s="190"/>
      <c r="FO265" s="190"/>
      <c r="FP265" s="190"/>
      <c r="FQ265" s="190"/>
      <c r="FR265" s="190"/>
      <c r="FS265" s="190"/>
      <c r="FT265" s="190"/>
      <c r="FU265" s="190"/>
      <c r="FV265" s="190"/>
      <c r="FW265" s="190"/>
      <c r="FX265" s="190"/>
      <c r="FY265" s="190"/>
      <c r="FZ265" s="190"/>
      <c r="GA265" s="190"/>
      <c r="GB265" s="190"/>
      <c r="GC265" s="190"/>
      <c r="GD265" s="190"/>
      <c r="GE265" s="190"/>
      <c r="GF265" s="190"/>
      <c r="GG265" s="190"/>
      <c r="GH265" s="190"/>
      <c r="GI265" s="190"/>
      <c r="GJ265" s="190"/>
      <c r="GK265" s="190"/>
      <c r="GL265" s="190"/>
      <c r="GM265" s="190"/>
      <c r="GN265" s="190"/>
      <c r="GO265" s="190"/>
      <c r="GP265" s="190"/>
      <c r="GQ265" s="190"/>
      <c r="GR265" s="190"/>
      <c r="GS265" s="190"/>
      <c r="GT265" s="190"/>
      <c r="GU265" s="190"/>
      <c r="GV265" s="190"/>
      <c r="GW265" s="190"/>
      <c r="GX265" s="190"/>
      <c r="GY265" s="190"/>
      <c r="GZ265" s="190"/>
      <c r="HA265" s="190"/>
      <c r="HB265" s="190"/>
      <c r="HC265" s="190"/>
      <c r="HD265" s="190"/>
      <c r="HE265" s="190"/>
      <c r="HF265" s="190"/>
      <c r="HG265" s="190"/>
      <c r="HH265" s="190"/>
      <c r="HI265" s="190"/>
      <c r="HJ265" s="190"/>
      <c r="HK265" s="190"/>
      <c r="HL265" s="190"/>
      <c r="HM265" s="190"/>
      <c r="HN265" s="190"/>
      <c r="HO265" s="190"/>
      <c r="HP265" s="190"/>
      <c r="HQ265" s="190"/>
      <c r="HR265" s="190"/>
      <c r="HS265" s="190"/>
      <c r="HT265" s="190"/>
      <c r="HU265" s="190"/>
      <c r="HV265" s="190"/>
      <c r="HW265" s="190"/>
      <c r="HX265" s="190"/>
      <c r="HY265" s="190"/>
      <c r="HZ265" s="190"/>
      <c r="IA265" s="190"/>
      <c r="IB265" s="190"/>
      <c r="IC265" s="190"/>
      <c r="ID265" s="190"/>
      <c r="IE265" s="190"/>
      <c r="IF265" s="190"/>
      <c r="IG265" s="190"/>
      <c r="IH265" s="190"/>
      <c r="II265" s="190"/>
      <c r="IJ265" s="190"/>
      <c r="IK265" s="190"/>
      <c r="IL265" s="190"/>
      <c r="IM265" s="190"/>
      <c r="IN265" s="190"/>
      <c r="IO265" s="190"/>
      <c r="IP265" s="190"/>
      <c r="IQ265" s="190"/>
      <c r="IR265" s="190"/>
      <c r="IS265" s="190"/>
      <c r="IT265" s="190"/>
      <c r="IU265" s="190"/>
      <c r="IV265" s="190"/>
    </row>
    <row r="266" spans="1:256" ht="94.5">
      <c r="A266" s="192" t="s">
        <v>824</v>
      </c>
      <c r="B266" s="199"/>
      <c r="C266" s="199"/>
      <c r="D266" s="203"/>
      <c r="E266" s="201">
        <f t="shared" si="47"/>
        <v>1091336</v>
      </c>
      <c r="F266" s="201">
        <f t="shared" si="47"/>
        <v>0</v>
      </c>
      <c r="G266" s="201">
        <f t="shared" si="47"/>
        <v>1091336</v>
      </c>
      <c r="H266" s="201"/>
      <c r="I266" s="201"/>
      <c r="J266" s="201">
        <f t="shared" si="37"/>
        <v>0</v>
      </c>
      <c r="K266" s="201"/>
      <c r="L266" s="201"/>
      <c r="M266" s="201">
        <f t="shared" si="38"/>
        <v>0</v>
      </c>
      <c r="N266" s="201"/>
      <c r="O266" s="201"/>
      <c r="P266" s="201">
        <f t="shared" si="39"/>
        <v>0</v>
      </c>
      <c r="Q266" s="201">
        <v>1091336</v>
      </c>
      <c r="R266" s="201"/>
      <c r="S266" s="201">
        <f t="shared" si="40"/>
        <v>1091336</v>
      </c>
      <c r="T266" s="201"/>
      <c r="U266" s="201"/>
      <c r="V266" s="201">
        <f t="shared" si="41"/>
        <v>0</v>
      </c>
      <c r="W266" s="201"/>
      <c r="X266" s="201"/>
      <c r="Y266" s="201">
        <f t="shared" si="42"/>
        <v>0</v>
      </c>
      <c r="Z266" s="201"/>
      <c r="AA266" s="201"/>
      <c r="AB266" s="201">
        <f t="shared" si="43"/>
        <v>0</v>
      </c>
      <c r="AC266" s="201"/>
      <c r="AD266" s="201"/>
      <c r="AE266" s="201">
        <f t="shared" si="44"/>
        <v>0</v>
      </c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0"/>
      <c r="BQ266" s="190"/>
      <c r="BR266" s="190"/>
      <c r="BS266" s="190"/>
      <c r="BT266" s="190"/>
      <c r="BU266" s="190"/>
      <c r="BV266" s="190"/>
      <c r="BW266" s="190"/>
      <c r="BX266" s="190"/>
      <c r="BY266" s="190"/>
      <c r="BZ266" s="190"/>
      <c r="CA266" s="190"/>
      <c r="CB266" s="190"/>
      <c r="CC266" s="190"/>
      <c r="CD266" s="190"/>
      <c r="CE266" s="190"/>
      <c r="CF266" s="190"/>
      <c r="CG266" s="190"/>
      <c r="CH266" s="190"/>
      <c r="CI266" s="190"/>
      <c r="CJ266" s="190"/>
      <c r="CK266" s="190"/>
      <c r="CL266" s="190"/>
      <c r="CM266" s="190"/>
      <c r="CN266" s="190"/>
      <c r="CO266" s="190"/>
      <c r="CP266" s="190"/>
      <c r="CQ266" s="190"/>
      <c r="CR266" s="190"/>
      <c r="CS266" s="190"/>
      <c r="CT266" s="190"/>
      <c r="CU266" s="190"/>
      <c r="CV266" s="190"/>
      <c r="CW266" s="190"/>
      <c r="CX266" s="190"/>
      <c r="CY266" s="190"/>
      <c r="CZ266" s="190"/>
      <c r="DA266" s="190"/>
      <c r="DB266" s="190"/>
      <c r="DC266" s="190"/>
      <c r="DD266" s="190"/>
      <c r="DE266" s="190"/>
      <c r="DF266" s="190"/>
      <c r="DG266" s="190"/>
      <c r="DH266" s="190"/>
      <c r="DI266" s="190"/>
      <c r="DJ266" s="190"/>
      <c r="DK266" s="190"/>
      <c r="DL266" s="190"/>
      <c r="DM266" s="190"/>
      <c r="DN266" s="190"/>
      <c r="DO266" s="190"/>
      <c r="DP266" s="190"/>
      <c r="DQ266" s="190"/>
      <c r="DR266" s="190"/>
      <c r="DS266" s="190"/>
      <c r="DT266" s="190"/>
      <c r="DU266" s="190"/>
      <c r="DV266" s="190"/>
      <c r="DW266" s="190"/>
      <c r="DX266" s="190"/>
      <c r="DY266" s="190"/>
      <c r="DZ266" s="190"/>
      <c r="EA266" s="190"/>
      <c r="EB266" s="190"/>
      <c r="EC266" s="190"/>
      <c r="ED266" s="190"/>
      <c r="EE266" s="190"/>
      <c r="EF266" s="190"/>
      <c r="EG266" s="190"/>
      <c r="EH266" s="190"/>
      <c r="EI266" s="190"/>
      <c r="EJ266" s="190"/>
      <c r="EK266" s="190"/>
      <c r="EL266" s="190"/>
      <c r="EM266" s="190"/>
      <c r="EN266" s="190"/>
      <c r="EO266" s="190"/>
      <c r="EP266" s="190"/>
      <c r="EQ266" s="190"/>
      <c r="ER266" s="190"/>
      <c r="ES266" s="190"/>
      <c r="ET266" s="190"/>
      <c r="EU266" s="190"/>
      <c r="EV266" s="190"/>
      <c r="EW266" s="190"/>
      <c r="EX266" s="190"/>
      <c r="EY266" s="190"/>
      <c r="EZ266" s="190"/>
      <c r="FA266" s="190"/>
      <c r="FB266" s="190"/>
      <c r="FC266" s="190"/>
      <c r="FD266" s="190"/>
      <c r="FE266" s="190"/>
      <c r="FF266" s="190"/>
      <c r="FG266" s="190"/>
      <c r="FH266" s="190"/>
      <c r="FI266" s="190"/>
      <c r="FJ266" s="190"/>
      <c r="FK266" s="190"/>
      <c r="FL266" s="190"/>
      <c r="FM266" s="190"/>
      <c r="FN266" s="190"/>
      <c r="FO266" s="190"/>
      <c r="FP266" s="190"/>
      <c r="FQ266" s="190"/>
      <c r="FR266" s="190"/>
      <c r="FS266" s="190"/>
      <c r="FT266" s="190"/>
      <c r="FU266" s="190"/>
      <c r="FV266" s="190"/>
      <c r="FW266" s="190"/>
      <c r="FX266" s="190"/>
      <c r="FY266" s="190"/>
      <c r="FZ266" s="190"/>
      <c r="GA266" s="190"/>
      <c r="GB266" s="190"/>
      <c r="GC266" s="190"/>
      <c r="GD266" s="190"/>
      <c r="GE266" s="190"/>
      <c r="GF266" s="190"/>
      <c r="GG266" s="190"/>
      <c r="GH266" s="190"/>
      <c r="GI266" s="190"/>
      <c r="GJ266" s="190"/>
      <c r="GK266" s="190"/>
      <c r="GL266" s="190"/>
      <c r="GM266" s="190"/>
      <c r="GN266" s="190"/>
      <c r="GO266" s="190"/>
      <c r="GP266" s="190"/>
      <c r="GQ266" s="190"/>
      <c r="GR266" s="190"/>
      <c r="GS266" s="190"/>
      <c r="GT266" s="190"/>
      <c r="GU266" s="190"/>
      <c r="GV266" s="190"/>
      <c r="GW266" s="190"/>
      <c r="GX266" s="190"/>
      <c r="GY266" s="190"/>
      <c r="GZ266" s="190"/>
      <c r="HA266" s="190"/>
      <c r="HB266" s="190"/>
      <c r="HC266" s="190"/>
      <c r="HD266" s="190"/>
      <c r="HE266" s="190"/>
      <c r="HF266" s="190"/>
      <c r="HG266" s="190"/>
      <c r="HH266" s="190"/>
      <c r="HI266" s="190"/>
      <c r="HJ266" s="190"/>
      <c r="HK266" s="190"/>
      <c r="HL266" s="190"/>
      <c r="HM266" s="190"/>
      <c r="HN266" s="190"/>
      <c r="HO266" s="190"/>
      <c r="HP266" s="190"/>
      <c r="HQ266" s="190"/>
      <c r="HR266" s="190"/>
      <c r="HS266" s="190"/>
      <c r="HT266" s="190"/>
      <c r="HU266" s="190"/>
      <c r="HV266" s="190"/>
      <c r="HW266" s="190"/>
      <c r="HX266" s="190"/>
      <c r="HY266" s="190"/>
      <c r="HZ266" s="190"/>
      <c r="IA266" s="190"/>
      <c r="IB266" s="190"/>
      <c r="IC266" s="190"/>
      <c r="ID266" s="190"/>
      <c r="IE266" s="190"/>
      <c r="IF266" s="190"/>
      <c r="IG266" s="190"/>
      <c r="IH266" s="190"/>
      <c r="II266" s="190"/>
      <c r="IJ266" s="190"/>
      <c r="IK266" s="190"/>
      <c r="IL266" s="190"/>
      <c r="IM266" s="190"/>
      <c r="IN266" s="190"/>
      <c r="IO266" s="190"/>
      <c r="IP266" s="190"/>
      <c r="IQ266" s="190"/>
      <c r="IR266" s="190"/>
      <c r="IS266" s="190"/>
      <c r="IT266" s="190"/>
      <c r="IU266" s="190"/>
      <c r="IV266" s="190"/>
    </row>
    <row r="267" spans="1:256" ht="63">
      <c r="A267" s="209" t="s">
        <v>825</v>
      </c>
      <c r="B267" s="199">
        <v>2</v>
      </c>
      <c r="C267" s="199">
        <v>619</v>
      </c>
      <c r="D267" s="199">
        <v>5206</v>
      </c>
      <c r="E267" s="201">
        <f t="shared" si="47"/>
        <v>26703</v>
      </c>
      <c r="F267" s="201">
        <f t="shared" si="47"/>
        <v>0</v>
      </c>
      <c r="G267" s="201">
        <f t="shared" si="47"/>
        <v>26703</v>
      </c>
      <c r="H267" s="201"/>
      <c r="I267" s="201"/>
      <c r="J267" s="201">
        <f aca="true" t="shared" si="48" ref="J267:J332">H267-I267</f>
        <v>0</v>
      </c>
      <c r="K267" s="201">
        <v>10703</v>
      </c>
      <c r="L267" s="201"/>
      <c r="M267" s="201">
        <f aca="true" t="shared" si="49" ref="M267:M332">K267-L267</f>
        <v>10703</v>
      </c>
      <c r="N267" s="201">
        <v>16000</v>
      </c>
      <c r="O267" s="201"/>
      <c r="P267" s="201">
        <f aca="true" t="shared" si="50" ref="P267:P332">N267-O267</f>
        <v>16000</v>
      </c>
      <c r="Q267" s="201"/>
      <c r="R267" s="201"/>
      <c r="S267" s="201">
        <f aca="true" t="shared" si="51" ref="S267:S332">Q267-R267</f>
        <v>0</v>
      </c>
      <c r="T267" s="201"/>
      <c r="U267" s="201"/>
      <c r="V267" s="201">
        <f aca="true" t="shared" si="52" ref="V267:V332">T267-U267</f>
        <v>0</v>
      </c>
      <c r="W267" s="201"/>
      <c r="X267" s="201"/>
      <c r="Y267" s="201">
        <f aca="true" t="shared" si="53" ref="Y267:Y332">W267-X267</f>
        <v>0</v>
      </c>
      <c r="Z267" s="201"/>
      <c r="AA267" s="201"/>
      <c r="AB267" s="201">
        <f aca="true" t="shared" si="54" ref="AB267:AB332">Z267-AA267</f>
        <v>0</v>
      </c>
      <c r="AC267" s="201"/>
      <c r="AD267" s="201"/>
      <c r="AE267" s="201">
        <f aca="true" t="shared" si="55" ref="AE267:AE332">AC267-AD267</f>
        <v>0</v>
      </c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190"/>
      <c r="BO267" s="190"/>
      <c r="BP267" s="190"/>
      <c r="BQ267" s="190"/>
      <c r="BR267" s="190"/>
      <c r="BS267" s="190"/>
      <c r="BT267" s="190"/>
      <c r="BU267" s="190"/>
      <c r="BV267" s="190"/>
      <c r="BW267" s="190"/>
      <c r="BX267" s="190"/>
      <c r="BY267" s="190"/>
      <c r="BZ267" s="190"/>
      <c r="CA267" s="190"/>
      <c r="CB267" s="190"/>
      <c r="CC267" s="190"/>
      <c r="CD267" s="190"/>
      <c r="CE267" s="190"/>
      <c r="CF267" s="190"/>
      <c r="CG267" s="190"/>
      <c r="CH267" s="190"/>
      <c r="CI267" s="190"/>
      <c r="CJ267" s="190"/>
      <c r="CK267" s="190"/>
      <c r="CL267" s="190"/>
      <c r="CM267" s="190"/>
      <c r="CN267" s="190"/>
      <c r="CO267" s="190"/>
      <c r="CP267" s="190"/>
      <c r="CQ267" s="190"/>
      <c r="CR267" s="190"/>
      <c r="CS267" s="190"/>
      <c r="CT267" s="190"/>
      <c r="CU267" s="190"/>
      <c r="CV267" s="190"/>
      <c r="CW267" s="190"/>
      <c r="CX267" s="190"/>
      <c r="CY267" s="190"/>
      <c r="CZ267" s="190"/>
      <c r="DA267" s="190"/>
      <c r="DB267" s="190"/>
      <c r="DC267" s="190"/>
      <c r="DD267" s="190"/>
      <c r="DE267" s="190"/>
      <c r="DF267" s="190"/>
      <c r="DG267" s="190"/>
      <c r="DH267" s="190"/>
      <c r="DI267" s="190"/>
      <c r="DJ267" s="190"/>
      <c r="DK267" s="190"/>
      <c r="DL267" s="190"/>
      <c r="DM267" s="190"/>
      <c r="DN267" s="190"/>
      <c r="DO267" s="190"/>
      <c r="DP267" s="190"/>
      <c r="DQ267" s="190"/>
      <c r="DR267" s="190"/>
      <c r="DS267" s="190"/>
      <c r="DT267" s="190"/>
      <c r="DU267" s="190"/>
      <c r="DV267" s="190"/>
      <c r="DW267" s="190"/>
      <c r="DX267" s="190"/>
      <c r="DY267" s="190"/>
      <c r="DZ267" s="190"/>
      <c r="EA267" s="190"/>
      <c r="EB267" s="190"/>
      <c r="EC267" s="190"/>
      <c r="ED267" s="190"/>
      <c r="EE267" s="190"/>
      <c r="EF267" s="190"/>
      <c r="EG267" s="190"/>
      <c r="EH267" s="190"/>
      <c r="EI267" s="190"/>
      <c r="EJ267" s="190"/>
      <c r="EK267" s="190"/>
      <c r="EL267" s="190"/>
      <c r="EM267" s="190"/>
      <c r="EN267" s="190"/>
      <c r="EO267" s="190"/>
      <c r="EP267" s="190"/>
      <c r="EQ267" s="190"/>
      <c r="ER267" s="190"/>
      <c r="ES267" s="190"/>
      <c r="ET267" s="190"/>
      <c r="EU267" s="190"/>
      <c r="EV267" s="190"/>
      <c r="EW267" s="190"/>
      <c r="EX267" s="190"/>
      <c r="EY267" s="190"/>
      <c r="EZ267" s="190"/>
      <c r="FA267" s="190"/>
      <c r="FB267" s="190"/>
      <c r="FC267" s="190"/>
      <c r="FD267" s="190"/>
      <c r="FE267" s="190"/>
      <c r="FF267" s="190"/>
      <c r="FG267" s="190"/>
      <c r="FH267" s="190"/>
      <c r="FI267" s="190"/>
      <c r="FJ267" s="190"/>
      <c r="FK267" s="190"/>
      <c r="FL267" s="190"/>
      <c r="FM267" s="190"/>
      <c r="FN267" s="190"/>
      <c r="FO267" s="190"/>
      <c r="FP267" s="190"/>
      <c r="FQ267" s="190"/>
      <c r="FR267" s="190"/>
      <c r="FS267" s="190"/>
      <c r="FT267" s="190"/>
      <c r="FU267" s="190"/>
      <c r="FV267" s="190"/>
      <c r="FW267" s="190"/>
      <c r="FX267" s="190"/>
      <c r="FY267" s="190"/>
      <c r="FZ267" s="190"/>
      <c r="GA267" s="190"/>
      <c r="GB267" s="190"/>
      <c r="GC267" s="190"/>
      <c r="GD267" s="190"/>
      <c r="GE267" s="190"/>
      <c r="GF267" s="190"/>
      <c r="GG267" s="190"/>
      <c r="GH267" s="190"/>
      <c r="GI267" s="190"/>
      <c r="GJ267" s="190"/>
      <c r="GK267" s="190"/>
      <c r="GL267" s="190"/>
      <c r="GM267" s="190"/>
      <c r="GN267" s="190"/>
      <c r="GO267" s="190"/>
      <c r="GP267" s="190"/>
      <c r="GQ267" s="190"/>
      <c r="GR267" s="190"/>
      <c r="GS267" s="190"/>
      <c r="GT267" s="190"/>
      <c r="GU267" s="190"/>
      <c r="GV267" s="190"/>
      <c r="GW267" s="190"/>
      <c r="GX267" s="190"/>
      <c r="GY267" s="190"/>
      <c r="GZ267" s="190"/>
      <c r="HA267" s="190"/>
      <c r="HB267" s="190"/>
      <c r="HC267" s="190"/>
      <c r="HD267" s="190"/>
      <c r="HE267" s="190"/>
      <c r="HF267" s="190"/>
      <c r="HG267" s="190"/>
      <c r="HH267" s="190"/>
      <c r="HI267" s="190"/>
      <c r="HJ267" s="190"/>
      <c r="HK267" s="190"/>
      <c r="HL267" s="190"/>
      <c r="HM267" s="190"/>
      <c r="HN267" s="190"/>
      <c r="HO267" s="190"/>
      <c r="HP267" s="190"/>
      <c r="HQ267" s="190"/>
      <c r="HR267" s="190"/>
      <c r="HS267" s="190"/>
      <c r="HT267" s="190"/>
      <c r="HU267" s="190"/>
      <c r="HV267" s="190"/>
      <c r="HW267" s="190"/>
      <c r="HX267" s="190"/>
      <c r="HY267" s="190"/>
      <c r="HZ267" s="190"/>
      <c r="IA267" s="190"/>
      <c r="IB267" s="190"/>
      <c r="IC267" s="190"/>
      <c r="ID267" s="190"/>
      <c r="IE267" s="190"/>
      <c r="IF267" s="190"/>
      <c r="IG267" s="190"/>
      <c r="IH267" s="190"/>
      <c r="II267" s="190"/>
      <c r="IJ267" s="190"/>
      <c r="IK267" s="190"/>
      <c r="IL267" s="190"/>
      <c r="IM267" s="190"/>
      <c r="IN267" s="190"/>
      <c r="IO267" s="190"/>
      <c r="IP267" s="190"/>
      <c r="IQ267" s="190"/>
      <c r="IR267" s="190"/>
      <c r="IS267" s="190"/>
      <c r="IT267" s="190"/>
      <c r="IU267" s="190"/>
      <c r="IV267" s="190"/>
    </row>
    <row r="268" spans="1:256" ht="31.5">
      <c r="A268" s="198" t="s">
        <v>826</v>
      </c>
      <c r="B268" s="199">
        <v>2</v>
      </c>
      <c r="C268" s="199">
        <v>619</v>
      </c>
      <c r="D268" s="200">
        <v>5206</v>
      </c>
      <c r="E268" s="201">
        <f t="shared" si="47"/>
        <v>150000</v>
      </c>
      <c r="F268" s="201">
        <f t="shared" si="47"/>
        <v>0</v>
      </c>
      <c r="G268" s="201">
        <f t="shared" si="47"/>
        <v>150000</v>
      </c>
      <c r="H268" s="201"/>
      <c r="I268" s="201"/>
      <c r="J268" s="201">
        <f t="shared" si="48"/>
        <v>0</v>
      </c>
      <c r="K268" s="201">
        <v>150000</v>
      </c>
      <c r="L268" s="201"/>
      <c r="M268" s="201">
        <f t="shared" si="49"/>
        <v>150000</v>
      </c>
      <c r="N268" s="201"/>
      <c r="O268" s="201"/>
      <c r="P268" s="201">
        <f t="shared" si="50"/>
        <v>0</v>
      </c>
      <c r="Q268" s="201"/>
      <c r="R268" s="201"/>
      <c r="S268" s="201">
        <f t="shared" si="51"/>
        <v>0</v>
      </c>
      <c r="T268" s="201"/>
      <c r="U268" s="201"/>
      <c r="V268" s="201">
        <f t="shared" si="52"/>
        <v>0</v>
      </c>
      <c r="W268" s="201"/>
      <c r="X268" s="201"/>
      <c r="Y268" s="201">
        <f t="shared" si="53"/>
        <v>0</v>
      </c>
      <c r="Z268" s="201"/>
      <c r="AA268" s="201"/>
      <c r="AB268" s="201">
        <f t="shared" si="54"/>
        <v>0</v>
      </c>
      <c r="AC268" s="201"/>
      <c r="AD268" s="201"/>
      <c r="AE268" s="201">
        <f t="shared" si="55"/>
        <v>0</v>
      </c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  <c r="BX268" s="190"/>
      <c r="BY268" s="190"/>
      <c r="BZ268" s="190"/>
      <c r="CA268" s="190"/>
      <c r="CB268" s="190"/>
      <c r="CC268" s="190"/>
      <c r="CD268" s="190"/>
      <c r="CE268" s="190"/>
      <c r="CF268" s="190"/>
      <c r="CG268" s="190"/>
      <c r="CH268" s="190"/>
      <c r="CI268" s="190"/>
      <c r="CJ268" s="190"/>
      <c r="CK268" s="190"/>
      <c r="CL268" s="190"/>
      <c r="CM268" s="190"/>
      <c r="CN268" s="190"/>
      <c r="CO268" s="190"/>
      <c r="CP268" s="190"/>
      <c r="CQ268" s="190"/>
      <c r="CR268" s="190"/>
      <c r="CS268" s="190"/>
      <c r="CT268" s="190"/>
      <c r="CU268" s="190"/>
      <c r="CV268" s="190"/>
      <c r="CW268" s="190"/>
      <c r="CX268" s="190"/>
      <c r="CY268" s="190"/>
      <c r="CZ268" s="190"/>
      <c r="DA268" s="190"/>
      <c r="DB268" s="190"/>
      <c r="DC268" s="190"/>
      <c r="DD268" s="190"/>
      <c r="DE268" s="190"/>
      <c r="DF268" s="190"/>
      <c r="DG268" s="190"/>
      <c r="DH268" s="190"/>
      <c r="DI268" s="190"/>
      <c r="DJ268" s="190"/>
      <c r="DK268" s="190"/>
      <c r="DL268" s="190"/>
      <c r="DM268" s="190"/>
      <c r="DN268" s="190"/>
      <c r="DO268" s="190"/>
      <c r="DP268" s="190"/>
      <c r="DQ268" s="190"/>
      <c r="DR268" s="190"/>
      <c r="DS268" s="190"/>
      <c r="DT268" s="190"/>
      <c r="DU268" s="190"/>
      <c r="DV268" s="190"/>
      <c r="DW268" s="190"/>
      <c r="DX268" s="190"/>
      <c r="DY268" s="190"/>
      <c r="DZ268" s="190"/>
      <c r="EA268" s="190"/>
      <c r="EB268" s="190"/>
      <c r="EC268" s="190"/>
      <c r="ED268" s="190"/>
      <c r="EE268" s="190"/>
      <c r="EF268" s="190"/>
      <c r="EG268" s="190"/>
      <c r="EH268" s="190"/>
      <c r="EI268" s="190"/>
      <c r="EJ268" s="190"/>
      <c r="EK268" s="190"/>
      <c r="EL268" s="190"/>
      <c r="EM268" s="190"/>
      <c r="EN268" s="190"/>
      <c r="EO268" s="190"/>
      <c r="EP268" s="190"/>
      <c r="EQ268" s="190"/>
      <c r="ER268" s="190"/>
      <c r="ES268" s="190"/>
      <c r="ET268" s="190"/>
      <c r="EU268" s="190"/>
      <c r="EV268" s="190"/>
      <c r="EW268" s="190"/>
      <c r="EX268" s="190"/>
      <c r="EY268" s="190"/>
      <c r="EZ268" s="190"/>
      <c r="FA268" s="190"/>
      <c r="FB268" s="190"/>
      <c r="FC268" s="190"/>
      <c r="FD268" s="190"/>
      <c r="FE268" s="190"/>
      <c r="FF268" s="190"/>
      <c r="FG268" s="190"/>
      <c r="FH268" s="190"/>
      <c r="FI268" s="190"/>
      <c r="FJ268" s="190"/>
      <c r="FK268" s="190"/>
      <c r="FL268" s="190"/>
      <c r="FM268" s="190"/>
      <c r="FN268" s="190"/>
      <c r="FO268" s="190"/>
      <c r="FP268" s="190"/>
      <c r="FQ268" s="190"/>
      <c r="FR268" s="190"/>
      <c r="FS268" s="190"/>
      <c r="FT268" s="190"/>
      <c r="FU268" s="190"/>
      <c r="FV268" s="190"/>
      <c r="FW268" s="190"/>
      <c r="FX268" s="190"/>
      <c r="FY268" s="190"/>
      <c r="FZ268" s="190"/>
      <c r="GA268" s="190"/>
      <c r="GB268" s="190"/>
      <c r="GC268" s="190"/>
      <c r="GD268" s="190"/>
      <c r="GE268" s="190"/>
      <c r="GF268" s="190"/>
      <c r="GG268" s="190"/>
      <c r="GH268" s="190"/>
      <c r="GI268" s="190"/>
      <c r="GJ268" s="190"/>
      <c r="GK268" s="190"/>
      <c r="GL268" s="190"/>
      <c r="GM268" s="190"/>
      <c r="GN268" s="190"/>
      <c r="GO268" s="190"/>
      <c r="GP268" s="190"/>
      <c r="GQ268" s="190"/>
      <c r="GR268" s="190"/>
      <c r="GS268" s="190"/>
      <c r="GT268" s="190"/>
      <c r="GU268" s="190"/>
      <c r="GV268" s="190"/>
      <c r="GW268" s="190"/>
      <c r="GX268" s="190"/>
      <c r="GY268" s="190"/>
      <c r="GZ268" s="190"/>
      <c r="HA268" s="190"/>
      <c r="HB268" s="190"/>
      <c r="HC268" s="190"/>
      <c r="HD268" s="190"/>
      <c r="HE268" s="190"/>
      <c r="HF268" s="190"/>
      <c r="HG268" s="190"/>
      <c r="HH268" s="190"/>
      <c r="HI268" s="190"/>
      <c r="HJ268" s="190"/>
      <c r="HK268" s="190"/>
      <c r="HL268" s="190"/>
      <c r="HM268" s="190"/>
      <c r="HN268" s="190"/>
      <c r="HO268" s="190"/>
      <c r="HP268" s="190"/>
      <c r="HQ268" s="190"/>
      <c r="HR268" s="190"/>
      <c r="HS268" s="190"/>
      <c r="HT268" s="190"/>
      <c r="HU268" s="190"/>
      <c r="HV268" s="190"/>
      <c r="HW268" s="190"/>
      <c r="HX268" s="190"/>
      <c r="HY268" s="190"/>
      <c r="HZ268" s="190"/>
      <c r="IA268" s="190"/>
      <c r="IB268" s="190"/>
      <c r="IC268" s="190"/>
      <c r="ID268" s="190"/>
      <c r="IE268" s="190"/>
      <c r="IF268" s="190"/>
      <c r="IG268" s="190"/>
      <c r="IH268" s="190"/>
      <c r="II268" s="190"/>
      <c r="IJ268" s="190"/>
      <c r="IK268" s="190"/>
      <c r="IL268" s="190"/>
      <c r="IM268" s="190"/>
      <c r="IN268" s="190"/>
      <c r="IO268" s="190"/>
      <c r="IP268" s="190"/>
      <c r="IQ268" s="190"/>
      <c r="IR268" s="190"/>
      <c r="IS268" s="190"/>
      <c r="IT268" s="190"/>
      <c r="IU268" s="190"/>
      <c r="IV268" s="190"/>
    </row>
    <row r="269" spans="1:256" ht="31.5">
      <c r="A269" s="198" t="s">
        <v>827</v>
      </c>
      <c r="B269" s="199">
        <v>2</v>
      </c>
      <c r="C269" s="199">
        <v>619</v>
      </c>
      <c r="D269" s="200">
        <v>5206</v>
      </c>
      <c r="E269" s="201">
        <f t="shared" si="47"/>
        <v>215301</v>
      </c>
      <c r="F269" s="201">
        <f t="shared" si="47"/>
        <v>0</v>
      </c>
      <c r="G269" s="201">
        <f t="shared" si="47"/>
        <v>215301</v>
      </c>
      <c r="H269" s="201">
        <v>215301</v>
      </c>
      <c r="I269" s="201"/>
      <c r="J269" s="201">
        <f t="shared" si="48"/>
        <v>215301</v>
      </c>
      <c r="K269" s="201"/>
      <c r="L269" s="201"/>
      <c r="M269" s="201">
        <f t="shared" si="49"/>
        <v>0</v>
      </c>
      <c r="N269" s="201"/>
      <c r="O269" s="201"/>
      <c r="P269" s="201">
        <f t="shared" si="50"/>
        <v>0</v>
      </c>
      <c r="Q269" s="201"/>
      <c r="R269" s="201"/>
      <c r="S269" s="201">
        <f t="shared" si="51"/>
        <v>0</v>
      </c>
      <c r="T269" s="201"/>
      <c r="U269" s="201"/>
      <c r="V269" s="201">
        <f t="shared" si="52"/>
        <v>0</v>
      </c>
      <c r="W269" s="201"/>
      <c r="X269" s="201"/>
      <c r="Y269" s="201">
        <f t="shared" si="53"/>
        <v>0</v>
      </c>
      <c r="Z269" s="201"/>
      <c r="AA269" s="201"/>
      <c r="AB269" s="201">
        <f t="shared" si="54"/>
        <v>0</v>
      </c>
      <c r="AC269" s="201"/>
      <c r="AD269" s="201"/>
      <c r="AE269" s="201">
        <f t="shared" si="55"/>
        <v>0</v>
      </c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/>
      <c r="BW269" s="190"/>
      <c r="BX269" s="190"/>
      <c r="BY269" s="190"/>
      <c r="BZ269" s="190"/>
      <c r="CA269" s="190"/>
      <c r="CB269" s="190"/>
      <c r="CC269" s="190"/>
      <c r="CD269" s="190"/>
      <c r="CE269" s="190"/>
      <c r="CF269" s="190"/>
      <c r="CG269" s="190"/>
      <c r="CH269" s="190"/>
      <c r="CI269" s="190"/>
      <c r="CJ269" s="190"/>
      <c r="CK269" s="190"/>
      <c r="CL269" s="190"/>
      <c r="CM269" s="190"/>
      <c r="CN269" s="190"/>
      <c r="CO269" s="190"/>
      <c r="CP269" s="190"/>
      <c r="CQ269" s="190"/>
      <c r="CR269" s="190"/>
      <c r="CS269" s="190"/>
      <c r="CT269" s="190"/>
      <c r="CU269" s="190"/>
      <c r="CV269" s="190"/>
      <c r="CW269" s="190"/>
      <c r="CX269" s="190"/>
      <c r="CY269" s="190"/>
      <c r="CZ269" s="190"/>
      <c r="DA269" s="190"/>
      <c r="DB269" s="190"/>
      <c r="DC269" s="190"/>
      <c r="DD269" s="190"/>
      <c r="DE269" s="190"/>
      <c r="DF269" s="190"/>
      <c r="DG269" s="190"/>
      <c r="DH269" s="190"/>
      <c r="DI269" s="190"/>
      <c r="DJ269" s="190"/>
      <c r="DK269" s="190"/>
      <c r="DL269" s="190"/>
      <c r="DM269" s="190"/>
      <c r="DN269" s="190"/>
      <c r="DO269" s="190"/>
      <c r="DP269" s="190"/>
      <c r="DQ269" s="190"/>
      <c r="DR269" s="190"/>
      <c r="DS269" s="190"/>
      <c r="DT269" s="190"/>
      <c r="DU269" s="190"/>
      <c r="DV269" s="190"/>
      <c r="DW269" s="190"/>
      <c r="DX269" s="190"/>
      <c r="DY269" s="190"/>
      <c r="DZ269" s="190"/>
      <c r="EA269" s="190"/>
      <c r="EB269" s="190"/>
      <c r="EC269" s="190"/>
      <c r="ED269" s="190"/>
      <c r="EE269" s="190"/>
      <c r="EF269" s="190"/>
      <c r="EG269" s="190"/>
      <c r="EH269" s="190"/>
      <c r="EI269" s="190"/>
      <c r="EJ269" s="190"/>
      <c r="EK269" s="190"/>
      <c r="EL269" s="190"/>
      <c r="EM269" s="190"/>
      <c r="EN269" s="190"/>
      <c r="EO269" s="190"/>
      <c r="EP269" s="190"/>
      <c r="EQ269" s="190"/>
      <c r="ER269" s="190"/>
      <c r="ES269" s="190"/>
      <c r="ET269" s="190"/>
      <c r="EU269" s="190"/>
      <c r="EV269" s="190"/>
      <c r="EW269" s="190"/>
      <c r="EX269" s="190"/>
      <c r="EY269" s="190"/>
      <c r="EZ269" s="190"/>
      <c r="FA269" s="190"/>
      <c r="FB269" s="190"/>
      <c r="FC269" s="190"/>
      <c r="FD269" s="190"/>
      <c r="FE269" s="190"/>
      <c r="FF269" s="190"/>
      <c r="FG269" s="190"/>
      <c r="FH269" s="190"/>
      <c r="FI269" s="190"/>
      <c r="FJ269" s="190"/>
      <c r="FK269" s="190"/>
      <c r="FL269" s="190"/>
      <c r="FM269" s="190"/>
      <c r="FN269" s="190"/>
      <c r="FO269" s="190"/>
      <c r="FP269" s="190"/>
      <c r="FQ269" s="190"/>
      <c r="FR269" s="190"/>
      <c r="FS269" s="190"/>
      <c r="FT269" s="190"/>
      <c r="FU269" s="190"/>
      <c r="FV269" s="190"/>
      <c r="FW269" s="190"/>
      <c r="FX269" s="190"/>
      <c r="FY269" s="190"/>
      <c r="FZ269" s="190"/>
      <c r="GA269" s="190"/>
      <c r="GB269" s="190"/>
      <c r="GC269" s="190"/>
      <c r="GD269" s="190"/>
      <c r="GE269" s="190"/>
      <c r="GF269" s="190"/>
      <c r="GG269" s="190"/>
      <c r="GH269" s="190"/>
      <c r="GI269" s="190"/>
      <c r="GJ269" s="190"/>
      <c r="GK269" s="190"/>
      <c r="GL269" s="190"/>
      <c r="GM269" s="190"/>
      <c r="GN269" s="190"/>
      <c r="GO269" s="190"/>
      <c r="GP269" s="190"/>
      <c r="GQ269" s="190"/>
      <c r="GR269" s="190"/>
      <c r="GS269" s="190"/>
      <c r="GT269" s="190"/>
      <c r="GU269" s="190"/>
      <c r="GV269" s="190"/>
      <c r="GW269" s="190"/>
      <c r="GX269" s="190"/>
      <c r="GY269" s="190"/>
      <c r="GZ269" s="190"/>
      <c r="HA269" s="190"/>
      <c r="HB269" s="190"/>
      <c r="HC269" s="190"/>
      <c r="HD269" s="190"/>
      <c r="HE269" s="190"/>
      <c r="HF269" s="190"/>
      <c r="HG269" s="190"/>
      <c r="HH269" s="190"/>
      <c r="HI269" s="190"/>
      <c r="HJ269" s="190"/>
      <c r="HK269" s="190"/>
      <c r="HL269" s="190"/>
      <c r="HM269" s="190"/>
      <c r="HN269" s="190"/>
      <c r="HO269" s="190"/>
      <c r="HP269" s="190"/>
      <c r="HQ269" s="190"/>
      <c r="HR269" s="190"/>
      <c r="HS269" s="190"/>
      <c r="HT269" s="190"/>
      <c r="HU269" s="190"/>
      <c r="HV269" s="190"/>
      <c r="HW269" s="190"/>
      <c r="HX269" s="190"/>
      <c r="HY269" s="190"/>
      <c r="HZ269" s="190"/>
      <c r="IA269" s="190"/>
      <c r="IB269" s="190"/>
      <c r="IC269" s="190"/>
      <c r="ID269" s="190"/>
      <c r="IE269" s="190"/>
      <c r="IF269" s="190"/>
      <c r="IG269" s="190"/>
      <c r="IH269" s="190"/>
      <c r="II269" s="190"/>
      <c r="IJ269" s="190"/>
      <c r="IK269" s="190"/>
      <c r="IL269" s="190"/>
      <c r="IM269" s="190"/>
      <c r="IN269" s="190"/>
      <c r="IO269" s="190"/>
      <c r="IP269" s="190"/>
      <c r="IQ269" s="190"/>
      <c r="IR269" s="190"/>
      <c r="IS269" s="190"/>
      <c r="IT269" s="190"/>
      <c r="IU269" s="190"/>
      <c r="IV269" s="190"/>
    </row>
    <row r="270" spans="1:256" ht="15.75">
      <c r="A270" s="208" t="s">
        <v>804</v>
      </c>
      <c r="B270" s="197"/>
      <c r="C270" s="197"/>
      <c r="D270" s="197"/>
      <c r="E270" s="191">
        <f t="shared" si="47"/>
        <v>3000</v>
      </c>
      <c r="F270" s="191">
        <f t="shared" si="47"/>
        <v>0</v>
      </c>
      <c r="G270" s="191">
        <f t="shared" si="47"/>
        <v>3000</v>
      </c>
      <c r="H270" s="191">
        <f aca="true" t="shared" si="56" ref="H270:AD270">SUM(H271:H271)</f>
        <v>0</v>
      </c>
      <c r="I270" s="191">
        <f t="shared" si="56"/>
        <v>0</v>
      </c>
      <c r="J270" s="191">
        <f t="shared" si="48"/>
        <v>0</v>
      </c>
      <c r="K270" s="191">
        <f t="shared" si="56"/>
        <v>0</v>
      </c>
      <c r="L270" s="191">
        <f t="shared" si="56"/>
        <v>0</v>
      </c>
      <c r="M270" s="191">
        <f t="shared" si="49"/>
        <v>0</v>
      </c>
      <c r="N270" s="191">
        <f t="shared" si="56"/>
        <v>3000</v>
      </c>
      <c r="O270" s="191">
        <f t="shared" si="56"/>
        <v>0</v>
      </c>
      <c r="P270" s="191">
        <f t="shared" si="50"/>
        <v>3000</v>
      </c>
      <c r="Q270" s="191">
        <f t="shared" si="56"/>
        <v>0</v>
      </c>
      <c r="R270" s="191">
        <f t="shared" si="56"/>
        <v>0</v>
      </c>
      <c r="S270" s="191">
        <f t="shared" si="51"/>
        <v>0</v>
      </c>
      <c r="T270" s="191">
        <f t="shared" si="56"/>
        <v>0</v>
      </c>
      <c r="U270" s="191">
        <f t="shared" si="56"/>
        <v>0</v>
      </c>
      <c r="V270" s="191">
        <f t="shared" si="52"/>
        <v>0</v>
      </c>
      <c r="W270" s="191">
        <f t="shared" si="56"/>
        <v>0</v>
      </c>
      <c r="X270" s="191">
        <f t="shared" si="56"/>
        <v>0</v>
      </c>
      <c r="Y270" s="191">
        <f t="shared" si="53"/>
        <v>0</v>
      </c>
      <c r="Z270" s="191">
        <f t="shared" si="56"/>
        <v>0</v>
      </c>
      <c r="AA270" s="191">
        <f t="shared" si="56"/>
        <v>0</v>
      </c>
      <c r="AB270" s="191">
        <f t="shared" si="54"/>
        <v>0</v>
      </c>
      <c r="AC270" s="191">
        <f t="shared" si="56"/>
        <v>0</v>
      </c>
      <c r="AD270" s="191">
        <f t="shared" si="56"/>
        <v>0</v>
      </c>
      <c r="AE270" s="191">
        <f t="shared" si="55"/>
        <v>0</v>
      </c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/>
      <c r="BW270" s="190"/>
      <c r="BX270" s="190"/>
      <c r="BY270" s="190"/>
      <c r="BZ270" s="190"/>
      <c r="CA270" s="190"/>
      <c r="CB270" s="190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0"/>
      <c r="CM270" s="190"/>
      <c r="CN270" s="190"/>
      <c r="CO270" s="190"/>
      <c r="CP270" s="190"/>
      <c r="CQ270" s="190"/>
      <c r="CR270" s="190"/>
      <c r="CS270" s="190"/>
      <c r="CT270" s="190"/>
      <c r="CU270" s="190"/>
      <c r="CV270" s="190"/>
      <c r="CW270" s="190"/>
      <c r="CX270" s="190"/>
      <c r="CY270" s="190"/>
      <c r="CZ270" s="190"/>
      <c r="DA270" s="190"/>
      <c r="DB270" s="190"/>
      <c r="DC270" s="190"/>
      <c r="DD270" s="190"/>
      <c r="DE270" s="190"/>
      <c r="DF270" s="190"/>
      <c r="DG270" s="190"/>
      <c r="DH270" s="190"/>
      <c r="DI270" s="190"/>
      <c r="DJ270" s="190"/>
      <c r="DK270" s="190"/>
      <c r="DL270" s="190"/>
      <c r="DM270" s="190"/>
      <c r="DN270" s="190"/>
      <c r="DO270" s="190"/>
      <c r="DP270" s="190"/>
      <c r="DQ270" s="190"/>
      <c r="DR270" s="190"/>
      <c r="DS270" s="190"/>
      <c r="DT270" s="190"/>
      <c r="DU270" s="190"/>
      <c r="DV270" s="190"/>
      <c r="DW270" s="190"/>
      <c r="DX270" s="190"/>
      <c r="DY270" s="190"/>
      <c r="DZ270" s="190"/>
      <c r="EA270" s="190"/>
      <c r="EB270" s="190"/>
      <c r="EC270" s="190"/>
      <c r="ED270" s="190"/>
      <c r="EE270" s="190"/>
      <c r="EF270" s="190"/>
      <c r="EG270" s="190"/>
      <c r="EH270" s="190"/>
      <c r="EI270" s="190"/>
      <c r="EJ270" s="190"/>
      <c r="EK270" s="190"/>
      <c r="EL270" s="190"/>
      <c r="EM270" s="190"/>
      <c r="EN270" s="190"/>
      <c r="EO270" s="190"/>
      <c r="EP270" s="190"/>
      <c r="EQ270" s="190"/>
      <c r="ER270" s="190"/>
      <c r="ES270" s="190"/>
      <c r="ET270" s="190"/>
      <c r="EU270" s="190"/>
      <c r="EV270" s="190"/>
      <c r="EW270" s="190"/>
      <c r="EX270" s="190"/>
      <c r="EY270" s="190"/>
      <c r="EZ270" s="190"/>
      <c r="FA270" s="190"/>
      <c r="FB270" s="190"/>
      <c r="FC270" s="190"/>
      <c r="FD270" s="190"/>
      <c r="FE270" s="190"/>
      <c r="FF270" s="190"/>
      <c r="FG270" s="190"/>
      <c r="FH270" s="190"/>
      <c r="FI270" s="190"/>
      <c r="FJ270" s="190"/>
      <c r="FK270" s="190"/>
      <c r="FL270" s="190"/>
      <c r="FM270" s="190"/>
      <c r="FN270" s="190"/>
      <c r="FO270" s="190"/>
      <c r="FP270" s="190"/>
      <c r="FQ270" s="190"/>
      <c r="FR270" s="190"/>
      <c r="FS270" s="190"/>
      <c r="FT270" s="190"/>
      <c r="FU270" s="190"/>
      <c r="FV270" s="190"/>
      <c r="FW270" s="190"/>
      <c r="FX270" s="190"/>
      <c r="FY270" s="190"/>
      <c r="FZ270" s="190"/>
      <c r="GA270" s="190"/>
      <c r="GB270" s="190"/>
      <c r="GC270" s="190"/>
      <c r="GD270" s="190"/>
      <c r="GE270" s="190"/>
      <c r="GF270" s="190"/>
      <c r="GG270" s="190"/>
      <c r="GH270" s="190"/>
      <c r="GI270" s="190"/>
      <c r="GJ270" s="190"/>
      <c r="GK270" s="190"/>
      <c r="GL270" s="190"/>
      <c r="GM270" s="190"/>
      <c r="GN270" s="190"/>
      <c r="GO270" s="190"/>
      <c r="GP270" s="190"/>
      <c r="GQ270" s="190"/>
      <c r="GR270" s="190"/>
      <c r="GS270" s="190"/>
      <c r="GT270" s="190"/>
      <c r="GU270" s="190"/>
      <c r="GV270" s="190"/>
      <c r="GW270" s="190"/>
      <c r="GX270" s="190"/>
      <c r="GY270" s="190"/>
      <c r="GZ270" s="190"/>
      <c r="HA270" s="190"/>
      <c r="HB270" s="190"/>
      <c r="HC270" s="190"/>
      <c r="HD270" s="190"/>
      <c r="HE270" s="190"/>
      <c r="HF270" s="190"/>
      <c r="HG270" s="190"/>
      <c r="HH270" s="190"/>
      <c r="HI270" s="190"/>
      <c r="HJ270" s="190"/>
      <c r="HK270" s="190"/>
      <c r="HL270" s="190"/>
      <c r="HM270" s="190"/>
      <c r="HN270" s="190"/>
      <c r="HO270" s="190"/>
      <c r="HP270" s="190"/>
      <c r="HQ270" s="190"/>
      <c r="HR270" s="190"/>
      <c r="HS270" s="190"/>
      <c r="HT270" s="190"/>
      <c r="HU270" s="190"/>
      <c r="HV270" s="190"/>
      <c r="HW270" s="190"/>
      <c r="HX270" s="190"/>
      <c r="HY270" s="190"/>
      <c r="HZ270" s="190"/>
      <c r="IA270" s="190"/>
      <c r="IB270" s="190"/>
      <c r="IC270" s="190"/>
      <c r="ID270" s="190"/>
      <c r="IE270" s="190"/>
      <c r="IF270" s="190"/>
      <c r="IG270" s="190"/>
      <c r="IH270" s="190"/>
      <c r="II270" s="190"/>
      <c r="IJ270" s="190"/>
      <c r="IK270" s="190"/>
      <c r="IL270" s="190"/>
      <c r="IM270" s="190"/>
      <c r="IN270" s="190"/>
      <c r="IO270" s="190"/>
      <c r="IP270" s="190"/>
      <c r="IQ270" s="190"/>
      <c r="IR270" s="190"/>
      <c r="IS270" s="190"/>
      <c r="IT270" s="190"/>
      <c r="IU270" s="190"/>
      <c r="IV270" s="190"/>
    </row>
    <row r="271" spans="1:256" ht="31.5">
      <c r="A271" s="198" t="s">
        <v>828</v>
      </c>
      <c r="B271" s="199">
        <v>2</v>
      </c>
      <c r="C271" s="199">
        <v>619</v>
      </c>
      <c r="D271" s="199">
        <v>5219</v>
      </c>
      <c r="E271" s="201">
        <f t="shared" si="47"/>
        <v>3000</v>
      </c>
      <c r="F271" s="201">
        <f t="shared" si="47"/>
        <v>0</v>
      </c>
      <c r="G271" s="201">
        <f t="shared" si="47"/>
        <v>3000</v>
      </c>
      <c r="H271" s="201"/>
      <c r="I271" s="201"/>
      <c r="J271" s="201">
        <f t="shared" si="48"/>
        <v>0</v>
      </c>
      <c r="K271" s="201"/>
      <c r="L271" s="201"/>
      <c r="M271" s="201">
        <f t="shared" si="49"/>
        <v>0</v>
      </c>
      <c r="N271" s="201">
        <v>3000</v>
      </c>
      <c r="O271" s="201"/>
      <c r="P271" s="201">
        <f t="shared" si="50"/>
        <v>3000</v>
      </c>
      <c r="Q271" s="201"/>
      <c r="R271" s="201"/>
      <c r="S271" s="201">
        <f t="shared" si="51"/>
        <v>0</v>
      </c>
      <c r="T271" s="201"/>
      <c r="U271" s="201"/>
      <c r="V271" s="201">
        <f t="shared" si="52"/>
        <v>0</v>
      </c>
      <c r="W271" s="201"/>
      <c r="X271" s="201"/>
      <c r="Y271" s="201">
        <f t="shared" si="53"/>
        <v>0</v>
      </c>
      <c r="Z271" s="201"/>
      <c r="AA271" s="201"/>
      <c r="AB271" s="201">
        <f t="shared" si="54"/>
        <v>0</v>
      </c>
      <c r="AC271" s="201"/>
      <c r="AD271" s="201"/>
      <c r="AE271" s="201">
        <f t="shared" si="55"/>
        <v>0</v>
      </c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  <c r="BI271" s="190"/>
      <c r="BJ271" s="190"/>
      <c r="BK271" s="190"/>
      <c r="BL271" s="190"/>
      <c r="BM271" s="190"/>
      <c r="BN271" s="190"/>
      <c r="BO271" s="190"/>
      <c r="BP271" s="190"/>
      <c r="BQ271" s="190"/>
      <c r="BR271" s="190"/>
      <c r="BS271" s="190"/>
      <c r="BT271" s="190"/>
      <c r="BU271" s="190"/>
      <c r="BV271" s="190"/>
      <c r="BW271" s="190"/>
      <c r="BX271" s="190"/>
      <c r="BY271" s="190"/>
      <c r="BZ271" s="190"/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0"/>
      <c r="DG271" s="190"/>
      <c r="DH271" s="190"/>
      <c r="DI271" s="190"/>
      <c r="DJ271" s="190"/>
      <c r="DK271" s="190"/>
      <c r="DL271" s="190"/>
      <c r="DM271" s="190"/>
      <c r="DN271" s="190"/>
      <c r="DO271" s="190"/>
      <c r="DP271" s="190"/>
      <c r="DQ271" s="190"/>
      <c r="DR271" s="190"/>
      <c r="DS271" s="190"/>
      <c r="DT271" s="190"/>
      <c r="DU271" s="190"/>
      <c r="DV271" s="190"/>
      <c r="DW271" s="190"/>
      <c r="DX271" s="190"/>
      <c r="DY271" s="190"/>
      <c r="DZ271" s="190"/>
      <c r="EA271" s="190"/>
      <c r="EB271" s="190"/>
      <c r="EC271" s="190"/>
      <c r="ED271" s="190"/>
      <c r="EE271" s="190"/>
      <c r="EF271" s="190"/>
      <c r="EG271" s="190"/>
      <c r="EH271" s="190"/>
      <c r="EI271" s="190"/>
      <c r="EJ271" s="190"/>
      <c r="EK271" s="190"/>
      <c r="EL271" s="190"/>
      <c r="EM271" s="190"/>
      <c r="EN271" s="190"/>
      <c r="EO271" s="190"/>
      <c r="EP271" s="190"/>
      <c r="EQ271" s="190"/>
      <c r="ER271" s="190"/>
      <c r="ES271" s="190"/>
      <c r="ET271" s="190"/>
      <c r="EU271" s="190"/>
      <c r="EV271" s="190"/>
      <c r="EW271" s="190"/>
      <c r="EX271" s="190"/>
      <c r="EY271" s="190"/>
      <c r="EZ271" s="190"/>
      <c r="FA271" s="190"/>
      <c r="FB271" s="190"/>
      <c r="FC271" s="190"/>
      <c r="FD271" s="190"/>
      <c r="FE271" s="190"/>
      <c r="FF271" s="190"/>
      <c r="FG271" s="190"/>
      <c r="FH271" s="190"/>
      <c r="FI271" s="190"/>
      <c r="FJ271" s="190"/>
      <c r="FK271" s="190"/>
      <c r="FL271" s="190"/>
      <c r="FM271" s="190"/>
      <c r="FN271" s="190"/>
      <c r="FO271" s="190"/>
      <c r="FP271" s="190"/>
      <c r="FQ271" s="187"/>
      <c r="FR271" s="187"/>
      <c r="FS271" s="187"/>
      <c r="FT271" s="187"/>
      <c r="FU271" s="187"/>
      <c r="FV271" s="187"/>
      <c r="FW271" s="187"/>
      <c r="FX271" s="187"/>
      <c r="FY271" s="187"/>
      <c r="FZ271" s="187"/>
      <c r="GA271" s="187"/>
      <c r="GB271" s="187"/>
      <c r="GC271" s="187"/>
      <c r="GD271" s="187"/>
      <c r="GE271" s="187"/>
      <c r="GF271" s="187"/>
      <c r="GG271" s="187"/>
      <c r="GH271" s="187"/>
      <c r="GI271" s="187"/>
      <c r="GJ271" s="187"/>
      <c r="GK271" s="190"/>
      <c r="GL271" s="190"/>
      <c r="GM271" s="190"/>
      <c r="GN271" s="190"/>
      <c r="GO271" s="190"/>
      <c r="GP271" s="190"/>
      <c r="GQ271" s="190"/>
      <c r="GR271" s="190"/>
      <c r="GS271" s="190"/>
      <c r="GT271" s="190"/>
      <c r="GU271" s="190"/>
      <c r="GV271" s="190"/>
      <c r="GW271" s="190"/>
      <c r="GX271" s="190"/>
      <c r="GY271" s="190"/>
      <c r="GZ271" s="190"/>
      <c r="HA271" s="190"/>
      <c r="HB271" s="190"/>
      <c r="HC271" s="190"/>
      <c r="HD271" s="190"/>
      <c r="HE271" s="190"/>
      <c r="HF271" s="190"/>
      <c r="HG271" s="190"/>
      <c r="HH271" s="190"/>
      <c r="HI271" s="190"/>
      <c r="HJ271" s="190"/>
      <c r="HK271" s="190"/>
      <c r="HL271" s="190"/>
      <c r="HM271" s="190"/>
      <c r="HN271" s="190"/>
      <c r="HO271" s="190"/>
      <c r="HP271" s="190"/>
      <c r="HQ271" s="190"/>
      <c r="HR271" s="190"/>
      <c r="HS271" s="190"/>
      <c r="HT271" s="190"/>
      <c r="HU271" s="190"/>
      <c r="HV271" s="190"/>
      <c r="HW271" s="190"/>
      <c r="HX271" s="190"/>
      <c r="HY271" s="190"/>
      <c r="HZ271" s="190"/>
      <c r="IA271" s="190"/>
      <c r="IB271" s="190"/>
      <c r="IC271" s="190"/>
      <c r="ID271" s="190"/>
      <c r="IE271" s="190"/>
      <c r="IF271" s="190"/>
      <c r="IG271" s="190"/>
      <c r="IH271" s="190"/>
      <c r="II271" s="190"/>
      <c r="IJ271" s="190"/>
      <c r="IK271" s="190"/>
      <c r="IL271" s="190"/>
      <c r="IM271" s="190"/>
      <c r="IN271" s="190"/>
      <c r="IO271" s="190"/>
      <c r="IP271" s="190"/>
      <c r="IQ271" s="190"/>
      <c r="IR271" s="190"/>
      <c r="IS271" s="190"/>
      <c r="IT271" s="190"/>
      <c r="IU271" s="190"/>
      <c r="IV271" s="190"/>
    </row>
    <row r="272" spans="1:256" ht="31.5">
      <c r="A272" s="188" t="s">
        <v>717</v>
      </c>
      <c r="B272" s="197"/>
      <c r="C272" s="197"/>
      <c r="D272" s="197"/>
      <c r="E272" s="189">
        <f t="shared" si="47"/>
        <v>545449</v>
      </c>
      <c r="F272" s="189">
        <f t="shared" si="47"/>
        <v>36757</v>
      </c>
      <c r="G272" s="189">
        <f t="shared" si="47"/>
        <v>508692</v>
      </c>
      <c r="H272" s="189">
        <f>SUM(H279,H296,H290,H299,H293,H273)</f>
        <v>0</v>
      </c>
      <c r="I272" s="189">
        <f>SUM(I279,I296,I290,I299,I293,I273)</f>
        <v>0</v>
      </c>
      <c r="J272" s="189">
        <f t="shared" si="48"/>
        <v>0</v>
      </c>
      <c r="K272" s="189">
        <f>SUM(K279,K296,K290,K299,K293,K273)</f>
        <v>0</v>
      </c>
      <c r="L272" s="189">
        <f>SUM(L279,L296,L290,L299,L293,L273)</f>
        <v>0</v>
      </c>
      <c r="M272" s="189">
        <f t="shared" si="49"/>
        <v>0</v>
      </c>
      <c r="N272" s="189">
        <f>SUM(N279,N296,N290,N299,N293,N273)</f>
        <v>317259</v>
      </c>
      <c r="O272" s="189">
        <f>SUM(O279,O296,O290,O299,O293,O273)</f>
        <v>35331</v>
      </c>
      <c r="P272" s="189">
        <f t="shared" si="50"/>
        <v>281928</v>
      </c>
      <c r="Q272" s="189">
        <f>SUM(Q279,Q296,Q290,Q299,Q293,Q273)</f>
        <v>172190</v>
      </c>
      <c r="R272" s="189">
        <f>SUM(R279,R296,R290,R299,R293,R273)</f>
        <v>1426</v>
      </c>
      <c r="S272" s="189">
        <f t="shared" si="51"/>
        <v>170764</v>
      </c>
      <c r="T272" s="189">
        <f>SUM(T279,T296,T290,T299,T293,T273)</f>
        <v>56000</v>
      </c>
      <c r="U272" s="189">
        <f>SUM(U279,U296,U290,U299,U293,U273)</f>
        <v>0</v>
      </c>
      <c r="V272" s="189">
        <f t="shared" si="52"/>
        <v>56000</v>
      </c>
      <c r="W272" s="189">
        <f>SUM(W279,W296,W290,W299,W293,W273)</f>
        <v>0</v>
      </c>
      <c r="X272" s="189">
        <f>SUM(X279,X296,X290,X299,X293,X273)</f>
        <v>0</v>
      </c>
      <c r="Y272" s="189">
        <f t="shared" si="53"/>
        <v>0</v>
      </c>
      <c r="Z272" s="189">
        <f>SUM(Z279,Z296,Z290,Z299,Z293,Z273)</f>
        <v>0</v>
      </c>
      <c r="AA272" s="189">
        <f>SUM(AA279,AA296,AA290,AA299,AA293,AA273)</f>
        <v>0</v>
      </c>
      <c r="AB272" s="189">
        <f t="shared" si="54"/>
        <v>0</v>
      </c>
      <c r="AC272" s="189">
        <f>SUM(AC279,AC296,AC290,AC299,AC293,AC273)</f>
        <v>0</v>
      </c>
      <c r="AD272" s="189">
        <f>SUM(AD279,AD296,AD290,AD299,AD293,AD273)</f>
        <v>0</v>
      </c>
      <c r="AE272" s="189">
        <f t="shared" si="55"/>
        <v>0</v>
      </c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87"/>
      <c r="BB272" s="187"/>
      <c r="BC272" s="187"/>
      <c r="BD272" s="187"/>
      <c r="BE272" s="187"/>
      <c r="BF272" s="187"/>
      <c r="BG272" s="187"/>
      <c r="BH272" s="187"/>
      <c r="BI272" s="187"/>
      <c r="BJ272" s="187"/>
      <c r="BK272" s="187"/>
      <c r="BL272" s="187"/>
      <c r="BM272" s="187"/>
      <c r="BN272" s="187"/>
      <c r="BO272" s="187"/>
      <c r="BP272" s="187"/>
      <c r="BQ272" s="187"/>
      <c r="BR272" s="187"/>
      <c r="BS272" s="187"/>
      <c r="BT272" s="187"/>
      <c r="BU272" s="187"/>
      <c r="BV272" s="187"/>
      <c r="BW272" s="187"/>
      <c r="BX272" s="187"/>
      <c r="BY272" s="187"/>
      <c r="BZ272" s="187"/>
      <c r="CA272" s="187"/>
      <c r="CB272" s="187"/>
      <c r="CC272" s="187"/>
      <c r="CD272" s="187"/>
      <c r="CE272" s="187"/>
      <c r="CF272" s="187"/>
      <c r="CG272" s="187"/>
      <c r="CH272" s="187"/>
      <c r="CI272" s="187"/>
      <c r="CJ272" s="187"/>
      <c r="CK272" s="187"/>
      <c r="CL272" s="187"/>
      <c r="CM272" s="187"/>
      <c r="CN272" s="187"/>
      <c r="CO272" s="187"/>
      <c r="CP272" s="187"/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7"/>
      <c r="DE272" s="187"/>
      <c r="DF272" s="187"/>
      <c r="DG272" s="187"/>
      <c r="DH272" s="187"/>
      <c r="DI272" s="187"/>
      <c r="DJ272" s="187"/>
      <c r="DK272" s="187"/>
      <c r="DL272" s="187"/>
      <c r="DM272" s="187"/>
      <c r="DN272" s="187"/>
      <c r="DO272" s="187"/>
      <c r="DP272" s="187"/>
      <c r="DQ272" s="187"/>
      <c r="DR272" s="187"/>
      <c r="DS272" s="187"/>
      <c r="DT272" s="187"/>
      <c r="DU272" s="187"/>
      <c r="DV272" s="187"/>
      <c r="DW272" s="187"/>
      <c r="DX272" s="187"/>
      <c r="DY272" s="187"/>
      <c r="DZ272" s="187"/>
      <c r="EA272" s="187"/>
      <c r="EB272" s="187"/>
      <c r="EC272" s="187"/>
      <c r="ED272" s="187"/>
      <c r="EE272" s="187"/>
      <c r="EF272" s="187"/>
      <c r="EG272" s="187"/>
      <c r="EH272" s="187"/>
      <c r="EI272" s="187"/>
      <c r="EJ272" s="187"/>
      <c r="EK272" s="187"/>
      <c r="EL272" s="187"/>
      <c r="EM272" s="187"/>
      <c r="EN272" s="187"/>
      <c r="EO272" s="187"/>
      <c r="EP272" s="187"/>
      <c r="EQ272" s="187"/>
      <c r="ER272" s="187"/>
      <c r="ES272" s="187"/>
      <c r="ET272" s="187"/>
      <c r="EU272" s="187"/>
      <c r="EV272" s="187"/>
      <c r="EW272" s="187"/>
      <c r="EX272" s="187"/>
      <c r="EY272" s="187"/>
      <c r="EZ272" s="187"/>
      <c r="FA272" s="187"/>
      <c r="FB272" s="187"/>
      <c r="FC272" s="187"/>
      <c r="FD272" s="187"/>
      <c r="FE272" s="187"/>
      <c r="FF272" s="187"/>
      <c r="FG272" s="187"/>
      <c r="FH272" s="187"/>
      <c r="FI272" s="187"/>
      <c r="FJ272" s="187"/>
      <c r="FK272" s="187"/>
      <c r="FL272" s="187"/>
      <c r="FM272" s="187"/>
      <c r="FN272" s="187"/>
      <c r="FO272" s="187"/>
      <c r="FP272" s="187"/>
      <c r="FQ272" s="187"/>
      <c r="FR272" s="187"/>
      <c r="FS272" s="187"/>
      <c r="FT272" s="187"/>
      <c r="FU272" s="187"/>
      <c r="FV272" s="187"/>
      <c r="FW272" s="187"/>
      <c r="FX272" s="187"/>
      <c r="FY272" s="187"/>
      <c r="FZ272" s="187"/>
      <c r="GA272" s="187"/>
      <c r="GB272" s="187"/>
      <c r="GC272" s="187"/>
      <c r="GD272" s="187"/>
      <c r="GE272" s="187"/>
      <c r="GF272" s="187"/>
      <c r="GG272" s="187"/>
      <c r="GH272" s="187"/>
      <c r="GI272" s="187"/>
      <c r="GJ272" s="187"/>
      <c r="GK272" s="190"/>
      <c r="GL272" s="190"/>
      <c r="GM272" s="190"/>
      <c r="GN272" s="190"/>
      <c r="GO272" s="190"/>
      <c r="GP272" s="190"/>
      <c r="GQ272" s="190"/>
      <c r="GR272" s="190"/>
      <c r="GS272" s="190"/>
      <c r="GT272" s="190"/>
      <c r="GU272" s="190"/>
      <c r="GV272" s="190"/>
      <c r="GW272" s="190"/>
      <c r="GX272" s="190"/>
      <c r="GY272" s="190"/>
      <c r="GZ272" s="190"/>
      <c r="HA272" s="190"/>
      <c r="HB272" s="190"/>
      <c r="HC272" s="190"/>
      <c r="HD272" s="190"/>
      <c r="HE272" s="190"/>
      <c r="HF272" s="190"/>
      <c r="HG272" s="190"/>
      <c r="HH272" s="190"/>
      <c r="HI272" s="190"/>
      <c r="HJ272" s="190"/>
      <c r="HK272" s="190"/>
      <c r="HL272" s="190"/>
      <c r="HM272" s="190"/>
      <c r="HN272" s="190"/>
      <c r="HO272" s="190"/>
      <c r="HP272" s="190"/>
      <c r="HQ272" s="190"/>
      <c r="HR272" s="190"/>
      <c r="HS272" s="190"/>
      <c r="HT272" s="190"/>
      <c r="HU272" s="190"/>
      <c r="HV272" s="190"/>
      <c r="HW272" s="190"/>
      <c r="HX272" s="190"/>
      <c r="HY272" s="190"/>
      <c r="HZ272" s="190"/>
      <c r="IA272" s="190"/>
      <c r="IB272" s="190"/>
      <c r="IC272" s="190"/>
      <c r="ID272" s="190"/>
      <c r="IE272" s="190"/>
      <c r="IF272" s="190"/>
      <c r="IG272" s="190"/>
      <c r="IH272" s="190"/>
      <c r="II272" s="190"/>
      <c r="IJ272" s="190"/>
      <c r="IK272" s="190"/>
      <c r="IL272" s="190"/>
      <c r="IM272" s="190"/>
      <c r="IN272" s="190"/>
      <c r="IO272" s="190"/>
      <c r="IP272" s="190"/>
      <c r="IQ272" s="190"/>
      <c r="IR272" s="190"/>
      <c r="IS272" s="190"/>
      <c r="IT272" s="190"/>
      <c r="IU272" s="190"/>
      <c r="IV272" s="190"/>
    </row>
    <row r="273" spans="1:256" ht="15.75">
      <c r="A273" s="188" t="s">
        <v>738</v>
      </c>
      <c r="B273" s="197"/>
      <c r="C273" s="197"/>
      <c r="D273" s="197"/>
      <c r="E273" s="189">
        <f t="shared" si="47"/>
        <v>18416</v>
      </c>
      <c r="F273" s="189">
        <f t="shared" si="47"/>
        <v>1888</v>
      </c>
      <c r="G273" s="189">
        <f t="shared" si="47"/>
        <v>16528</v>
      </c>
      <c r="H273" s="189">
        <f>SUM(H274:H278)</f>
        <v>0</v>
      </c>
      <c r="I273" s="189">
        <f>SUM(I274:I278)</f>
        <v>0</v>
      </c>
      <c r="J273" s="189">
        <f t="shared" si="48"/>
        <v>0</v>
      </c>
      <c r="K273" s="189">
        <f>SUM(K274:K278)</f>
        <v>0</v>
      </c>
      <c r="L273" s="189">
        <f>SUM(L274:L278)</f>
        <v>0</v>
      </c>
      <c r="M273" s="189">
        <f t="shared" si="49"/>
        <v>0</v>
      </c>
      <c r="N273" s="189">
        <f>SUM(N274:N278)</f>
        <v>16990</v>
      </c>
      <c r="O273" s="189">
        <f>SUM(O274:O278)</f>
        <v>462</v>
      </c>
      <c r="P273" s="189">
        <f t="shared" si="50"/>
        <v>16528</v>
      </c>
      <c r="Q273" s="189">
        <f>SUM(Q274:Q278)</f>
        <v>1426</v>
      </c>
      <c r="R273" s="189">
        <f>SUM(R274:R278)</f>
        <v>1426</v>
      </c>
      <c r="S273" s="189">
        <f t="shared" si="51"/>
        <v>0</v>
      </c>
      <c r="T273" s="189">
        <f>SUM(T274:T278)</f>
        <v>0</v>
      </c>
      <c r="U273" s="189">
        <f>SUM(U274:U278)</f>
        <v>0</v>
      </c>
      <c r="V273" s="189">
        <f t="shared" si="52"/>
        <v>0</v>
      </c>
      <c r="W273" s="189">
        <f>SUM(W274:W278)</f>
        <v>0</v>
      </c>
      <c r="X273" s="189">
        <f>SUM(X274:X278)</f>
        <v>0</v>
      </c>
      <c r="Y273" s="189">
        <f t="shared" si="53"/>
        <v>0</v>
      </c>
      <c r="Z273" s="189">
        <f>SUM(Z274:Z278)</f>
        <v>0</v>
      </c>
      <c r="AA273" s="189">
        <f>SUM(AA274:AA278)</f>
        <v>0</v>
      </c>
      <c r="AB273" s="189">
        <f t="shared" si="54"/>
        <v>0</v>
      </c>
      <c r="AC273" s="189">
        <f>SUM(AC274:AC278)</f>
        <v>0</v>
      </c>
      <c r="AD273" s="189">
        <f>SUM(AD274:AD278)</f>
        <v>0</v>
      </c>
      <c r="AE273" s="189">
        <f t="shared" si="55"/>
        <v>0</v>
      </c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87"/>
      <c r="BB273" s="187"/>
      <c r="BC273" s="187"/>
      <c r="BD273" s="187"/>
      <c r="BE273" s="187"/>
      <c r="BF273" s="187"/>
      <c r="BG273" s="187"/>
      <c r="BH273" s="187"/>
      <c r="BI273" s="187"/>
      <c r="BJ273" s="187"/>
      <c r="BK273" s="187"/>
      <c r="BL273" s="187"/>
      <c r="BM273" s="187"/>
      <c r="BN273" s="187"/>
      <c r="BO273" s="187"/>
      <c r="BP273" s="187"/>
      <c r="BQ273" s="187"/>
      <c r="BR273" s="187"/>
      <c r="BS273" s="187"/>
      <c r="BT273" s="187"/>
      <c r="BU273" s="187"/>
      <c r="BV273" s="187"/>
      <c r="BW273" s="187"/>
      <c r="BX273" s="187"/>
      <c r="BY273" s="187"/>
      <c r="BZ273" s="187"/>
      <c r="CA273" s="187"/>
      <c r="CB273" s="187"/>
      <c r="CC273" s="187"/>
      <c r="CD273" s="187"/>
      <c r="CE273" s="187"/>
      <c r="CF273" s="187"/>
      <c r="CG273" s="187"/>
      <c r="CH273" s="187"/>
      <c r="CI273" s="187"/>
      <c r="CJ273" s="187"/>
      <c r="CK273" s="187"/>
      <c r="CL273" s="187"/>
      <c r="CM273" s="187"/>
      <c r="CN273" s="187"/>
      <c r="CO273" s="187"/>
      <c r="CP273" s="187"/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7"/>
      <c r="DE273" s="187"/>
      <c r="DF273" s="187"/>
      <c r="DG273" s="187"/>
      <c r="DH273" s="187"/>
      <c r="DI273" s="187"/>
      <c r="DJ273" s="187"/>
      <c r="DK273" s="187"/>
      <c r="DL273" s="187"/>
      <c r="DM273" s="187"/>
      <c r="DN273" s="187"/>
      <c r="DO273" s="187"/>
      <c r="DP273" s="187"/>
      <c r="DQ273" s="187"/>
      <c r="DR273" s="187"/>
      <c r="DS273" s="187"/>
      <c r="DT273" s="187"/>
      <c r="DU273" s="187"/>
      <c r="DV273" s="187"/>
      <c r="DW273" s="187"/>
      <c r="DX273" s="187"/>
      <c r="DY273" s="187"/>
      <c r="DZ273" s="187"/>
      <c r="EA273" s="187"/>
      <c r="EB273" s="187"/>
      <c r="EC273" s="187"/>
      <c r="ED273" s="187"/>
      <c r="EE273" s="187"/>
      <c r="EF273" s="187"/>
      <c r="EG273" s="187"/>
      <c r="EH273" s="187"/>
      <c r="EI273" s="187"/>
      <c r="EJ273" s="187"/>
      <c r="EK273" s="187"/>
      <c r="EL273" s="187"/>
      <c r="EM273" s="187"/>
      <c r="EN273" s="187"/>
      <c r="EO273" s="187"/>
      <c r="EP273" s="187"/>
      <c r="EQ273" s="187"/>
      <c r="ER273" s="187"/>
      <c r="ES273" s="187"/>
      <c r="ET273" s="187"/>
      <c r="EU273" s="187"/>
      <c r="EV273" s="187"/>
      <c r="EW273" s="187"/>
      <c r="EX273" s="187"/>
      <c r="EY273" s="187"/>
      <c r="EZ273" s="187"/>
      <c r="FA273" s="187"/>
      <c r="FB273" s="187"/>
      <c r="FC273" s="187"/>
      <c r="FD273" s="187"/>
      <c r="FE273" s="187"/>
      <c r="FF273" s="187"/>
      <c r="FG273" s="187"/>
      <c r="FH273" s="187"/>
      <c r="FI273" s="187"/>
      <c r="FJ273" s="187"/>
      <c r="FK273" s="187"/>
      <c r="FL273" s="187"/>
      <c r="FM273" s="187"/>
      <c r="FN273" s="187"/>
      <c r="FO273" s="187"/>
      <c r="FP273" s="187"/>
      <c r="FQ273" s="187"/>
      <c r="FR273" s="187"/>
      <c r="FS273" s="187"/>
      <c r="FT273" s="187"/>
      <c r="FU273" s="187"/>
      <c r="FV273" s="187"/>
      <c r="FW273" s="187"/>
      <c r="FX273" s="187"/>
      <c r="FY273" s="187"/>
      <c r="FZ273" s="187"/>
      <c r="GA273" s="187"/>
      <c r="GB273" s="187"/>
      <c r="GC273" s="187"/>
      <c r="GD273" s="187"/>
      <c r="GE273" s="187"/>
      <c r="GF273" s="187"/>
      <c r="GG273" s="187"/>
      <c r="GH273" s="187"/>
      <c r="GI273" s="187"/>
      <c r="GJ273" s="187"/>
      <c r="GK273" s="190"/>
      <c r="GL273" s="190"/>
      <c r="GM273" s="190"/>
      <c r="GN273" s="190"/>
      <c r="GO273" s="190"/>
      <c r="GP273" s="190"/>
      <c r="GQ273" s="190"/>
      <c r="GR273" s="190"/>
      <c r="GS273" s="190"/>
      <c r="GT273" s="190"/>
      <c r="GU273" s="190"/>
      <c r="GV273" s="190"/>
      <c r="GW273" s="190"/>
      <c r="GX273" s="190"/>
      <c r="GY273" s="190"/>
      <c r="GZ273" s="190"/>
      <c r="HA273" s="190"/>
      <c r="HB273" s="190"/>
      <c r="HC273" s="190"/>
      <c r="HD273" s="190"/>
      <c r="HE273" s="190"/>
      <c r="HF273" s="190"/>
      <c r="HG273" s="190"/>
      <c r="HH273" s="190"/>
      <c r="HI273" s="190"/>
      <c r="HJ273" s="190"/>
      <c r="HK273" s="190"/>
      <c r="HL273" s="190"/>
      <c r="HM273" s="190"/>
      <c r="HN273" s="190"/>
      <c r="HO273" s="190"/>
      <c r="HP273" s="190"/>
      <c r="HQ273" s="190"/>
      <c r="HR273" s="190"/>
      <c r="HS273" s="190"/>
      <c r="HT273" s="190"/>
      <c r="HU273" s="190"/>
      <c r="HV273" s="190"/>
      <c r="HW273" s="190"/>
      <c r="HX273" s="190"/>
      <c r="HY273" s="190"/>
      <c r="HZ273" s="190"/>
      <c r="IA273" s="190"/>
      <c r="IB273" s="190"/>
      <c r="IC273" s="190"/>
      <c r="ID273" s="190"/>
      <c r="IE273" s="190"/>
      <c r="IF273" s="190"/>
      <c r="IG273" s="190"/>
      <c r="IH273" s="190"/>
      <c r="II273" s="190"/>
      <c r="IJ273" s="190"/>
      <c r="IK273" s="190"/>
      <c r="IL273" s="190"/>
      <c r="IM273" s="190"/>
      <c r="IN273" s="190"/>
      <c r="IO273" s="190"/>
      <c r="IP273" s="190"/>
      <c r="IQ273" s="190"/>
      <c r="IR273" s="190"/>
      <c r="IS273" s="190"/>
      <c r="IT273" s="190"/>
      <c r="IU273" s="190"/>
      <c r="IV273" s="190"/>
    </row>
    <row r="274" spans="1:256" ht="31.5">
      <c r="A274" s="192" t="s">
        <v>829</v>
      </c>
      <c r="B274" s="193">
        <v>2</v>
      </c>
      <c r="C274" s="193">
        <v>741</v>
      </c>
      <c r="D274" s="193">
        <v>5201</v>
      </c>
      <c r="E274" s="201">
        <f t="shared" si="47"/>
        <v>2214</v>
      </c>
      <c r="F274" s="201">
        <f t="shared" si="47"/>
        <v>0</v>
      </c>
      <c r="G274" s="201">
        <f t="shared" si="47"/>
        <v>2214</v>
      </c>
      <c r="H274" s="201"/>
      <c r="I274" s="201"/>
      <c r="J274" s="201">
        <f t="shared" si="48"/>
        <v>0</v>
      </c>
      <c r="K274" s="201"/>
      <c r="L274" s="201"/>
      <c r="M274" s="201">
        <f t="shared" si="49"/>
        <v>0</v>
      </c>
      <c r="N274" s="201">
        <v>2214</v>
      </c>
      <c r="O274" s="201"/>
      <c r="P274" s="201">
        <f t="shared" si="50"/>
        <v>2214</v>
      </c>
      <c r="Q274" s="201"/>
      <c r="R274" s="201"/>
      <c r="S274" s="201">
        <f t="shared" si="51"/>
        <v>0</v>
      </c>
      <c r="T274" s="201"/>
      <c r="U274" s="201"/>
      <c r="V274" s="201">
        <f t="shared" si="52"/>
        <v>0</v>
      </c>
      <c r="W274" s="201"/>
      <c r="X274" s="201"/>
      <c r="Y274" s="201">
        <f t="shared" si="53"/>
        <v>0</v>
      </c>
      <c r="Z274" s="201"/>
      <c r="AA274" s="201"/>
      <c r="AB274" s="201">
        <f t="shared" si="54"/>
        <v>0</v>
      </c>
      <c r="AC274" s="201"/>
      <c r="AD274" s="201"/>
      <c r="AE274" s="201">
        <f t="shared" si="55"/>
        <v>0</v>
      </c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0"/>
      <c r="BN274" s="190"/>
      <c r="BO274" s="190"/>
      <c r="BP274" s="190"/>
      <c r="BQ274" s="190"/>
      <c r="BR274" s="190"/>
      <c r="BS274" s="190"/>
      <c r="BT274" s="190"/>
      <c r="BU274" s="190"/>
      <c r="BV274" s="190"/>
      <c r="BW274" s="190"/>
      <c r="BX274" s="190"/>
      <c r="BY274" s="190"/>
      <c r="BZ274" s="190"/>
      <c r="CA274" s="190"/>
      <c r="CB274" s="190"/>
      <c r="CC274" s="190"/>
      <c r="CD274" s="190"/>
      <c r="CE274" s="190"/>
      <c r="CF274" s="190"/>
      <c r="CG274" s="190"/>
      <c r="CH274" s="190"/>
      <c r="CI274" s="190"/>
      <c r="CJ274" s="190"/>
      <c r="CK274" s="190"/>
      <c r="CL274" s="190"/>
      <c r="CM274" s="190"/>
      <c r="CN274" s="190"/>
      <c r="CO274" s="190"/>
      <c r="CP274" s="190"/>
      <c r="CQ274" s="190"/>
      <c r="CR274" s="190"/>
      <c r="CS274" s="190"/>
      <c r="CT274" s="190"/>
      <c r="CU274" s="190"/>
      <c r="CV274" s="190"/>
      <c r="CW274" s="190"/>
      <c r="CX274" s="190"/>
      <c r="CY274" s="190"/>
      <c r="CZ274" s="190"/>
      <c r="DA274" s="190"/>
      <c r="DB274" s="190"/>
      <c r="DC274" s="190"/>
      <c r="DD274" s="190"/>
      <c r="DE274" s="190"/>
      <c r="DF274" s="190"/>
      <c r="DG274" s="190"/>
      <c r="DH274" s="190"/>
      <c r="DI274" s="190"/>
      <c r="DJ274" s="190"/>
      <c r="DK274" s="190"/>
      <c r="DL274" s="190"/>
      <c r="DM274" s="190"/>
      <c r="DN274" s="190"/>
      <c r="DO274" s="190"/>
      <c r="DP274" s="190"/>
      <c r="DQ274" s="190"/>
      <c r="DR274" s="190"/>
      <c r="DS274" s="190"/>
      <c r="DT274" s="190"/>
      <c r="DU274" s="190"/>
      <c r="DV274" s="190"/>
      <c r="DW274" s="190"/>
      <c r="DX274" s="190"/>
      <c r="DY274" s="190"/>
      <c r="DZ274" s="190"/>
      <c r="EA274" s="190"/>
      <c r="EB274" s="190"/>
      <c r="EC274" s="190"/>
      <c r="ED274" s="190"/>
      <c r="EE274" s="190"/>
      <c r="EF274" s="190"/>
      <c r="EG274" s="190"/>
      <c r="EH274" s="190"/>
      <c r="EI274" s="190"/>
      <c r="EJ274" s="190"/>
      <c r="EK274" s="190"/>
      <c r="EL274" s="190"/>
      <c r="EM274" s="190"/>
      <c r="EN274" s="190"/>
      <c r="EO274" s="190"/>
      <c r="EP274" s="190"/>
      <c r="EQ274" s="190"/>
      <c r="ER274" s="190"/>
      <c r="ES274" s="190"/>
      <c r="ET274" s="190"/>
      <c r="EU274" s="190"/>
      <c r="EV274" s="190"/>
      <c r="EW274" s="190"/>
      <c r="EX274" s="190"/>
      <c r="EY274" s="190"/>
      <c r="EZ274" s="190"/>
      <c r="FA274" s="190"/>
      <c r="FB274" s="190"/>
      <c r="FC274" s="190"/>
      <c r="FD274" s="190"/>
      <c r="FE274" s="190"/>
      <c r="FF274" s="190"/>
      <c r="FG274" s="190"/>
      <c r="FH274" s="190"/>
      <c r="FI274" s="190"/>
      <c r="FJ274" s="190"/>
      <c r="FK274" s="190"/>
      <c r="FL274" s="190"/>
      <c r="FM274" s="190"/>
      <c r="FN274" s="190"/>
      <c r="FO274" s="190"/>
      <c r="FP274" s="190"/>
      <c r="FQ274" s="190"/>
      <c r="FR274" s="190"/>
      <c r="FS274" s="190"/>
      <c r="FT274" s="190"/>
      <c r="FU274" s="190"/>
      <c r="FV274" s="190"/>
      <c r="FW274" s="190"/>
      <c r="FX274" s="190"/>
      <c r="FY274" s="190"/>
      <c r="FZ274" s="190"/>
      <c r="GA274" s="190"/>
      <c r="GB274" s="190"/>
      <c r="GC274" s="190"/>
      <c r="GD274" s="190"/>
      <c r="GE274" s="190"/>
      <c r="GF274" s="190"/>
      <c r="GG274" s="190"/>
      <c r="GH274" s="190"/>
      <c r="GI274" s="190"/>
      <c r="GJ274" s="190"/>
      <c r="GK274" s="190"/>
      <c r="GL274" s="190"/>
      <c r="GM274" s="190"/>
      <c r="GN274" s="190"/>
      <c r="GO274" s="190"/>
      <c r="GP274" s="190"/>
      <c r="GQ274" s="190"/>
      <c r="GR274" s="190"/>
      <c r="GS274" s="190"/>
      <c r="GT274" s="190"/>
      <c r="GU274" s="190"/>
      <c r="GV274" s="190"/>
      <c r="GW274" s="190"/>
      <c r="GX274" s="190"/>
      <c r="GY274" s="190"/>
      <c r="GZ274" s="190"/>
      <c r="HA274" s="190"/>
      <c r="HB274" s="190"/>
      <c r="HC274" s="190"/>
      <c r="HD274" s="190"/>
      <c r="HE274" s="190"/>
      <c r="HF274" s="190"/>
      <c r="HG274" s="190"/>
      <c r="HH274" s="190"/>
      <c r="HI274" s="190"/>
      <c r="HJ274" s="190"/>
      <c r="HK274" s="190"/>
      <c r="HL274" s="190"/>
      <c r="HM274" s="190"/>
      <c r="HN274" s="190"/>
      <c r="HO274" s="190"/>
      <c r="HP274" s="190"/>
      <c r="HQ274" s="190"/>
      <c r="HR274" s="190"/>
      <c r="HS274" s="190"/>
      <c r="HT274" s="190"/>
      <c r="HU274" s="190"/>
      <c r="HV274" s="190"/>
      <c r="HW274" s="190"/>
      <c r="HX274" s="190"/>
      <c r="HY274" s="190"/>
      <c r="HZ274" s="190"/>
      <c r="IA274" s="190"/>
      <c r="IB274" s="190"/>
      <c r="IC274" s="190"/>
      <c r="ID274" s="190"/>
      <c r="IE274" s="190"/>
      <c r="IF274" s="190"/>
      <c r="IG274" s="190"/>
      <c r="IH274" s="190"/>
      <c r="II274" s="190"/>
      <c r="IJ274" s="190"/>
      <c r="IK274" s="190"/>
      <c r="IL274" s="190"/>
      <c r="IM274" s="190"/>
      <c r="IN274" s="190"/>
      <c r="IO274" s="190"/>
      <c r="IP274" s="190"/>
      <c r="IQ274" s="190"/>
      <c r="IR274" s="190"/>
      <c r="IS274" s="190"/>
      <c r="IT274" s="190"/>
      <c r="IU274" s="190"/>
      <c r="IV274" s="190"/>
    </row>
    <row r="275" spans="1:256" ht="31.5">
      <c r="A275" s="192" t="s">
        <v>830</v>
      </c>
      <c r="B275" s="193">
        <v>2</v>
      </c>
      <c r="C275" s="193">
        <v>714</v>
      </c>
      <c r="D275" s="193">
        <v>5201</v>
      </c>
      <c r="E275" s="201">
        <f t="shared" si="47"/>
        <v>1000</v>
      </c>
      <c r="F275" s="201">
        <f t="shared" si="47"/>
        <v>0</v>
      </c>
      <c r="G275" s="201">
        <f t="shared" si="47"/>
        <v>1000</v>
      </c>
      <c r="H275" s="201"/>
      <c r="I275" s="201"/>
      <c r="J275" s="201">
        <f t="shared" si="48"/>
        <v>0</v>
      </c>
      <c r="K275" s="201"/>
      <c r="L275" s="201"/>
      <c r="M275" s="201">
        <f t="shared" si="49"/>
        <v>0</v>
      </c>
      <c r="N275" s="201">
        <v>1000</v>
      </c>
      <c r="O275" s="201"/>
      <c r="P275" s="201">
        <f t="shared" si="50"/>
        <v>1000</v>
      </c>
      <c r="Q275" s="201"/>
      <c r="R275" s="201"/>
      <c r="S275" s="201">
        <f t="shared" si="51"/>
        <v>0</v>
      </c>
      <c r="T275" s="201"/>
      <c r="U275" s="201"/>
      <c r="V275" s="201">
        <f t="shared" si="52"/>
        <v>0</v>
      </c>
      <c r="W275" s="201"/>
      <c r="X275" s="201"/>
      <c r="Y275" s="201">
        <f t="shared" si="53"/>
        <v>0</v>
      </c>
      <c r="Z275" s="201"/>
      <c r="AA275" s="201"/>
      <c r="AB275" s="201">
        <f t="shared" si="54"/>
        <v>0</v>
      </c>
      <c r="AC275" s="201"/>
      <c r="AD275" s="201"/>
      <c r="AE275" s="201">
        <f t="shared" si="55"/>
        <v>0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0"/>
      <c r="BN275" s="190"/>
      <c r="BO275" s="190"/>
      <c r="BP275" s="190"/>
      <c r="BQ275" s="190"/>
      <c r="BR275" s="190"/>
      <c r="BS275" s="190"/>
      <c r="BT275" s="190"/>
      <c r="BU275" s="190"/>
      <c r="BV275" s="190"/>
      <c r="BW275" s="190"/>
      <c r="BX275" s="190"/>
      <c r="BY275" s="190"/>
      <c r="BZ275" s="190"/>
      <c r="CA275" s="190"/>
      <c r="CB275" s="190"/>
      <c r="CC275" s="190"/>
      <c r="CD275" s="190"/>
      <c r="CE275" s="190"/>
      <c r="CF275" s="190"/>
      <c r="CG275" s="190"/>
      <c r="CH275" s="190"/>
      <c r="CI275" s="190"/>
      <c r="CJ275" s="190"/>
      <c r="CK275" s="190"/>
      <c r="CL275" s="190"/>
      <c r="CM275" s="190"/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0"/>
      <c r="CY275" s="190"/>
      <c r="CZ275" s="190"/>
      <c r="DA275" s="190"/>
      <c r="DB275" s="190"/>
      <c r="DC275" s="190"/>
      <c r="DD275" s="190"/>
      <c r="DE275" s="190"/>
      <c r="DF275" s="190"/>
      <c r="DG275" s="190"/>
      <c r="DH275" s="190"/>
      <c r="DI275" s="190"/>
      <c r="DJ275" s="190"/>
      <c r="DK275" s="190"/>
      <c r="DL275" s="190"/>
      <c r="DM275" s="190"/>
      <c r="DN275" s="190"/>
      <c r="DO275" s="190"/>
      <c r="DP275" s="190"/>
      <c r="DQ275" s="190"/>
      <c r="DR275" s="190"/>
      <c r="DS275" s="190"/>
      <c r="DT275" s="190"/>
      <c r="DU275" s="190"/>
      <c r="DV275" s="190"/>
      <c r="DW275" s="190"/>
      <c r="DX275" s="190"/>
      <c r="DY275" s="190"/>
      <c r="DZ275" s="190"/>
      <c r="EA275" s="190"/>
      <c r="EB275" s="190"/>
      <c r="EC275" s="190"/>
      <c r="ED275" s="190"/>
      <c r="EE275" s="190"/>
      <c r="EF275" s="190"/>
      <c r="EG275" s="190"/>
      <c r="EH275" s="190"/>
      <c r="EI275" s="190"/>
      <c r="EJ275" s="190"/>
      <c r="EK275" s="190"/>
      <c r="EL275" s="190"/>
      <c r="EM275" s="190"/>
      <c r="EN275" s="190"/>
      <c r="EO275" s="190"/>
      <c r="EP275" s="190"/>
      <c r="EQ275" s="190"/>
      <c r="ER275" s="190"/>
      <c r="ES275" s="190"/>
      <c r="ET275" s="190"/>
      <c r="EU275" s="190"/>
      <c r="EV275" s="190"/>
      <c r="EW275" s="190"/>
      <c r="EX275" s="190"/>
      <c r="EY275" s="190"/>
      <c r="EZ275" s="190"/>
      <c r="FA275" s="190"/>
      <c r="FB275" s="190"/>
      <c r="FC275" s="190"/>
      <c r="FD275" s="190"/>
      <c r="FE275" s="190"/>
      <c r="FF275" s="190"/>
      <c r="FG275" s="190"/>
      <c r="FH275" s="190"/>
      <c r="FI275" s="190"/>
      <c r="FJ275" s="190"/>
      <c r="FK275" s="190"/>
      <c r="FL275" s="190"/>
      <c r="FM275" s="190"/>
      <c r="FN275" s="190"/>
      <c r="FO275" s="190"/>
      <c r="FP275" s="190"/>
      <c r="FQ275" s="190"/>
      <c r="FR275" s="190"/>
      <c r="FS275" s="190"/>
      <c r="FT275" s="190"/>
      <c r="FU275" s="190"/>
      <c r="FV275" s="190"/>
      <c r="FW275" s="190"/>
      <c r="FX275" s="190"/>
      <c r="FY275" s="190"/>
      <c r="FZ275" s="190"/>
      <c r="GA275" s="190"/>
      <c r="GB275" s="190"/>
      <c r="GC275" s="190"/>
      <c r="GD275" s="190"/>
      <c r="GE275" s="190"/>
      <c r="GF275" s="190"/>
      <c r="GG275" s="190"/>
      <c r="GH275" s="190"/>
      <c r="GI275" s="190"/>
      <c r="GJ275" s="190"/>
      <c r="GK275" s="190"/>
      <c r="GL275" s="190"/>
      <c r="GM275" s="190"/>
      <c r="GN275" s="190"/>
      <c r="GO275" s="190"/>
      <c r="GP275" s="190"/>
      <c r="GQ275" s="190"/>
      <c r="GR275" s="190"/>
      <c r="GS275" s="190"/>
      <c r="GT275" s="190"/>
      <c r="GU275" s="190"/>
      <c r="GV275" s="190"/>
      <c r="GW275" s="190"/>
      <c r="GX275" s="190"/>
      <c r="GY275" s="190"/>
      <c r="GZ275" s="190"/>
      <c r="HA275" s="190"/>
      <c r="HB275" s="190"/>
      <c r="HC275" s="190"/>
      <c r="HD275" s="190"/>
      <c r="HE275" s="190"/>
      <c r="HF275" s="190"/>
      <c r="HG275" s="190"/>
      <c r="HH275" s="190"/>
      <c r="HI275" s="190"/>
      <c r="HJ275" s="190"/>
      <c r="HK275" s="190"/>
      <c r="HL275" s="190"/>
      <c r="HM275" s="190"/>
      <c r="HN275" s="190"/>
      <c r="HO275" s="190"/>
      <c r="HP275" s="190"/>
      <c r="HQ275" s="190"/>
      <c r="HR275" s="190"/>
      <c r="HS275" s="190"/>
      <c r="HT275" s="190"/>
      <c r="HU275" s="190"/>
      <c r="HV275" s="190"/>
      <c r="HW275" s="190"/>
      <c r="HX275" s="190"/>
      <c r="HY275" s="190"/>
      <c r="HZ275" s="190"/>
      <c r="IA275" s="190"/>
      <c r="IB275" s="190"/>
      <c r="IC275" s="190"/>
      <c r="ID275" s="190"/>
      <c r="IE275" s="190"/>
      <c r="IF275" s="190"/>
      <c r="IG275" s="190"/>
      <c r="IH275" s="190"/>
      <c r="II275" s="190"/>
      <c r="IJ275" s="190"/>
      <c r="IK275" s="190"/>
      <c r="IL275" s="190"/>
      <c r="IM275" s="190"/>
      <c r="IN275" s="190"/>
      <c r="IO275" s="190"/>
      <c r="IP275" s="190"/>
      <c r="IQ275" s="190"/>
      <c r="IR275" s="190"/>
      <c r="IS275" s="190"/>
      <c r="IT275" s="190"/>
      <c r="IU275" s="190"/>
      <c r="IV275" s="190"/>
    </row>
    <row r="276" spans="1:256" ht="31.5">
      <c r="A276" s="192" t="s">
        <v>831</v>
      </c>
      <c r="B276" s="193">
        <v>2</v>
      </c>
      <c r="C276" s="193">
        <v>759</v>
      </c>
      <c r="D276" s="193">
        <v>5201</v>
      </c>
      <c r="E276" s="201">
        <f t="shared" si="47"/>
        <v>3726</v>
      </c>
      <c r="F276" s="201">
        <f t="shared" si="47"/>
        <v>462</v>
      </c>
      <c r="G276" s="201">
        <f t="shared" si="47"/>
        <v>3264</v>
      </c>
      <c r="H276" s="201"/>
      <c r="I276" s="201"/>
      <c r="J276" s="201">
        <f t="shared" si="48"/>
        <v>0</v>
      </c>
      <c r="K276" s="201"/>
      <c r="L276" s="201"/>
      <c r="M276" s="201">
        <f t="shared" si="49"/>
        <v>0</v>
      </c>
      <c r="N276" s="201">
        <v>3726</v>
      </c>
      <c r="O276" s="201">
        <v>462</v>
      </c>
      <c r="P276" s="201">
        <f t="shared" si="50"/>
        <v>3264</v>
      </c>
      <c r="Q276" s="201"/>
      <c r="R276" s="201"/>
      <c r="S276" s="201">
        <f t="shared" si="51"/>
        <v>0</v>
      </c>
      <c r="T276" s="201"/>
      <c r="U276" s="201"/>
      <c r="V276" s="201">
        <f t="shared" si="52"/>
        <v>0</v>
      </c>
      <c r="W276" s="201"/>
      <c r="X276" s="201"/>
      <c r="Y276" s="201">
        <f t="shared" si="53"/>
        <v>0</v>
      </c>
      <c r="Z276" s="201"/>
      <c r="AA276" s="201"/>
      <c r="AB276" s="201">
        <f t="shared" si="54"/>
        <v>0</v>
      </c>
      <c r="AC276" s="201"/>
      <c r="AD276" s="201"/>
      <c r="AE276" s="201">
        <f t="shared" si="55"/>
        <v>0</v>
      </c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0"/>
      <c r="BN276" s="190"/>
      <c r="BO276" s="190"/>
      <c r="BP276" s="190"/>
      <c r="BQ276" s="190"/>
      <c r="BR276" s="190"/>
      <c r="BS276" s="190"/>
      <c r="BT276" s="190"/>
      <c r="BU276" s="190"/>
      <c r="BV276" s="190"/>
      <c r="BW276" s="190"/>
      <c r="BX276" s="190"/>
      <c r="BY276" s="190"/>
      <c r="BZ276" s="190"/>
      <c r="CA276" s="190"/>
      <c r="CB276" s="190"/>
      <c r="CC276" s="190"/>
      <c r="CD276" s="190"/>
      <c r="CE276" s="190"/>
      <c r="CF276" s="190"/>
      <c r="CG276" s="190"/>
      <c r="CH276" s="190"/>
      <c r="CI276" s="190"/>
      <c r="CJ276" s="190"/>
      <c r="CK276" s="190"/>
      <c r="CL276" s="190"/>
      <c r="CM276" s="190"/>
      <c r="CN276" s="190"/>
      <c r="CO276" s="190"/>
      <c r="CP276" s="190"/>
      <c r="CQ276" s="190"/>
      <c r="CR276" s="190"/>
      <c r="CS276" s="190"/>
      <c r="CT276" s="190"/>
      <c r="CU276" s="190"/>
      <c r="CV276" s="190"/>
      <c r="CW276" s="190"/>
      <c r="CX276" s="190"/>
      <c r="CY276" s="190"/>
      <c r="CZ276" s="190"/>
      <c r="DA276" s="190"/>
      <c r="DB276" s="190"/>
      <c r="DC276" s="190"/>
      <c r="DD276" s="190"/>
      <c r="DE276" s="190"/>
      <c r="DF276" s="190"/>
      <c r="DG276" s="190"/>
      <c r="DH276" s="190"/>
      <c r="DI276" s="190"/>
      <c r="DJ276" s="190"/>
      <c r="DK276" s="190"/>
      <c r="DL276" s="190"/>
      <c r="DM276" s="190"/>
      <c r="DN276" s="190"/>
      <c r="DO276" s="190"/>
      <c r="DP276" s="190"/>
      <c r="DQ276" s="190"/>
      <c r="DR276" s="190"/>
      <c r="DS276" s="190"/>
      <c r="DT276" s="190"/>
      <c r="DU276" s="190"/>
      <c r="DV276" s="190"/>
      <c r="DW276" s="190"/>
      <c r="DX276" s="190"/>
      <c r="DY276" s="190"/>
      <c r="DZ276" s="190"/>
      <c r="EA276" s="190"/>
      <c r="EB276" s="190"/>
      <c r="EC276" s="190"/>
      <c r="ED276" s="190"/>
      <c r="EE276" s="190"/>
      <c r="EF276" s="190"/>
      <c r="EG276" s="190"/>
      <c r="EH276" s="190"/>
      <c r="EI276" s="190"/>
      <c r="EJ276" s="190"/>
      <c r="EK276" s="190"/>
      <c r="EL276" s="190"/>
      <c r="EM276" s="190"/>
      <c r="EN276" s="190"/>
      <c r="EO276" s="190"/>
      <c r="EP276" s="190"/>
      <c r="EQ276" s="190"/>
      <c r="ER276" s="190"/>
      <c r="ES276" s="190"/>
      <c r="ET276" s="190"/>
      <c r="EU276" s="190"/>
      <c r="EV276" s="190"/>
      <c r="EW276" s="190"/>
      <c r="EX276" s="190"/>
      <c r="EY276" s="190"/>
      <c r="EZ276" s="190"/>
      <c r="FA276" s="190"/>
      <c r="FB276" s="190"/>
      <c r="FC276" s="190"/>
      <c r="FD276" s="190"/>
      <c r="FE276" s="190"/>
      <c r="FF276" s="190"/>
      <c r="FG276" s="190"/>
      <c r="FH276" s="190"/>
      <c r="FI276" s="190"/>
      <c r="FJ276" s="190"/>
      <c r="FK276" s="190"/>
      <c r="FL276" s="190"/>
      <c r="FM276" s="190"/>
      <c r="FN276" s="190"/>
      <c r="FO276" s="190"/>
      <c r="FP276" s="190"/>
      <c r="FQ276" s="190"/>
      <c r="FR276" s="190"/>
      <c r="FS276" s="190"/>
      <c r="FT276" s="190"/>
      <c r="FU276" s="190"/>
      <c r="FV276" s="190"/>
      <c r="FW276" s="190"/>
      <c r="FX276" s="190"/>
      <c r="FY276" s="190"/>
      <c r="FZ276" s="190"/>
      <c r="GA276" s="190"/>
      <c r="GB276" s="190"/>
      <c r="GC276" s="190"/>
      <c r="GD276" s="190"/>
      <c r="GE276" s="190"/>
      <c r="GF276" s="190"/>
      <c r="GG276" s="190"/>
      <c r="GH276" s="190"/>
      <c r="GI276" s="190"/>
      <c r="GJ276" s="190"/>
      <c r="GK276" s="190"/>
      <c r="GL276" s="190"/>
      <c r="GM276" s="190"/>
      <c r="GN276" s="190"/>
      <c r="GO276" s="190"/>
      <c r="GP276" s="190"/>
      <c r="GQ276" s="190"/>
      <c r="GR276" s="190"/>
      <c r="GS276" s="190"/>
      <c r="GT276" s="190"/>
      <c r="GU276" s="190"/>
      <c r="GV276" s="190"/>
      <c r="GW276" s="190"/>
      <c r="GX276" s="190"/>
      <c r="GY276" s="190"/>
      <c r="GZ276" s="190"/>
      <c r="HA276" s="190"/>
      <c r="HB276" s="190"/>
      <c r="HC276" s="190"/>
      <c r="HD276" s="190"/>
      <c r="HE276" s="190"/>
      <c r="HF276" s="190"/>
      <c r="HG276" s="190"/>
      <c r="HH276" s="190"/>
      <c r="HI276" s="190"/>
      <c r="HJ276" s="190"/>
      <c r="HK276" s="190"/>
      <c r="HL276" s="190"/>
      <c r="HM276" s="190"/>
      <c r="HN276" s="190"/>
      <c r="HO276" s="190"/>
      <c r="HP276" s="190"/>
      <c r="HQ276" s="190"/>
      <c r="HR276" s="190"/>
      <c r="HS276" s="190"/>
      <c r="HT276" s="190"/>
      <c r="HU276" s="190"/>
      <c r="HV276" s="190"/>
      <c r="HW276" s="190"/>
      <c r="HX276" s="190"/>
      <c r="HY276" s="190"/>
      <c r="HZ276" s="190"/>
      <c r="IA276" s="190"/>
      <c r="IB276" s="190"/>
      <c r="IC276" s="190"/>
      <c r="ID276" s="190"/>
      <c r="IE276" s="190"/>
      <c r="IF276" s="190"/>
      <c r="IG276" s="190"/>
      <c r="IH276" s="190"/>
      <c r="II276" s="190"/>
      <c r="IJ276" s="190"/>
      <c r="IK276" s="190"/>
      <c r="IL276" s="190"/>
      <c r="IM276" s="190"/>
      <c r="IN276" s="190"/>
      <c r="IO276" s="190"/>
      <c r="IP276" s="190"/>
      <c r="IQ276" s="190"/>
      <c r="IR276" s="190"/>
      <c r="IS276" s="190"/>
      <c r="IT276" s="190"/>
      <c r="IU276" s="190"/>
      <c r="IV276" s="190"/>
    </row>
    <row r="277" spans="1:256" ht="31.5">
      <c r="A277" s="210" t="s">
        <v>832</v>
      </c>
      <c r="B277" s="211"/>
      <c r="C277" s="211"/>
      <c r="D277" s="203"/>
      <c r="E277" s="201">
        <f t="shared" si="47"/>
        <v>1426</v>
      </c>
      <c r="F277" s="201">
        <f t="shared" si="47"/>
        <v>1426</v>
      </c>
      <c r="G277" s="201">
        <f t="shared" si="47"/>
        <v>0</v>
      </c>
      <c r="H277" s="201"/>
      <c r="I277" s="201"/>
      <c r="J277" s="201">
        <f t="shared" si="48"/>
        <v>0</v>
      </c>
      <c r="K277" s="201"/>
      <c r="L277" s="201"/>
      <c r="M277" s="201">
        <f t="shared" si="49"/>
        <v>0</v>
      </c>
      <c r="N277" s="201"/>
      <c r="O277" s="201"/>
      <c r="P277" s="201">
        <f t="shared" si="50"/>
        <v>0</v>
      </c>
      <c r="Q277" s="201">
        <v>1426</v>
      </c>
      <c r="R277" s="201">
        <v>1426</v>
      </c>
      <c r="S277" s="201">
        <f t="shared" si="51"/>
        <v>0</v>
      </c>
      <c r="T277" s="201"/>
      <c r="U277" s="201"/>
      <c r="V277" s="201">
        <f t="shared" si="52"/>
        <v>0</v>
      </c>
      <c r="W277" s="201"/>
      <c r="X277" s="201"/>
      <c r="Y277" s="201">
        <f t="shared" si="53"/>
        <v>0</v>
      </c>
      <c r="Z277" s="201"/>
      <c r="AA277" s="201"/>
      <c r="AB277" s="201">
        <f t="shared" si="54"/>
        <v>0</v>
      </c>
      <c r="AC277" s="201"/>
      <c r="AD277" s="201"/>
      <c r="AE277" s="201">
        <f t="shared" si="55"/>
        <v>0</v>
      </c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0"/>
      <c r="BN277" s="190"/>
      <c r="BO277" s="190"/>
      <c r="BP277" s="190"/>
      <c r="BQ277" s="190"/>
      <c r="BR277" s="190"/>
      <c r="BS277" s="190"/>
      <c r="BT277" s="190"/>
      <c r="BU277" s="190"/>
      <c r="BV277" s="190"/>
      <c r="BW277" s="190"/>
      <c r="BX277" s="190"/>
      <c r="BY277" s="190"/>
      <c r="BZ277" s="190"/>
      <c r="CA277" s="190"/>
      <c r="CB277" s="190"/>
      <c r="CC277" s="190"/>
      <c r="CD277" s="190"/>
      <c r="CE277" s="190"/>
      <c r="CF277" s="190"/>
      <c r="CG277" s="190"/>
      <c r="CH277" s="190"/>
      <c r="CI277" s="190"/>
      <c r="CJ277" s="190"/>
      <c r="CK277" s="190"/>
      <c r="CL277" s="190"/>
      <c r="CM277" s="190"/>
      <c r="CN277" s="190"/>
      <c r="CO277" s="190"/>
      <c r="CP277" s="190"/>
      <c r="CQ277" s="190"/>
      <c r="CR277" s="190"/>
      <c r="CS277" s="190"/>
      <c r="CT277" s="190"/>
      <c r="CU277" s="190"/>
      <c r="CV277" s="190"/>
      <c r="CW277" s="190"/>
      <c r="CX277" s="190"/>
      <c r="CY277" s="190"/>
      <c r="CZ277" s="190"/>
      <c r="DA277" s="190"/>
      <c r="DB277" s="190"/>
      <c r="DC277" s="190"/>
      <c r="DD277" s="190"/>
      <c r="DE277" s="190"/>
      <c r="DF277" s="190"/>
      <c r="DG277" s="190"/>
      <c r="DH277" s="190"/>
      <c r="DI277" s="190"/>
      <c r="DJ277" s="190"/>
      <c r="DK277" s="190"/>
      <c r="DL277" s="190"/>
      <c r="DM277" s="190"/>
      <c r="DN277" s="190"/>
      <c r="DO277" s="190"/>
      <c r="DP277" s="190"/>
      <c r="DQ277" s="190"/>
      <c r="DR277" s="190"/>
      <c r="DS277" s="190"/>
      <c r="DT277" s="190"/>
      <c r="DU277" s="190"/>
      <c r="DV277" s="190"/>
      <c r="DW277" s="190"/>
      <c r="DX277" s="190"/>
      <c r="DY277" s="190"/>
      <c r="DZ277" s="190"/>
      <c r="EA277" s="190"/>
      <c r="EB277" s="190"/>
      <c r="EC277" s="190"/>
      <c r="ED277" s="190"/>
      <c r="EE277" s="190"/>
      <c r="EF277" s="190"/>
      <c r="EG277" s="190"/>
      <c r="EH277" s="190"/>
      <c r="EI277" s="190"/>
      <c r="EJ277" s="190"/>
      <c r="EK277" s="190"/>
      <c r="EL277" s="190"/>
      <c r="EM277" s="190"/>
      <c r="EN277" s="190"/>
      <c r="EO277" s="190"/>
      <c r="EP277" s="190"/>
      <c r="EQ277" s="190"/>
      <c r="ER277" s="190"/>
      <c r="ES277" s="190"/>
      <c r="ET277" s="190"/>
      <c r="EU277" s="190"/>
      <c r="EV277" s="190"/>
      <c r="EW277" s="190"/>
      <c r="EX277" s="190"/>
      <c r="EY277" s="190"/>
      <c r="EZ277" s="190"/>
      <c r="FA277" s="190"/>
      <c r="FB277" s="190"/>
      <c r="FC277" s="190"/>
      <c r="FD277" s="190"/>
      <c r="FE277" s="190"/>
      <c r="FF277" s="190"/>
      <c r="FG277" s="190"/>
      <c r="FH277" s="190"/>
      <c r="FI277" s="190"/>
      <c r="FJ277" s="190"/>
      <c r="FK277" s="190"/>
      <c r="FL277" s="190"/>
      <c r="FM277" s="190"/>
      <c r="FN277" s="190"/>
      <c r="FO277" s="190"/>
      <c r="FP277" s="190"/>
      <c r="FQ277" s="190"/>
      <c r="FR277" s="190"/>
      <c r="FS277" s="190"/>
      <c r="FT277" s="190"/>
      <c r="FU277" s="190"/>
      <c r="FV277" s="190"/>
      <c r="FW277" s="190"/>
      <c r="FX277" s="190"/>
      <c r="FY277" s="190"/>
      <c r="FZ277" s="190"/>
      <c r="GA277" s="190"/>
      <c r="GB277" s="190"/>
      <c r="GC277" s="190"/>
      <c r="GD277" s="190"/>
      <c r="GE277" s="190"/>
      <c r="GF277" s="190"/>
      <c r="GG277" s="190"/>
      <c r="GH277" s="190"/>
      <c r="GI277" s="190"/>
      <c r="GJ277" s="190"/>
      <c r="GK277" s="190"/>
      <c r="GL277" s="190"/>
      <c r="GM277" s="190"/>
      <c r="GN277" s="190"/>
      <c r="GO277" s="190"/>
      <c r="GP277" s="190"/>
      <c r="GQ277" s="190"/>
      <c r="GR277" s="190"/>
      <c r="GS277" s="190"/>
      <c r="GT277" s="190"/>
      <c r="GU277" s="190"/>
      <c r="GV277" s="190"/>
      <c r="GW277" s="190"/>
      <c r="GX277" s="190"/>
      <c r="GY277" s="190"/>
      <c r="GZ277" s="190"/>
      <c r="HA277" s="190"/>
      <c r="HB277" s="190"/>
      <c r="HC277" s="190"/>
      <c r="HD277" s="190"/>
      <c r="HE277" s="190"/>
      <c r="HF277" s="190"/>
      <c r="HG277" s="190"/>
      <c r="HH277" s="190"/>
      <c r="HI277" s="190"/>
      <c r="HJ277" s="190"/>
      <c r="HK277" s="190"/>
      <c r="HL277" s="190"/>
      <c r="HM277" s="190"/>
      <c r="HN277" s="190"/>
      <c r="HO277" s="190"/>
      <c r="HP277" s="190"/>
      <c r="HQ277" s="190"/>
      <c r="HR277" s="190"/>
      <c r="HS277" s="190"/>
      <c r="HT277" s="190"/>
      <c r="HU277" s="190"/>
      <c r="HV277" s="190"/>
      <c r="HW277" s="190"/>
      <c r="HX277" s="190"/>
      <c r="HY277" s="190"/>
      <c r="HZ277" s="190"/>
      <c r="IA277" s="190"/>
      <c r="IB277" s="190"/>
      <c r="IC277" s="190"/>
      <c r="ID277" s="190"/>
      <c r="IE277" s="190"/>
      <c r="IF277" s="190"/>
      <c r="IG277" s="190"/>
      <c r="IH277" s="190"/>
      <c r="II277" s="190"/>
      <c r="IJ277" s="190"/>
      <c r="IK277" s="190"/>
      <c r="IL277" s="190"/>
      <c r="IM277" s="190"/>
      <c r="IN277" s="190"/>
      <c r="IO277" s="190"/>
      <c r="IP277" s="190"/>
      <c r="IQ277" s="190"/>
      <c r="IR277" s="190"/>
      <c r="IS277" s="190"/>
      <c r="IT277" s="190"/>
      <c r="IU277" s="190"/>
      <c r="IV277" s="190"/>
    </row>
    <row r="278" spans="1:256" ht="31.5">
      <c r="A278" s="192" t="s">
        <v>833</v>
      </c>
      <c r="B278" s="193">
        <v>1</v>
      </c>
      <c r="C278" s="193">
        <v>751</v>
      </c>
      <c r="D278" s="193">
        <v>5201</v>
      </c>
      <c r="E278" s="201">
        <f t="shared" si="47"/>
        <v>10050</v>
      </c>
      <c r="F278" s="201">
        <f t="shared" si="47"/>
        <v>0</v>
      </c>
      <c r="G278" s="201">
        <f t="shared" si="47"/>
        <v>10050</v>
      </c>
      <c r="H278" s="201"/>
      <c r="I278" s="201"/>
      <c r="J278" s="201">
        <f t="shared" si="48"/>
        <v>0</v>
      </c>
      <c r="K278" s="201"/>
      <c r="L278" s="201"/>
      <c r="M278" s="201">
        <f t="shared" si="49"/>
        <v>0</v>
      </c>
      <c r="N278" s="201">
        <f>12500-2450</f>
        <v>10050</v>
      </c>
      <c r="O278" s="201"/>
      <c r="P278" s="201">
        <f t="shared" si="50"/>
        <v>10050</v>
      </c>
      <c r="Q278" s="201"/>
      <c r="R278" s="201"/>
      <c r="S278" s="201">
        <f t="shared" si="51"/>
        <v>0</v>
      </c>
      <c r="T278" s="201"/>
      <c r="U278" s="201"/>
      <c r="V278" s="201">
        <f t="shared" si="52"/>
        <v>0</v>
      </c>
      <c r="W278" s="201"/>
      <c r="X278" s="201"/>
      <c r="Y278" s="201">
        <f t="shared" si="53"/>
        <v>0</v>
      </c>
      <c r="Z278" s="201"/>
      <c r="AA278" s="201"/>
      <c r="AB278" s="201">
        <f t="shared" si="54"/>
        <v>0</v>
      </c>
      <c r="AC278" s="201"/>
      <c r="AD278" s="201"/>
      <c r="AE278" s="201">
        <f t="shared" si="55"/>
        <v>0</v>
      </c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0"/>
      <c r="BN278" s="190"/>
      <c r="BO278" s="190"/>
      <c r="BP278" s="190"/>
      <c r="BQ278" s="190"/>
      <c r="BR278" s="190"/>
      <c r="BS278" s="190"/>
      <c r="BT278" s="190"/>
      <c r="BU278" s="190"/>
      <c r="BV278" s="190"/>
      <c r="BW278" s="190"/>
      <c r="BX278" s="190"/>
      <c r="BY278" s="190"/>
      <c r="BZ278" s="190"/>
      <c r="CA278" s="190"/>
      <c r="CB278" s="190"/>
      <c r="CC278" s="190"/>
      <c r="CD278" s="190"/>
      <c r="CE278" s="190"/>
      <c r="CF278" s="190"/>
      <c r="CG278" s="190"/>
      <c r="CH278" s="190"/>
      <c r="CI278" s="190"/>
      <c r="CJ278" s="190"/>
      <c r="CK278" s="190"/>
      <c r="CL278" s="190"/>
      <c r="CM278" s="190"/>
      <c r="CN278" s="190"/>
      <c r="CO278" s="190"/>
      <c r="CP278" s="190"/>
      <c r="CQ278" s="190"/>
      <c r="CR278" s="190"/>
      <c r="CS278" s="190"/>
      <c r="CT278" s="190"/>
      <c r="CU278" s="190"/>
      <c r="CV278" s="190"/>
      <c r="CW278" s="190"/>
      <c r="CX278" s="190"/>
      <c r="CY278" s="190"/>
      <c r="CZ278" s="190"/>
      <c r="DA278" s="190"/>
      <c r="DB278" s="190"/>
      <c r="DC278" s="190"/>
      <c r="DD278" s="190"/>
      <c r="DE278" s="190"/>
      <c r="DF278" s="190"/>
      <c r="DG278" s="190"/>
      <c r="DH278" s="190"/>
      <c r="DI278" s="190"/>
      <c r="DJ278" s="190"/>
      <c r="DK278" s="190"/>
      <c r="DL278" s="190"/>
      <c r="DM278" s="190"/>
      <c r="DN278" s="190"/>
      <c r="DO278" s="190"/>
      <c r="DP278" s="190"/>
      <c r="DQ278" s="190"/>
      <c r="DR278" s="190"/>
      <c r="DS278" s="190"/>
      <c r="DT278" s="190"/>
      <c r="DU278" s="190"/>
      <c r="DV278" s="190"/>
      <c r="DW278" s="190"/>
      <c r="DX278" s="190"/>
      <c r="DY278" s="190"/>
      <c r="DZ278" s="190"/>
      <c r="EA278" s="190"/>
      <c r="EB278" s="190"/>
      <c r="EC278" s="190"/>
      <c r="ED278" s="190"/>
      <c r="EE278" s="190"/>
      <c r="EF278" s="190"/>
      <c r="EG278" s="190"/>
      <c r="EH278" s="190"/>
      <c r="EI278" s="190"/>
      <c r="EJ278" s="190"/>
      <c r="EK278" s="190"/>
      <c r="EL278" s="190"/>
      <c r="EM278" s="190"/>
      <c r="EN278" s="190"/>
      <c r="EO278" s="190"/>
      <c r="EP278" s="190"/>
      <c r="EQ278" s="190"/>
      <c r="ER278" s="190"/>
      <c r="ES278" s="190"/>
      <c r="ET278" s="190"/>
      <c r="EU278" s="190"/>
      <c r="EV278" s="190"/>
      <c r="EW278" s="190"/>
      <c r="EX278" s="190"/>
      <c r="EY278" s="190"/>
      <c r="EZ278" s="190"/>
      <c r="FA278" s="190"/>
      <c r="FB278" s="190"/>
      <c r="FC278" s="190"/>
      <c r="FD278" s="190"/>
      <c r="FE278" s="190"/>
      <c r="FF278" s="190"/>
      <c r="FG278" s="190"/>
      <c r="FH278" s="190"/>
      <c r="FI278" s="190"/>
      <c r="FJ278" s="190"/>
      <c r="FK278" s="190"/>
      <c r="FL278" s="190"/>
      <c r="FM278" s="190"/>
      <c r="FN278" s="190"/>
      <c r="FO278" s="190"/>
      <c r="FP278" s="190"/>
      <c r="FQ278" s="190"/>
      <c r="FR278" s="190"/>
      <c r="FS278" s="190"/>
      <c r="FT278" s="190"/>
      <c r="FU278" s="190"/>
      <c r="FV278" s="190"/>
      <c r="FW278" s="190"/>
      <c r="FX278" s="190"/>
      <c r="FY278" s="190"/>
      <c r="FZ278" s="190"/>
      <c r="GA278" s="190"/>
      <c r="GB278" s="190"/>
      <c r="GC278" s="190"/>
      <c r="GD278" s="190"/>
      <c r="GE278" s="190"/>
      <c r="GF278" s="190"/>
      <c r="GG278" s="190"/>
      <c r="GH278" s="190"/>
      <c r="GI278" s="190"/>
      <c r="GJ278" s="190"/>
      <c r="GK278" s="190"/>
      <c r="GL278" s="190"/>
      <c r="GM278" s="190"/>
      <c r="GN278" s="190"/>
      <c r="GO278" s="190"/>
      <c r="GP278" s="190"/>
      <c r="GQ278" s="190"/>
      <c r="GR278" s="190"/>
      <c r="GS278" s="190"/>
      <c r="GT278" s="190"/>
      <c r="GU278" s="190"/>
      <c r="GV278" s="190"/>
      <c r="GW278" s="190"/>
      <c r="GX278" s="190"/>
      <c r="GY278" s="190"/>
      <c r="GZ278" s="190"/>
      <c r="HA278" s="190"/>
      <c r="HB278" s="190"/>
      <c r="HC278" s="190"/>
      <c r="HD278" s="190"/>
      <c r="HE278" s="190"/>
      <c r="HF278" s="190"/>
      <c r="HG278" s="190"/>
      <c r="HH278" s="190"/>
      <c r="HI278" s="190"/>
      <c r="HJ278" s="190"/>
      <c r="HK278" s="190"/>
      <c r="HL278" s="190"/>
      <c r="HM278" s="190"/>
      <c r="HN278" s="190"/>
      <c r="HO278" s="190"/>
      <c r="HP278" s="190"/>
      <c r="HQ278" s="190"/>
      <c r="HR278" s="190"/>
      <c r="HS278" s="190"/>
      <c r="HT278" s="190"/>
      <c r="HU278" s="190"/>
      <c r="HV278" s="190"/>
      <c r="HW278" s="190"/>
      <c r="HX278" s="190"/>
      <c r="HY278" s="190"/>
      <c r="HZ278" s="190"/>
      <c r="IA278" s="190"/>
      <c r="IB278" s="190"/>
      <c r="IC278" s="190"/>
      <c r="ID278" s="190"/>
      <c r="IE278" s="190"/>
      <c r="IF278" s="190"/>
      <c r="IG278" s="190"/>
      <c r="IH278" s="190"/>
      <c r="II278" s="190"/>
      <c r="IJ278" s="190"/>
      <c r="IK278" s="190"/>
      <c r="IL278" s="190"/>
      <c r="IM278" s="190"/>
      <c r="IN278" s="190"/>
      <c r="IO278" s="190"/>
      <c r="IP278" s="190"/>
      <c r="IQ278" s="190"/>
      <c r="IR278" s="190"/>
      <c r="IS278" s="190"/>
      <c r="IT278" s="190"/>
      <c r="IU278" s="190"/>
      <c r="IV278" s="190"/>
    </row>
    <row r="279" spans="1:256" ht="31.5">
      <c r="A279" s="188" t="s">
        <v>745</v>
      </c>
      <c r="B279" s="197"/>
      <c r="C279" s="197"/>
      <c r="D279" s="197"/>
      <c r="E279" s="189">
        <f t="shared" si="47"/>
        <v>150449</v>
      </c>
      <c r="F279" s="189">
        <f t="shared" si="47"/>
        <v>9669</v>
      </c>
      <c r="G279" s="189">
        <f t="shared" si="47"/>
        <v>140780</v>
      </c>
      <c r="H279" s="189">
        <f>SUM(H280:H289)</f>
        <v>0</v>
      </c>
      <c r="I279" s="189">
        <f>SUM(I280:I289)</f>
        <v>0</v>
      </c>
      <c r="J279" s="189">
        <f t="shared" si="48"/>
        <v>0</v>
      </c>
      <c r="K279" s="189">
        <f>SUM(K280:K289)</f>
        <v>0</v>
      </c>
      <c r="L279" s="189">
        <f>SUM(L280:L289)</f>
        <v>0</v>
      </c>
      <c r="M279" s="189">
        <f t="shared" si="49"/>
        <v>0</v>
      </c>
      <c r="N279" s="189">
        <f>SUM(N280:N289)</f>
        <v>150449</v>
      </c>
      <c r="O279" s="189">
        <f>SUM(O280:O289)</f>
        <v>9669</v>
      </c>
      <c r="P279" s="189">
        <f t="shared" si="50"/>
        <v>140780</v>
      </c>
      <c r="Q279" s="189">
        <f>SUM(Q280:Q289)</f>
        <v>0</v>
      </c>
      <c r="R279" s="189">
        <f>SUM(R280:R289)</f>
        <v>0</v>
      </c>
      <c r="S279" s="189">
        <f t="shared" si="51"/>
        <v>0</v>
      </c>
      <c r="T279" s="189">
        <f>SUM(T280:T289)</f>
        <v>0</v>
      </c>
      <c r="U279" s="189">
        <f>SUM(U280:U289)</f>
        <v>0</v>
      </c>
      <c r="V279" s="189">
        <f t="shared" si="52"/>
        <v>0</v>
      </c>
      <c r="W279" s="189">
        <f>SUM(W280:W289)</f>
        <v>0</v>
      </c>
      <c r="X279" s="189">
        <f>SUM(X280:X289)</f>
        <v>0</v>
      </c>
      <c r="Y279" s="189">
        <f t="shared" si="53"/>
        <v>0</v>
      </c>
      <c r="Z279" s="189">
        <f>SUM(Z280:Z289)</f>
        <v>0</v>
      </c>
      <c r="AA279" s="189">
        <f>SUM(AA280:AA289)</f>
        <v>0</v>
      </c>
      <c r="AB279" s="189">
        <f t="shared" si="54"/>
        <v>0</v>
      </c>
      <c r="AC279" s="189">
        <f>SUM(AC280:AC289)</f>
        <v>0</v>
      </c>
      <c r="AD279" s="189">
        <f>SUM(AD280:AD289)</f>
        <v>0</v>
      </c>
      <c r="AE279" s="189">
        <f t="shared" si="55"/>
        <v>0</v>
      </c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7"/>
      <c r="BB279" s="187"/>
      <c r="BC279" s="187"/>
      <c r="BD279" s="187"/>
      <c r="BE279" s="187"/>
      <c r="BF279" s="187"/>
      <c r="BG279" s="187"/>
      <c r="BH279" s="187"/>
      <c r="BI279" s="187"/>
      <c r="BJ279" s="187"/>
      <c r="BK279" s="187"/>
      <c r="BL279" s="187"/>
      <c r="BM279" s="187"/>
      <c r="BN279" s="187"/>
      <c r="BO279" s="187"/>
      <c r="BP279" s="187"/>
      <c r="BQ279" s="187"/>
      <c r="BR279" s="187"/>
      <c r="BS279" s="187"/>
      <c r="BT279" s="187"/>
      <c r="BU279" s="187"/>
      <c r="BV279" s="187"/>
      <c r="BW279" s="187"/>
      <c r="BX279" s="187"/>
      <c r="BY279" s="187"/>
      <c r="BZ279" s="187"/>
      <c r="CA279" s="187"/>
      <c r="CB279" s="187"/>
      <c r="CC279" s="187"/>
      <c r="CD279" s="187"/>
      <c r="CE279" s="187"/>
      <c r="CF279" s="187"/>
      <c r="CG279" s="187"/>
      <c r="CH279" s="187"/>
      <c r="CI279" s="187"/>
      <c r="CJ279" s="187"/>
      <c r="CK279" s="187"/>
      <c r="CL279" s="187"/>
      <c r="CM279" s="187"/>
      <c r="CN279" s="187"/>
      <c r="CO279" s="187"/>
      <c r="CP279" s="187"/>
      <c r="CQ279" s="187"/>
      <c r="CR279" s="187"/>
      <c r="CS279" s="187"/>
      <c r="CT279" s="187"/>
      <c r="CU279" s="187"/>
      <c r="CV279" s="187"/>
      <c r="CW279" s="187"/>
      <c r="CX279" s="187"/>
      <c r="CY279" s="187"/>
      <c r="CZ279" s="187"/>
      <c r="DA279" s="187"/>
      <c r="DB279" s="187"/>
      <c r="DC279" s="187"/>
      <c r="DD279" s="187"/>
      <c r="DE279" s="187"/>
      <c r="DF279" s="187"/>
      <c r="DG279" s="187"/>
      <c r="DH279" s="187"/>
      <c r="DI279" s="187"/>
      <c r="DJ279" s="187"/>
      <c r="DK279" s="187"/>
      <c r="DL279" s="187"/>
      <c r="DM279" s="187"/>
      <c r="DN279" s="187"/>
      <c r="DO279" s="187"/>
      <c r="DP279" s="187"/>
      <c r="DQ279" s="187"/>
      <c r="DR279" s="187"/>
      <c r="DS279" s="187"/>
      <c r="DT279" s="187"/>
      <c r="DU279" s="187"/>
      <c r="DV279" s="187"/>
      <c r="DW279" s="187"/>
      <c r="DX279" s="187"/>
      <c r="DY279" s="187"/>
      <c r="DZ279" s="187"/>
      <c r="EA279" s="187"/>
      <c r="EB279" s="187"/>
      <c r="EC279" s="187"/>
      <c r="ED279" s="187"/>
      <c r="EE279" s="187"/>
      <c r="EF279" s="187"/>
      <c r="EG279" s="187"/>
      <c r="EH279" s="187"/>
      <c r="EI279" s="187"/>
      <c r="EJ279" s="187"/>
      <c r="EK279" s="187"/>
      <c r="EL279" s="187"/>
      <c r="EM279" s="187"/>
      <c r="EN279" s="187"/>
      <c r="EO279" s="187"/>
      <c r="EP279" s="187"/>
      <c r="EQ279" s="187"/>
      <c r="ER279" s="187"/>
      <c r="ES279" s="187"/>
      <c r="ET279" s="187"/>
      <c r="EU279" s="187"/>
      <c r="EV279" s="187"/>
      <c r="EW279" s="187"/>
      <c r="EX279" s="187"/>
      <c r="EY279" s="187"/>
      <c r="EZ279" s="187"/>
      <c r="FA279" s="187"/>
      <c r="FB279" s="187"/>
      <c r="FC279" s="187"/>
      <c r="FD279" s="187"/>
      <c r="FE279" s="187"/>
      <c r="FF279" s="187"/>
      <c r="FG279" s="187"/>
      <c r="FH279" s="187"/>
      <c r="FI279" s="187"/>
      <c r="FJ279" s="187"/>
      <c r="FK279" s="187"/>
      <c r="FL279" s="187"/>
      <c r="FM279" s="187"/>
      <c r="FN279" s="187"/>
      <c r="FO279" s="187"/>
      <c r="FP279" s="187"/>
      <c r="FQ279" s="187"/>
      <c r="FR279" s="187"/>
      <c r="FS279" s="187"/>
      <c r="FT279" s="187"/>
      <c r="FU279" s="187"/>
      <c r="FV279" s="187"/>
      <c r="FW279" s="187"/>
      <c r="FX279" s="187"/>
      <c r="FY279" s="187"/>
      <c r="FZ279" s="187"/>
      <c r="GA279" s="187"/>
      <c r="GB279" s="187"/>
      <c r="GC279" s="187"/>
      <c r="GD279" s="187"/>
      <c r="GE279" s="187"/>
      <c r="GF279" s="187"/>
      <c r="GG279" s="187"/>
      <c r="GH279" s="187"/>
      <c r="GI279" s="187"/>
      <c r="GJ279" s="187"/>
      <c r="GK279" s="190"/>
      <c r="GL279" s="190"/>
      <c r="GM279" s="190"/>
      <c r="GN279" s="190"/>
      <c r="GO279" s="190"/>
      <c r="GP279" s="190"/>
      <c r="GQ279" s="190"/>
      <c r="GR279" s="190"/>
      <c r="GS279" s="190"/>
      <c r="GT279" s="190"/>
      <c r="GU279" s="190"/>
      <c r="GV279" s="190"/>
      <c r="GW279" s="190"/>
      <c r="GX279" s="190"/>
      <c r="GY279" s="190"/>
      <c r="GZ279" s="190"/>
      <c r="HA279" s="190"/>
      <c r="HB279" s="190"/>
      <c r="HC279" s="190"/>
      <c r="HD279" s="190"/>
      <c r="HE279" s="190"/>
      <c r="HF279" s="190"/>
      <c r="HG279" s="190"/>
      <c r="HH279" s="190"/>
      <c r="HI279" s="190"/>
      <c r="HJ279" s="190"/>
      <c r="HK279" s="190"/>
      <c r="HL279" s="190"/>
      <c r="HM279" s="190"/>
      <c r="HN279" s="190"/>
      <c r="HO279" s="190"/>
      <c r="HP279" s="190"/>
      <c r="HQ279" s="190"/>
      <c r="HR279" s="190"/>
      <c r="HS279" s="190"/>
      <c r="HT279" s="190"/>
      <c r="HU279" s="190"/>
      <c r="HV279" s="190"/>
      <c r="HW279" s="190"/>
      <c r="HX279" s="190"/>
      <c r="HY279" s="190"/>
      <c r="HZ279" s="190"/>
      <c r="IA279" s="190"/>
      <c r="IB279" s="190"/>
      <c r="IC279" s="190"/>
      <c r="ID279" s="190"/>
      <c r="IE279" s="190"/>
      <c r="IF279" s="190"/>
      <c r="IG279" s="190"/>
      <c r="IH279" s="190"/>
      <c r="II279" s="190"/>
      <c r="IJ279" s="190"/>
      <c r="IK279" s="190"/>
      <c r="IL279" s="190"/>
      <c r="IM279" s="190"/>
      <c r="IN279" s="190"/>
      <c r="IO279" s="190"/>
      <c r="IP279" s="190"/>
      <c r="IQ279" s="190"/>
      <c r="IR279" s="190"/>
      <c r="IS279" s="190"/>
      <c r="IT279" s="190"/>
      <c r="IU279" s="190"/>
      <c r="IV279" s="190"/>
    </row>
    <row r="280" spans="1:256" ht="31.5">
      <c r="A280" s="198" t="s">
        <v>834</v>
      </c>
      <c r="B280" s="199">
        <v>2</v>
      </c>
      <c r="C280" s="199">
        <v>735</v>
      </c>
      <c r="D280" s="199">
        <v>5203</v>
      </c>
      <c r="E280" s="201">
        <f t="shared" si="47"/>
        <v>85111</v>
      </c>
      <c r="F280" s="201">
        <f t="shared" si="47"/>
        <v>0</v>
      </c>
      <c r="G280" s="201">
        <f t="shared" si="47"/>
        <v>85111</v>
      </c>
      <c r="H280" s="201"/>
      <c r="I280" s="201"/>
      <c r="J280" s="201">
        <f t="shared" si="48"/>
        <v>0</v>
      </c>
      <c r="K280" s="201"/>
      <c r="L280" s="201"/>
      <c r="M280" s="201">
        <f t="shared" si="49"/>
        <v>0</v>
      </c>
      <c r="N280" s="201">
        <v>85111</v>
      </c>
      <c r="O280" s="201"/>
      <c r="P280" s="201">
        <f t="shared" si="50"/>
        <v>85111</v>
      </c>
      <c r="Q280" s="201"/>
      <c r="R280" s="201"/>
      <c r="S280" s="201">
        <f t="shared" si="51"/>
        <v>0</v>
      </c>
      <c r="T280" s="201"/>
      <c r="U280" s="201"/>
      <c r="V280" s="201">
        <f t="shared" si="52"/>
        <v>0</v>
      </c>
      <c r="W280" s="201"/>
      <c r="X280" s="201"/>
      <c r="Y280" s="201">
        <f t="shared" si="53"/>
        <v>0</v>
      </c>
      <c r="Z280" s="201"/>
      <c r="AA280" s="201"/>
      <c r="AB280" s="201">
        <f t="shared" si="54"/>
        <v>0</v>
      </c>
      <c r="AC280" s="201"/>
      <c r="AD280" s="201"/>
      <c r="AE280" s="201">
        <f t="shared" si="55"/>
        <v>0</v>
      </c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  <c r="BX280" s="190"/>
      <c r="BY280" s="190"/>
      <c r="BZ280" s="190"/>
      <c r="CA280" s="190"/>
      <c r="CB280" s="190"/>
      <c r="CC280" s="190"/>
      <c r="CD280" s="190"/>
      <c r="CE280" s="190"/>
      <c r="CF280" s="190"/>
      <c r="CG280" s="190"/>
      <c r="CH280" s="190"/>
      <c r="CI280" s="190"/>
      <c r="CJ280" s="190"/>
      <c r="CK280" s="190"/>
      <c r="CL280" s="190"/>
      <c r="CM280" s="190"/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0"/>
      <c r="CY280" s="190"/>
      <c r="CZ280" s="190"/>
      <c r="DA280" s="190"/>
      <c r="DB280" s="190"/>
      <c r="DC280" s="190"/>
      <c r="DD280" s="190"/>
      <c r="DE280" s="190"/>
      <c r="DF280" s="190"/>
      <c r="DG280" s="190"/>
      <c r="DH280" s="190"/>
      <c r="DI280" s="190"/>
      <c r="DJ280" s="190"/>
      <c r="DK280" s="190"/>
      <c r="DL280" s="190"/>
      <c r="DM280" s="190"/>
      <c r="DN280" s="190"/>
      <c r="DO280" s="190"/>
      <c r="DP280" s="190"/>
      <c r="DQ280" s="190"/>
      <c r="DR280" s="190"/>
      <c r="DS280" s="190"/>
      <c r="DT280" s="190"/>
      <c r="DU280" s="190"/>
      <c r="DV280" s="190"/>
      <c r="DW280" s="190"/>
      <c r="DX280" s="190"/>
      <c r="DY280" s="190"/>
      <c r="DZ280" s="190"/>
      <c r="EA280" s="190"/>
      <c r="EB280" s="190"/>
      <c r="EC280" s="190"/>
      <c r="ED280" s="190"/>
      <c r="EE280" s="190"/>
      <c r="EF280" s="190"/>
      <c r="EG280" s="190"/>
      <c r="EH280" s="190"/>
      <c r="EI280" s="190"/>
      <c r="EJ280" s="190"/>
      <c r="EK280" s="190"/>
      <c r="EL280" s="190"/>
      <c r="EM280" s="190"/>
      <c r="EN280" s="190"/>
      <c r="EO280" s="190"/>
      <c r="EP280" s="190"/>
      <c r="EQ280" s="190"/>
      <c r="ER280" s="190"/>
      <c r="ES280" s="190"/>
      <c r="ET280" s="190"/>
      <c r="EU280" s="190"/>
      <c r="EV280" s="190"/>
      <c r="EW280" s="190"/>
      <c r="EX280" s="190"/>
      <c r="EY280" s="190"/>
      <c r="EZ280" s="190"/>
      <c r="FA280" s="190"/>
      <c r="FB280" s="190"/>
      <c r="FC280" s="190"/>
      <c r="FD280" s="190"/>
      <c r="FE280" s="190"/>
      <c r="FF280" s="190"/>
      <c r="FG280" s="190"/>
      <c r="FH280" s="190"/>
      <c r="FI280" s="190"/>
      <c r="FJ280" s="190"/>
      <c r="FK280" s="190"/>
      <c r="FL280" s="190"/>
      <c r="FM280" s="190"/>
      <c r="FN280" s="190"/>
      <c r="FO280" s="190"/>
      <c r="FP280" s="190"/>
      <c r="FQ280" s="190"/>
      <c r="FR280" s="190"/>
      <c r="FS280" s="190"/>
      <c r="FT280" s="190"/>
      <c r="FU280" s="190"/>
      <c r="FV280" s="190"/>
      <c r="FW280" s="190"/>
      <c r="FX280" s="190"/>
      <c r="FY280" s="190"/>
      <c r="FZ280" s="190"/>
      <c r="GA280" s="190"/>
      <c r="GB280" s="190"/>
      <c r="GC280" s="190"/>
      <c r="GD280" s="190"/>
      <c r="GE280" s="190"/>
      <c r="GF280" s="190"/>
      <c r="GG280" s="190"/>
      <c r="GH280" s="190"/>
      <c r="GI280" s="190"/>
      <c r="GJ280" s="190"/>
      <c r="GK280" s="190"/>
      <c r="GL280" s="190"/>
      <c r="GM280" s="190"/>
      <c r="GN280" s="190"/>
      <c r="GO280" s="190"/>
      <c r="GP280" s="190"/>
      <c r="GQ280" s="190"/>
      <c r="GR280" s="190"/>
      <c r="GS280" s="190"/>
      <c r="GT280" s="190"/>
      <c r="GU280" s="190"/>
      <c r="GV280" s="190"/>
      <c r="GW280" s="190"/>
      <c r="GX280" s="190"/>
      <c r="GY280" s="190"/>
      <c r="GZ280" s="190"/>
      <c r="HA280" s="190"/>
      <c r="HB280" s="190"/>
      <c r="HC280" s="190"/>
      <c r="HD280" s="190"/>
      <c r="HE280" s="190"/>
      <c r="HF280" s="190"/>
      <c r="HG280" s="190"/>
      <c r="HH280" s="190"/>
      <c r="HI280" s="190"/>
      <c r="HJ280" s="190"/>
      <c r="HK280" s="190"/>
      <c r="HL280" s="190"/>
      <c r="HM280" s="190"/>
      <c r="HN280" s="190"/>
      <c r="HO280" s="190"/>
      <c r="HP280" s="190"/>
      <c r="HQ280" s="190"/>
      <c r="HR280" s="190"/>
      <c r="HS280" s="190"/>
      <c r="HT280" s="190"/>
      <c r="HU280" s="190"/>
      <c r="HV280" s="190"/>
      <c r="HW280" s="190"/>
      <c r="HX280" s="190"/>
      <c r="HY280" s="190"/>
      <c r="HZ280" s="190"/>
      <c r="IA280" s="190"/>
      <c r="IB280" s="190"/>
      <c r="IC280" s="190"/>
      <c r="ID280" s="190"/>
      <c r="IE280" s="190"/>
      <c r="IF280" s="190"/>
      <c r="IG280" s="190"/>
      <c r="IH280" s="190"/>
      <c r="II280" s="190"/>
      <c r="IJ280" s="190"/>
      <c r="IK280" s="190"/>
      <c r="IL280" s="190"/>
      <c r="IM280" s="190"/>
      <c r="IN280" s="190"/>
      <c r="IO280" s="190"/>
      <c r="IP280" s="190"/>
      <c r="IQ280" s="190"/>
      <c r="IR280" s="190"/>
      <c r="IS280" s="190"/>
      <c r="IT280" s="190"/>
      <c r="IU280" s="190"/>
      <c r="IV280" s="190"/>
    </row>
    <row r="281" spans="1:256" ht="15.75">
      <c r="A281" s="198" t="s">
        <v>835</v>
      </c>
      <c r="B281" s="199">
        <v>3</v>
      </c>
      <c r="C281" s="199">
        <v>739</v>
      </c>
      <c r="D281" s="199">
        <v>5203</v>
      </c>
      <c r="E281" s="201">
        <f t="shared" si="47"/>
        <v>11100</v>
      </c>
      <c r="F281" s="201">
        <f t="shared" si="47"/>
        <v>0</v>
      </c>
      <c r="G281" s="201">
        <f t="shared" si="47"/>
        <v>11100</v>
      </c>
      <c r="H281" s="201"/>
      <c r="I281" s="201"/>
      <c r="J281" s="201">
        <f t="shared" si="48"/>
        <v>0</v>
      </c>
      <c r="K281" s="201"/>
      <c r="L281" s="201"/>
      <c r="M281" s="201">
        <f t="shared" si="49"/>
        <v>0</v>
      </c>
      <c r="N281" s="201">
        <v>11100</v>
      </c>
      <c r="O281" s="201"/>
      <c r="P281" s="201">
        <f t="shared" si="50"/>
        <v>11100</v>
      </c>
      <c r="Q281" s="201"/>
      <c r="R281" s="201"/>
      <c r="S281" s="201">
        <f t="shared" si="51"/>
        <v>0</v>
      </c>
      <c r="T281" s="201"/>
      <c r="U281" s="201"/>
      <c r="V281" s="201">
        <f t="shared" si="52"/>
        <v>0</v>
      </c>
      <c r="W281" s="201"/>
      <c r="X281" s="201"/>
      <c r="Y281" s="201">
        <f t="shared" si="53"/>
        <v>0</v>
      </c>
      <c r="Z281" s="201"/>
      <c r="AA281" s="201"/>
      <c r="AB281" s="201">
        <f t="shared" si="54"/>
        <v>0</v>
      </c>
      <c r="AC281" s="201"/>
      <c r="AD281" s="201"/>
      <c r="AE281" s="201">
        <f t="shared" si="55"/>
        <v>0</v>
      </c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  <c r="BK281" s="190"/>
      <c r="BL281" s="190"/>
      <c r="BM281" s="190"/>
      <c r="BN281" s="190"/>
      <c r="BO281" s="190"/>
      <c r="BP281" s="190"/>
      <c r="BQ281" s="190"/>
      <c r="BR281" s="190"/>
      <c r="BS281" s="190"/>
      <c r="BT281" s="190"/>
      <c r="BU281" s="190"/>
      <c r="BV281" s="190"/>
      <c r="BW281" s="190"/>
      <c r="BX281" s="190"/>
      <c r="BY281" s="190"/>
      <c r="BZ281" s="190"/>
      <c r="CA281" s="190"/>
      <c r="CB281" s="190"/>
      <c r="CC281" s="190"/>
      <c r="CD281" s="190"/>
      <c r="CE281" s="190"/>
      <c r="CF281" s="190"/>
      <c r="CG281" s="190"/>
      <c r="CH281" s="190"/>
      <c r="CI281" s="190"/>
      <c r="CJ281" s="190"/>
      <c r="CK281" s="190"/>
      <c r="CL281" s="190"/>
      <c r="CM281" s="190"/>
      <c r="CN281" s="190"/>
      <c r="CO281" s="190"/>
      <c r="CP281" s="190"/>
      <c r="CQ281" s="190"/>
      <c r="CR281" s="190"/>
      <c r="CS281" s="190"/>
      <c r="CT281" s="190"/>
      <c r="CU281" s="190"/>
      <c r="CV281" s="190"/>
      <c r="CW281" s="190"/>
      <c r="CX281" s="190"/>
      <c r="CY281" s="190"/>
      <c r="CZ281" s="190"/>
      <c r="DA281" s="190"/>
      <c r="DB281" s="190"/>
      <c r="DC281" s="190"/>
      <c r="DD281" s="190"/>
      <c r="DE281" s="190"/>
      <c r="DF281" s="190"/>
      <c r="DG281" s="190"/>
      <c r="DH281" s="190"/>
      <c r="DI281" s="190"/>
      <c r="DJ281" s="190"/>
      <c r="DK281" s="190"/>
      <c r="DL281" s="190"/>
      <c r="DM281" s="190"/>
      <c r="DN281" s="190"/>
      <c r="DO281" s="190"/>
      <c r="DP281" s="190"/>
      <c r="DQ281" s="190"/>
      <c r="DR281" s="190"/>
      <c r="DS281" s="190"/>
      <c r="DT281" s="190"/>
      <c r="DU281" s="190"/>
      <c r="DV281" s="190"/>
      <c r="DW281" s="190"/>
      <c r="DX281" s="190"/>
      <c r="DY281" s="190"/>
      <c r="DZ281" s="190"/>
      <c r="EA281" s="190"/>
      <c r="EB281" s="190"/>
      <c r="EC281" s="190"/>
      <c r="ED281" s="190"/>
      <c r="EE281" s="190"/>
      <c r="EF281" s="190"/>
      <c r="EG281" s="190"/>
      <c r="EH281" s="190"/>
      <c r="EI281" s="190"/>
      <c r="EJ281" s="190"/>
      <c r="EK281" s="190"/>
      <c r="EL281" s="190"/>
      <c r="EM281" s="190"/>
      <c r="EN281" s="190"/>
      <c r="EO281" s="190"/>
      <c r="EP281" s="190"/>
      <c r="EQ281" s="190"/>
      <c r="ER281" s="190"/>
      <c r="ES281" s="190"/>
      <c r="ET281" s="190"/>
      <c r="EU281" s="190"/>
      <c r="EV281" s="190"/>
      <c r="EW281" s="190"/>
      <c r="EX281" s="190"/>
      <c r="EY281" s="190"/>
      <c r="EZ281" s="190"/>
      <c r="FA281" s="190"/>
      <c r="FB281" s="190"/>
      <c r="FC281" s="190"/>
      <c r="FD281" s="190"/>
      <c r="FE281" s="190"/>
      <c r="FF281" s="190"/>
      <c r="FG281" s="190"/>
      <c r="FH281" s="190"/>
      <c r="FI281" s="190"/>
      <c r="FJ281" s="190"/>
      <c r="FK281" s="190"/>
      <c r="FL281" s="190"/>
      <c r="FM281" s="190"/>
      <c r="FN281" s="190"/>
      <c r="FO281" s="190"/>
      <c r="FP281" s="190"/>
      <c r="FQ281" s="190"/>
      <c r="FR281" s="190"/>
      <c r="FS281" s="190"/>
      <c r="FT281" s="190"/>
      <c r="FU281" s="190"/>
      <c r="FV281" s="190"/>
      <c r="FW281" s="190"/>
      <c r="FX281" s="190"/>
      <c r="FY281" s="190"/>
      <c r="FZ281" s="190"/>
      <c r="GA281" s="190"/>
      <c r="GB281" s="190"/>
      <c r="GC281" s="190"/>
      <c r="GD281" s="190"/>
      <c r="GE281" s="190"/>
      <c r="GF281" s="190"/>
      <c r="GG281" s="190"/>
      <c r="GH281" s="190"/>
      <c r="GI281" s="190"/>
      <c r="GJ281" s="190"/>
      <c r="GK281" s="190"/>
      <c r="GL281" s="190"/>
      <c r="GM281" s="190"/>
      <c r="GN281" s="190"/>
      <c r="GO281" s="190"/>
      <c r="GP281" s="190"/>
      <c r="GQ281" s="190"/>
      <c r="GR281" s="190"/>
      <c r="GS281" s="190"/>
      <c r="GT281" s="190"/>
      <c r="GU281" s="190"/>
      <c r="GV281" s="190"/>
      <c r="GW281" s="190"/>
      <c r="GX281" s="190"/>
      <c r="GY281" s="190"/>
      <c r="GZ281" s="190"/>
      <c r="HA281" s="190"/>
      <c r="HB281" s="190"/>
      <c r="HC281" s="190"/>
      <c r="HD281" s="190"/>
      <c r="HE281" s="190"/>
      <c r="HF281" s="190"/>
      <c r="HG281" s="190"/>
      <c r="HH281" s="190"/>
      <c r="HI281" s="190"/>
      <c r="HJ281" s="190"/>
      <c r="HK281" s="190"/>
      <c r="HL281" s="190"/>
      <c r="HM281" s="190"/>
      <c r="HN281" s="190"/>
      <c r="HO281" s="190"/>
      <c r="HP281" s="190"/>
      <c r="HQ281" s="190"/>
      <c r="HR281" s="190"/>
      <c r="HS281" s="190"/>
      <c r="HT281" s="190"/>
      <c r="HU281" s="190"/>
      <c r="HV281" s="190"/>
      <c r="HW281" s="190"/>
      <c r="HX281" s="190"/>
      <c r="HY281" s="190"/>
      <c r="HZ281" s="190"/>
      <c r="IA281" s="190"/>
      <c r="IB281" s="190"/>
      <c r="IC281" s="190"/>
      <c r="ID281" s="190"/>
      <c r="IE281" s="190"/>
      <c r="IF281" s="190"/>
      <c r="IG281" s="190"/>
      <c r="IH281" s="190"/>
      <c r="II281" s="190"/>
      <c r="IJ281" s="190"/>
      <c r="IK281" s="190"/>
      <c r="IL281" s="190"/>
      <c r="IM281" s="190"/>
      <c r="IN281" s="190"/>
      <c r="IO281" s="190"/>
      <c r="IP281" s="190"/>
      <c r="IQ281" s="190"/>
      <c r="IR281" s="190"/>
      <c r="IS281" s="190"/>
      <c r="IT281" s="190"/>
      <c r="IU281" s="190"/>
      <c r="IV281" s="190"/>
    </row>
    <row r="282" spans="1:256" ht="31.5">
      <c r="A282" s="192" t="s">
        <v>836</v>
      </c>
      <c r="B282" s="193">
        <v>3</v>
      </c>
      <c r="C282" s="193">
        <v>739</v>
      </c>
      <c r="D282" s="193">
        <v>5203</v>
      </c>
      <c r="E282" s="201">
        <f t="shared" si="47"/>
        <v>3866</v>
      </c>
      <c r="F282" s="201">
        <f t="shared" si="47"/>
        <v>1933</v>
      </c>
      <c r="G282" s="201">
        <f t="shared" si="47"/>
        <v>1933</v>
      </c>
      <c r="H282" s="201"/>
      <c r="I282" s="201"/>
      <c r="J282" s="201">
        <f t="shared" si="48"/>
        <v>0</v>
      </c>
      <c r="K282" s="201"/>
      <c r="L282" s="201"/>
      <c r="M282" s="201">
        <f t="shared" si="49"/>
        <v>0</v>
      </c>
      <c r="N282" s="201">
        <v>3866</v>
      </c>
      <c r="O282" s="201">
        <v>1933</v>
      </c>
      <c r="P282" s="201">
        <f t="shared" si="50"/>
        <v>1933</v>
      </c>
      <c r="Q282" s="201"/>
      <c r="R282" s="201"/>
      <c r="S282" s="201">
        <f t="shared" si="51"/>
        <v>0</v>
      </c>
      <c r="T282" s="201"/>
      <c r="U282" s="201"/>
      <c r="V282" s="201">
        <f t="shared" si="52"/>
        <v>0</v>
      </c>
      <c r="W282" s="201"/>
      <c r="X282" s="201"/>
      <c r="Y282" s="201">
        <f t="shared" si="53"/>
        <v>0</v>
      </c>
      <c r="Z282" s="201"/>
      <c r="AA282" s="201"/>
      <c r="AB282" s="201">
        <f t="shared" si="54"/>
        <v>0</v>
      </c>
      <c r="AC282" s="201"/>
      <c r="AD282" s="201"/>
      <c r="AE282" s="201">
        <f t="shared" si="55"/>
        <v>0</v>
      </c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  <c r="BI282" s="190"/>
      <c r="BJ282" s="190"/>
      <c r="BK282" s="190"/>
      <c r="BL282" s="190"/>
      <c r="BM282" s="190"/>
      <c r="BN282" s="190"/>
      <c r="BO282" s="190"/>
      <c r="BP282" s="190"/>
      <c r="BQ282" s="190"/>
      <c r="BR282" s="190"/>
      <c r="BS282" s="190"/>
      <c r="BT282" s="190"/>
      <c r="BU282" s="190"/>
      <c r="BV282" s="190"/>
      <c r="BW282" s="190"/>
      <c r="BX282" s="190"/>
      <c r="BY282" s="190"/>
      <c r="BZ282" s="190"/>
      <c r="CA282" s="190"/>
      <c r="CB282" s="190"/>
      <c r="CC282" s="190"/>
      <c r="CD282" s="190"/>
      <c r="CE282" s="190"/>
      <c r="CF282" s="190"/>
      <c r="CG282" s="190"/>
      <c r="CH282" s="190"/>
      <c r="CI282" s="190"/>
      <c r="CJ282" s="190"/>
      <c r="CK282" s="190"/>
      <c r="CL282" s="190"/>
      <c r="CM282" s="190"/>
      <c r="CN282" s="190"/>
      <c r="CO282" s="190"/>
      <c r="CP282" s="190"/>
      <c r="CQ282" s="190"/>
      <c r="CR282" s="190"/>
      <c r="CS282" s="190"/>
      <c r="CT282" s="190"/>
      <c r="CU282" s="190"/>
      <c r="CV282" s="190"/>
      <c r="CW282" s="190"/>
      <c r="CX282" s="190"/>
      <c r="CY282" s="190"/>
      <c r="CZ282" s="190"/>
      <c r="DA282" s="190"/>
      <c r="DB282" s="190"/>
      <c r="DC282" s="190"/>
      <c r="DD282" s="190"/>
      <c r="DE282" s="190"/>
      <c r="DF282" s="190"/>
      <c r="DG282" s="190"/>
      <c r="DH282" s="190"/>
      <c r="DI282" s="190"/>
      <c r="DJ282" s="190"/>
      <c r="DK282" s="190"/>
      <c r="DL282" s="190"/>
      <c r="DM282" s="190"/>
      <c r="DN282" s="190"/>
      <c r="DO282" s="190"/>
      <c r="DP282" s="190"/>
      <c r="DQ282" s="190"/>
      <c r="DR282" s="190"/>
      <c r="DS282" s="190"/>
      <c r="DT282" s="190"/>
      <c r="DU282" s="190"/>
      <c r="DV282" s="190"/>
      <c r="DW282" s="190"/>
      <c r="DX282" s="190"/>
      <c r="DY282" s="190"/>
      <c r="DZ282" s="190"/>
      <c r="EA282" s="190"/>
      <c r="EB282" s="190"/>
      <c r="EC282" s="190"/>
      <c r="ED282" s="190"/>
      <c r="EE282" s="190"/>
      <c r="EF282" s="190"/>
      <c r="EG282" s="190"/>
      <c r="EH282" s="190"/>
      <c r="EI282" s="190"/>
      <c r="EJ282" s="190"/>
      <c r="EK282" s="190"/>
      <c r="EL282" s="190"/>
      <c r="EM282" s="190"/>
      <c r="EN282" s="190"/>
      <c r="EO282" s="190"/>
      <c r="EP282" s="190"/>
      <c r="EQ282" s="190"/>
      <c r="ER282" s="190"/>
      <c r="ES282" s="190"/>
      <c r="ET282" s="190"/>
      <c r="EU282" s="190"/>
      <c r="EV282" s="190"/>
      <c r="EW282" s="190"/>
      <c r="EX282" s="190"/>
      <c r="EY282" s="190"/>
      <c r="EZ282" s="190"/>
      <c r="FA282" s="190"/>
      <c r="FB282" s="190"/>
      <c r="FC282" s="190"/>
      <c r="FD282" s="190"/>
      <c r="FE282" s="190"/>
      <c r="FF282" s="190"/>
      <c r="FG282" s="190"/>
      <c r="FH282" s="190"/>
      <c r="FI282" s="190"/>
      <c r="FJ282" s="190"/>
      <c r="FK282" s="190"/>
      <c r="FL282" s="190"/>
      <c r="FM282" s="190"/>
      <c r="FN282" s="190"/>
      <c r="FO282" s="190"/>
      <c r="FP282" s="190"/>
      <c r="FQ282" s="190"/>
      <c r="FR282" s="190"/>
      <c r="FS282" s="190"/>
      <c r="FT282" s="190"/>
      <c r="FU282" s="190"/>
      <c r="FV282" s="190"/>
      <c r="FW282" s="190"/>
      <c r="FX282" s="190"/>
      <c r="FY282" s="190"/>
      <c r="FZ282" s="190"/>
      <c r="GA282" s="190"/>
      <c r="GB282" s="190"/>
      <c r="GC282" s="190"/>
      <c r="GD282" s="190"/>
      <c r="GE282" s="190"/>
      <c r="GF282" s="190"/>
      <c r="GG282" s="190"/>
      <c r="GH282" s="190"/>
      <c r="GI282" s="190"/>
      <c r="GJ282" s="190"/>
      <c r="GK282" s="190"/>
      <c r="GL282" s="190"/>
      <c r="GM282" s="190"/>
      <c r="GN282" s="190"/>
      <c r="GO282" s="190"/>
      <c r="GP282" s="190"/>
      <c r="GQ282" s="190"/>
      <c r="GR282" s="190"/>
      <c r="GS282" s="190"/>
      <c r="GT282" s="190"/>
      <c r="GU282" s="190"/>
      <c r="GV282" s="190"/>
      <c r="GW282" s="190"/>
      <c r="GX282" s="190"/>
      <c r="GY282" s="190"/>
      <c r="GZ282" s="190"/>
      <c r="HA282" s="190"/>
      <c r="HB282" s="190"/>
      <c r="HC282" s="190"/>
      <c r="HD282" s="190"/>
      <c r="HE282" s="190"/>
      <c r="HF282" s="190"/>
      <c r="HG282" s="190"/>
      <c r="HH282" s="190"/>
      <c r="HI282" s="190"/>
      <c r="HJ282" s="190"/>
      <c r="HK282" s="190"/>
      <c r="HL282" s="190"/>
      <c r="HM282" s="190"/>
      <c r="HN282" s="190"/>
      <c r="HO282" s="190"/>
      <c r="HP282" s="190"/>
      <c r="HQ282" s="190"/>
      <c r="HR282" s="190"/>
      <c r="HS282" s="190"/>
      <c r="HT282" s="190"/>
      <c r="HU282" s="190"/>
      <c r="HV282" s="190"/>
      <c r="HW282" s="190"/>
      <c r="HX282" s="190"/>
      <c r="HY282" s="190"/>
      <c r="HZ282" s="190"/>
      <c r="IA282" s="190"/>
      <c r="IB282" s="190"/>
      <c r="IC282" s="190"/>
      <c r="ID282" s="190"/>
      <c r="IE282" s="190"/>
      <c r="IF282" s="190"/>
      <c r="IG282" s="190"/>
      <c r="IH282" s="190"/>
      <c r="II282" s="190"/>
      <c r="IJ282" s="190"/>
      <c r="IK282" s="190"/>
      <c r="IL282" s="190"/>
      <c r="IM282" s="190"/>
      <c r="IN282" s="190"/>
      <c r="IO282" s="190"/>
      <c r="IP282" s="190"/>
      <c r="IQ282" s="190"/>
      <c r="IR282" s="190"/>
      <c r="IS282" s="190"/>
      <c r="IT282" s="190"/>
      <c r="IU282" s="190"/>
      <c r="IV282" s="190"/>
    </row>
    <row r="283" spans="1:256" ht="15.75">
      <c r="A283" s="192" t="s">
        <v>837</v>
      </c>
      <c r="B283" s="193">
        <v>1</v>
      </c>
      <c r="C283" s="193">
        <v>751</v>
      </c>
      <c r="D283" s="193">
        <v>5203</v>
      </c>
      <c r="E283" s="201">
        <f t="shared" si="47"/>
        <v>4450</v>
      </c>
      <c r="F283" s="201">
        <f t="shared" si="47"/>
        <v>4450</v>
      </c>
      <c r="G283" s="201">
        <f t="shared" si="47"/>
        <v>0</v>
      </c>
      <c r="H283" s="201"/>
      <c r="I283" s="201"/>
      <c r="J283" s="201">
        <f t="shared" si="48"/>
        <v>0</v>
      </c>
      <c r="K283" s="201"/>
      <c r="L283" s="201"/>
      <c r="M283" s="201">
        <f t="shared" si="49"/>
        <v>0</v>
      </c>
      <c r="N283" s="201">
        <f>2000+2450</f>
        <v>4450</v>
      </c>
      <c r="O283" s="201">
        <v>4450</v>
      </c>
      <c r="P283" s="201">
        <f t="shared" si="50"/>
        <v>0</v>
      </c>
      <c r="Q283" s="201"/>
      <c r="R283" s="201"/>
      <c r="S283" s="201">
        <f t="shared" si="51"/>
        <v>0</v>
      </c>
      <c r="T283" s="201"/>
      <c r="U283" s="201"/>
      <c r="V283" s="201">
        <f t="shared" si="52"/>
        <v>0</v>
      </c>
      <c r="W283" s="201"/>
      <c r="X283" s="201"/>
      <c r="Y283" s="201">
        <f t="shared" si="53"/>
        <v>0</v>
      </c>
      <c r="Z283" s="201"/>
      <c r="AA283" s="201"/>
      <c r="AB283" s="201">
        <f t="shared" si="54"/>
        <v>0</v>
      </c>
      <c r="AC283" s="201"/>
      <c r="AD283" s="201"/>
      <c r="AE283" s="201">
        <f t="shared" si="55"/>
        <v>0</v>
      </c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0"/>
      <c r="BN283" s="190"/>
      <c r="BO283" s="190"/>
      <c r="BP283" s="190"/>
      <c r="BQ283" s="190"/>
      <c r="BR283" s="190"/>
      <c r="BS283" s="190"/>
      <c r="BT283" s="190"/>
      <c r="BU283" s="190"/>
      <c r="BV283" s="190"/>
      <c r="BW283" s="190"/>
      <c r="BX283" s="190"/>
      <c r="BY283" s="190"/>
      <c r="BZ283" s="190"/>
      <c r="CA283" s="190"/>
      <c r="CB283" s="190"/>
      <c r="CC283" s="190"/>
      <c r="CD283" s="190"/>
      <c r="CE283" s="190"/>
      <c r="CF283" s="190"/>
      <c r="CG283" s="190"/>
      <c r="CH283" s="190"/>
      <c r="CI283" s="190"/>
      <c r="CJ283" s="190"/>
      <c r="CK283" s="190"/>
      <c r="CL283" s="190"/>
      <c r="CM283" s="190"/>
      <c r="CN283" s="190"/>
      <c r="CO283" s="190"/>
      <c r="CP283" s="190"/>
      <c r="CQ283" s="190"/>
      <c r="CR283" s="190"/>
      <c r="CS283" s="190"/>
      <c r="CT283" s="190"/>
      <c r="CU283" s="190"/>
      <c r="CV283" s="190"/>
      <c r="CW283" s="190"/>
      <c r="CX283" s="190"/>
      <c r="CY283" s="190"/>
      <c r="CZ283" s="190"/>
      <c r="DA283" s="190"/>
      <c r="DB283" s="190"/>
      <c r="DC283" s="190"/>
      <c r="DD283" s="190"/>
      <c r="DE283" s="190"/>
      <c r="DF283" s="190"/>
      <c r="DG283" s="190"/>
      <c r="DH283" s="190"/>
      <c r="DI283" s="190"/>
      <c r="DJ283" s="190"/>
      <c r="DK283" s="190"/>
      <c r="DL283" s="190"/>
      <c r="DM283" s="190"/>
      <c r="DN283" s="190"/>
      <c r="DO283" s="190"/>
      <c r="DP283" s="190"/>
      <c r="DQ283" s="190"/>
      <c r="DR283" s="190"/>
      <c r="DS283" s="190"/>
      <c r="DT283" s="190"/>
      <c r="DU283" s="190"/>
      <c r="DV283" s="190"/>
      <c r="DW283" s="190"/>
      <c r="DX283" s="190"/>
      <c r="DY283" s="190"/>
      <c r="DZ283" s="190"/>
      <c r="EA283" s="190"/>
      <c r="EB283" s="190"/>
      <c r="EC283" s="190"/>
      <c r="ED283" s="190"/>
      <c r="EE283" s="190"/>
      <c r="EF283" s="190"/>
      <c r="EG283" s="190"/>
      <c r="EH283" s="190"/>
      <c r="EI283" s="190"/>
      <c r="EJ283" s="190"/>
      <c r="EK283" s="190"/>
      <c r="EL283" s="190"/>
      <c r="EM283" s="190"/>
      <c r="EN283" s="190"/>
      <c r="EO283" s="190"/>
      <c r="EP283" s="190"/>
      <c r="EQ283" s="190"/>
      <c r="ER283" s="190"/>
      <c r="ES283" s="190"/>
      <c r="ET283" s="190"/>
      <c r="EU283" s="190"/>
      <c r="EV283" s="190"/>
      <c r="EW283" s="190"/>
      <c r="EX283" s="190"/>
      <c r="EY283" s="190"/>
      <c r="EZ283" s="190"/>
      <c r="FA283" s="190"/>
      <c r="FB283" s="190"/>
      <c r="FC283" s="190"/>
      <c r="FD283" s="190"/>
      <c r="FE283" s="190"/>
      <c r="FF283" s="190"/>
      <c r="FG283" s="190"/>
      <c r="FH283" s="190"/>
      <c r="FI283" s="190"/>
      <c r="FJ283" s="190"/>
      <c r="FK283" s="190"/>
      <c r="FL283" s="190"/>
      <c r="FM283" s="190"/>
      <c r="FN283" s="190"/>
      <c r="FO283" s="190"/>
      <c r="FP283" s="190"/>
      <c r="FQ283" s="190"/>
      <c r="FR283" s="190"/>
      <c r="FS283" s="190"/>
      <c r="FT283" s="190"/>
      <c r="FU283" s="190"/>
      <c r="FV283" s="190"/>
      <c r="FW283" s="190"/>
      <c r="FX283" s="190"/>
      <c r="FY283" s="190"/>
      <c r="FZ283" s="190"/>
      <c r="GA283" s="190"/>
      <c r="GB283" s="190"/>
      <c r="GC283" s="190"/>
      <c r="GD283" s="190"/>
      <c r="GE283" s="190"/>
      <c r="GF283" s="190"/>
      <c r="GG283" s="190"/>
      <c r="GH283" s="190"/>
      <c r="GI283" s="190"/>
      <c r="GJ283" s="190"/>
      <c r="GK283" s="190"/>
      <c r="GL283" s="190"/>
      <c r="GM283" s="190"/>
      <c r="GN283" s="190"/>
      <c r="GO283" s="190"/>
      <c r="GP283" s="190"/>
      <c r="GQ283" s="190"/>
      <c r="GR283" s="190"/>
      <c r="GS283" s="190"/>
      <c r="GT283" s="190"/>
      <c r="GU283" s="190"/>
      <c r="GV283" s="190"/>
      <c r="GW283" s="190"/>
      <c r="GX283" s="190"/>
      <c r="GY283" s="190"/>
      <c r="GZ283" s="190"/>
      <c r="HA283" s="190"/>
      <c r="HB283" s="190"/>
      <c r="HC283" s="190"/>
      <c r="HD283" s="190"/>
      <c r="HE283" s="190"/>
      <c r="HF283" s="190"/>
      <c r="HG283" s="190"/>
      <c r="HH283" s="190"/>
      <c r="HI283" s="190"/>
      <c r="HJ283" s="190"/>
      <c r="HK283" s="190"/>
      <c r="HL283" s="190"/>
      <c r="HM283" s="190"/>
      <c r="HN283" s="190"/>
      <c r="HO283" s="190"/>
      <c r="HP283" s="190"/>
      <c r="HQ283" s="190"/>
      <c r="HR283" s="190"/>
      <c r="HS283" s="190"/>
      <c r="HT283" s="190"/>
      <c r="HU283" s="190"/>
      <c r="HV283" s="190"/>
      <c r="HW283" s="190"/>
      <c r="HX283" s="190"/>
      <c r="HY283" s="190"/>
      <c r="HZ283" s="190"/>
      <c r="IA283" s="190"/>
      <c r="IB283" s="190"/>
      <c r="IC283" s="190"/>
      <c r="ID283" s="190"/>
      <c r="IE283" s="190"/>
      <c r="IF283" s="190"/>
      <c r="IG283" s="190"/>
      <c r="IH283" s="190"/>
      <c r="II283" s="190"/>
      <c r="IJ283" s="190"/>
      <c r="IK283" s="190"/>
      <c r="IL283" s="190"/>
      <c r="IM283" s="190"/>
      <c r="IN283" s="190"/>
      <c r="IO283" s="190"/>
      <c r="IP283" s="190"/>
      <c r="IQ283" s="190"/>
      <c r="IR283" s="190"/>
      <c r="IS283" s="190"/>
      <c r="IT283" s="190"/>
      <c r="IU283" s="190"/>
      <c r="IV283" s="190"/>
    </row>
    <row r="284" spans="1:256" ht="31.5">
      <c r="A284" s="192" t="s">
        <v>838</v>
      </c>
      <c r="B284" s="193">
        <v>2</v>
      </c>
      <c r="C284" s="193">
        <v>759</v>
      </c>
      <c r="D284" s="193">
        <v>5203</v>
      </c>
      <c r="E284" s="201">
        <f t="shared" si="47"/>
        <v>3800</v>
      </c>
      <c r="F284" s="201">
        <f t="shared" si="47"/>
        <v>0</v>
      </c>
      <c r="G284" s="201">
        <f t="shared" si="47"/>
        <v>3800</v>
      </c>
      <c r="H284" s="201"/>
      <c r="I284" s="201"/>
      <c r="J284" s="201">
        <f t="shared" si="48"/>
        <v>0</v>
      </c>
      <c r="K284" s="201"/>
      <c r="L284" s="201"/>
      <c r="M284" s="201">
        <f t="shared" si="49"/>
        <v>0</v>
      </c>
      <c r="N284" s="201">
        <v>3800</v>
      </c>
      <c r="O284" s="201"/>
      <c r="P284" s="201">
        <f t="shared" si="50"/>
        <v>3800</v>
      </c>
      <c r="Q284" s="201"/>
      <c r="R284" s="201"/>
      <c r="S284" s="201">
        <f t="shared" si="51"/>
        <v>0</v>
      </c>
      <c r="T284" s="201"/>
      <c r="U284" s="201"/>
      <c r="V284" s="201">
        <f t="shared" si="52"/>
        <v>0</v>
      </c>
      <c r="W284" s="201"/>
      <c r="X284" s="201"/>
      <c r="Y284" s="201">
        <f t="shared" si="53"/>
        <v>0</v>
      </c>
      <c r="Z284" s="201"/>
      <c r="AA284" s="201"/>
      <c r="AB284" s="201">
        <f t="shared" si="54"/>
        <v>0</v>
      </c>
      <c r="AC284" s="201"/>
      <c r="AD284" s="201"/>
      <c r="AE284" s="201">
        <f t="shared" si="55"/>
        <v>0</v>
      </c>
      <c r="AF284" s="19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190"/>
      <c r="BN284" s="190"/>
      <c r="BO284" s="190"/>
      <c r="BP284" s="190"/>
      <c r="BQ284" s="190"/>
      <c r="BR284" s="190"/>
      <c r="BS284" s="190"/>
      <c r="BT284" s="190"/>
      <c r="BU284" s="190"/>
      <c r="BV284" s="190"/>
      <c r="BW284" s="190"/>
      <c r="BX284" s="190"/>
      <c r="BY284" s="190"/>
      <c r="BZ284" s="190"/>
      <c r="CA284" s="190"/>
      <c r="CB284" s="190"/>
      <c r="CC284" s="190"/>
      <c r="CD284" s="190"/>
      <c r="CE284" s="190"/>
      <c r="CF284" s="190"/>
      <c r="CG284" s="190"/>
      <c r="CH284" s="190"/>
      <c r="CI284" s="190"/>
      <c r="CJ284" s="190"/>
      <c r="CK284" s="190"/>
      <c r="CL284" s="190"/>
      <c r="CM284" s="190"/>
      <c r="CN284" s="190"/>
      <c r="CO284" s="190"/>
      <c r="CP284" s="190"/>
      <c r="CQ284" s="190"/>
      <c r="CR284" s="190"/>
      <c r="CS284" s="190"/>
      <c r="CT284" s="190"/>
      <c r="CU284" s="190"/>
      <c r="CV284" s="190"/>
      <c r="CW284" s="190"/>
      <c r="CX284" s="190"/>
      <c r="CY284" s="190"/>
      <c r="CZ284" s="190"/>
      <c r="DA284" s="190"/>
      <c r="DB284" s="190"/>
      <c r="DC284" s="190"/>
      <c r="DD284" s="190"/>
      <c r="DE284" s="190"/>
      <c r="DF284" s="190"/>
      <c r="DG284" s="190"/>
      <c r="DH284" s="190"/>
      <c r="DI284" s="190"/>
      <c r="DJ284" s="190"/>
      <c r="DK284" s="190"/>
      <c r="DL284" s="190"/>
      <c r="DM284" s="190"/>
      <c r="DN284" s="190"/>
      <c r="DO284" s="190"/>
      <c r="DP284" s="190"/>
      <c r="DQ284" s="190"/>
      <c r="DR284" s="190"/>
      <c r="DS284" s="190"/>
      <c r="DT284" s="190"/>
      <c r="DU284" s="190"/>
      <c r="DV284" s="190"/>
      <c r="DW284" s="190"/>
      <c r="DX284" s="190"/>
      <c r="DY284" s="190"/>
      <c r="DZ284" s="190"/>
      <c r="EA284" s="190"/>
      <c r="EB284" s="190"/>
      <c r="EC284" s="190"/>
      <c r="ED284" s="190"/>
      <c r="EE284" s="190"/>
      <c r="EF284" s="190"/>
      <c r="EG284" s="190"/>
      <c r="EH284" s="190"/>
      <c r="EI284" s="190"/>
      <c r="EJ284" s="190"/>
      <c r="EK284" s="190"/>
      <c r="EL284" s="190"/>
      <c r="EM284" s="190"/>
      <c r="EN284" s="190"/>
      <c r="EO284" s="190"/>
      <c r="EP284" s="190"/>
      <c r="EQ284" s="190"/>
      <c r="ER284" s="190"/>
      <c r="ES284" s="190"/>
      <c r="ET284" s="190"/>
      <c r="EU284" s="190"/>
      <c r="EV284" s="190"/>
      <c r="EW284" s="190"/>
      <c r="EX284" s="190"/>
      <c r="EY284" s="190"/>
      <c r="EZ284" s="190"/>
      <c r="FA284" s="190"/>
      <c r="FB284" s="190"/>
      <c r="FC284" s="190"/>
      <c r="FD284" s="190"/>
      <c r="FE284" s="190"/>
      <c r="FF284" s="190"/>
      <c r="FG284" s="190"/>
      <c r="FH284" s="190"/>
      <c r="FI284" s="190"/>
      <c r="FJ284" s="190"/>
      <c r="FK284" s="190"/>
      <c r="FL284" s="190"/>
      <c r="FM284" s="190"/>
      <c r="FN284" s="190"/>
      <c r="FO284" s="190"/>
      <c r="FP284" s="190"/>
      <c r="FQ284" s="190"/>
      <c r="FR284" s="190"/>
      <c r="FS284" s="190"/>
      <c r="FT284" s="190"/>
      <c r="FU284" s="190"/>
      <c r="FV284" s="190"/>
      <c r="FW284" s="190"/>
      <c r="FX284" s="190"/>
      <c r="FY284" s="190"/>
      <c r="FZ284" s="190"/>
      <c r="GA284" s="190"/>
      <c r="GB284" s="190"/>
      <c r="GC284" s="190"/>
      <c r="GD284" s="190"/>
      <c r="GE284" s="190"/>
      <c r="GF284" s="190"/>
      <c r="GG284" s="190"/>
      <c r="GH284" s="190"/>
      <c r="GI284" s="190"/>
      <c r="GJ284" s="190"/>
      <c r="GK284" s="190"/>
      <c r="GL284" s="190"/>
      <c r="GM284" s="190"/>
      <c r="GN284" s="190"/>
      <c r="GO284" s="190"/>
      <c r="GP284" s="190"/>
      <c r="GQ284" s="190"/>
      <c r="GR284" s="190"/>
      <c r="GS284" s="190"/>
      <c r="GT284" s="190"/>
      <c r="GU284" s="190"/>
      <c r="GV284" s="190"/>
      <c r="GW284" s="190"/>
      <c r="GX284" s="190"/>
      <c r="GY284" s="190"/>
      <c r="GZ284" s="190"/>
      <c r="HA284" s="190"/>
      <c r="HB284" s="190"/>
      <c r="HC284" s="190"/>
      <c r="HD284" s="190"/>
      <c r="HE284" s="190"/>
      <c r="HF284" s="190"/>
      <c r="HG284" s="190"/>
      <c r="HH284" s="190"/>
      <c r="HI284" s="190"/>
      <c r="HJ284" s="190"/>
      <c r="HK284" s="190"/>
      <c r="HL284" s="190"/>
      <c r="HM284" s="190"/>
      <c r="HN284" s="190"/>
      <c r="HO284" s="190"/>
      <c r="HP284" s="190"/>
      <c r="HQ284" s="190"/>
      <c r="HR284" s="190"/>
      <c r="HS284" s="190"/>
      <c r="HT284" s="190"/>
      <c r="HU284" s="190"/>
      <c r="HV284" s="190"/>
      <c r="HW284" s="190"/>
      <c r="HX284" s="190"/>
      <c r="HY284" s="190"/>
      <c r="HZ284" s="190"/>
      <c r="IA284" s="190"/>
      <c r="IB284" s="190"/>
      <c r="IC284" s="190"/>
      <c r="ID284" s="190"/>
      <c r="IE284" s="190"/>
      <c r="IF284" s="190"/>
      <c r="IG284" s="190"/>
      <c r="IH284" s="190"/>
      <c r="II284" s="190"/>
      <c r="IJ284" s="190"/>
      <c r="IK284" s="190"/>
      <c r="IL284" s="190"/>
      <c r="IM284" s="190"/>
      <c r="IN284" s="190"/>
      <c r="IO284" s="190"/>
      <c r="IP284" s="190"/>
      <c r="IQ284" s="190"/>
      <c r="IR284" s="190"/>
      <c r="IS284" s="190"/>
      <c r="IT284" s="190"/>
      <c r="IU284" s="190"/>
      <c r="IV284" s="190"/>
    </row>
    <row r="285" spans="1:256" ht="31.5">
      <c r="A285" s="198" t="s">
        <v>839</v>
      </c>
      <c r="B285" s="199">
        <v>2</v>
      </c>
      <c r="C285" s="199">
        <v>741</v>
      </c>
      <c r="D285" s="199">
        <v>5203</v>
      </c>
      <c r="E285" s="201">
        <f t="shared" si="47"/>
        <v>3290</v>
      </c>
      <c r="F285" s="201">
        <f t="shared" si="47"/>
        <v>3286</v>
      </c>
      <c r="G285" s="201">
        <f t="shared" si="47"/>
        <v>4</v>
      </c>
      <c r="H285" s="201"/>
      <c r="I285" s="201"/>
      <c r="J285" s="201">
        <f t="shared" si="48"/>
        <v>0</v>
      </c>
      <c r="K285" s="201"/>
      <c r="L285" s="201"/>
      <c r="M285" s="201">
        <f t="shared" si="49"/>
        <v>0</v>
      </c>
      <c r="N285" s="201">
        <v>3290</v>
      </c>
      <c r="O285" s="201">
        <v>3286</v>
      </c>
      <c r="P285" s="201">
        <f t="shared" si="50"/>
        <v>4</v>
      </c>
      <c r="Q285" s="201"/>
      <c r="R285" s="201"/>
      <c r="S285" s="201">
        <f t="shared" si="51"/>
        <v>0</v>
      </c>
      <c r="T285" s="201"/>
      <c r="U285" s="201"/>
      <c r="V285" s="201">
        <f t="shared" si="52"/>
        <v>0</v>
      </c>
      <c r="W285" s="201"/>
      <c r="X285" s="201"/>
      <c r="Y285" s="201">
        <f t="shared" si="53"/>
        <v>0</v>
      </c>
      <c r="Z285" s="201"/>
      <c r="AA285" s="201"/>
      <c r="AB285" s="201">
        <f t="shared" si="54"/>
        <v>0</v>
      </c>
      <c r="AC285" s="201"/>
      <c r="AD285" s="201"/>
      <c r="AE285" s="201">
        <f t="shared" si="55"/>
        <v>0</v>
      </c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0"/>
      <c r="BA285" s="190"/>
      <c r="BB285" s="190"/>
      <c r="BC285" s="190"/>
      <c r="BD285" s="190"/>
      <c r="BE285" s="190"/>
      <c r="BF285" s="190"/>
      <c r="BG285" s="190"/>
      <c r="BH285" s="190"/>
      <c r="BI285" s="190"/>
      <c r="BJ285" s="190"/>
      <c r="BK285" s="190"/>
      <c r="BL285" s="190"/>
      <c r="BM285" s="190"/>
      <c r="BN285" s="190"/>
      <c r="BO285" s="190"/>
      <c r="BP285" s="190"/>
      <c r="BQ285" s="190"/>
      <c r="BR285" s="190"/>
      <c r="BS285" s="190"/>
      <c r="BT285" s="190"/>
      <c r="BU285" s="190"/>
      <c r="BV285" s="190"/>
      <c r="BW285" s="190"/>
      <c r="BX285" s="190"/>
      <c r="BY285" s="190"/>
      <c r="BZ285" s="190"/>
      <c r="CA285" s="190"/>
      <c r="CB285" s="190"/>
      <c r="CC285" s="190"/>
      <c r="CD285" s="190"/>
      <c r="CE285" s="190"/>
      <c r="CF285" s="190"/>
      <c r="CG285" s="190"/>
      <c r="CH285" s="190"/>
      <c r="CI285" s="190"/>
      <c r="CJ285" s="190"/>
      <c r="CK285" s="190"/>
      <c r="CL285" s="190"/>
      <c r="CM285" s="190"/>
      <c r="CN285" s="190"/>
      <c r="CO285" s="190"/>
      <c r="CP285" s="190"/>
      <c r="CQ285" s="190"/>
      <c r="CR285" s="190"/>
      <c r="CS285" s="190"/>
      <c r="CT285" s="190"/>
      <c r="CU285" s="190"/>
      <c r="CV285" s="190"/>
      <c r="CW285" s="190"/>
      <c r="CX285" s="190"/>
      <c r="CY285" s="190"/>
      <c r="CZ285" s="190"/>
      <c r="DA285" s="190"/>
      <c r="DB285" s="190"/>
      <c r="DC285" s="190"/>
      <c r="DD285" s="190"/>
      <c r="DE285" s="190"/>
      <c r="DF285" s="190"/>
      <c r="DG285" s="190"/>
      <c r="DH285" s="190"/>
      <c r="DI285" s="190"/>
      <c r="DJ285" s="190"/>
      <c r="DK285" s="190"/>
      <c r="DL285" s="190"/>
      <c r="DM285" s="190"/>
      <c r="DN285" s="190"/>
      <c r="DO285" s="190"/>
      <c r="DP285" s="190"/>
      <c r="DQ285" s="190"/>
      <c r="DR285" s="190"/>
      <c r="DS285" s="190"/>
      <c r="DT285" s="190"/>
      <c r="DU285" s="190"/>
      <c r="DV285" s="190"/>
      <c r="DW285" s="190"/>
      <c r="DX285" s="190"/>
      <c r="DY285" s="190"/>
      <c r="DZ285" s="190"/>
      <c r="EA285" s="190"/>
      <c r="EB285" s="190"/>
      <c r="EC285" s="190"/>
      <c r="ED285" s="190"/>
      <c r="EE285" s="190"/>
      <c r="EF285" s="190"/>
      <c r="EG285" s="190"/>
      <c r="EH285" s="190"/>
      <c r="EI285" s="190"/>
      <c r="EJ285" s="190"/>
      <c r="EK285" s="190"/>
      <c r="EL285" s="190"/>
      <c r="EM285" s="190"/>
      <c r="EN285" s="190"/>
      <c r="EO285" s="190"/>
      <c r="EP285" s="190"/>
      <c r="EQ285" s="190"/>
      <c r="ER285" s="190"/>
      <c r="ES285" s="190"/>
      <c r="ET285" s="190"/>
      <c r="EU285" s="190"/>
      <c r="EV285" s="190"/>
      <c r="EW285" s="190"/>
      <c r="EX285" s="190"/>
      <c r="EY285" s="190"/>
      <c r="EZ285" s="190"/>
      <c r="FA285" s="190"/>
      <c r="FB285" s="190"/>
      <c r="FC285" s="190"/>
      <c r="FD285" s="190"/>
      <c r="FE285" s="190"/>
      <c r="FF285" s="190"/>
      <c r="FG285" s="190"/>
      <c r="FH285" s="190"/>
      <c r="FI285" s="190"/>
      <c r="FJ285" s="190"/>
      <c r="FK285" s="190"/>
      <c r="FL285" s="190"/>
      <c r="FM285" s="190"/>
      <c r="FN285" s="190"/>
      <c r="FO285" s="190"/>
      <c r="FP285" s="190"/>
      <c r="FQ285" s="190"/>
      <c r="FR285" s="190"/>
      <c r="FS285" s="190"/>
      <c r="FT285" s="190"/>
      <c r="FU285" s="190"/>
      <c r="FV285" s="190"/>
      <c r="FW285" s="190"/>
      <c r="FX285" s="190"/>
      <c r="FY285" s="190"/>
      <c r="FZ285" s="190"/>
      <c r="GA285" s="190"/>
      <c r="GB285" s="190"/>
      <c r="GC285" s="190"/>
      <c r="GD285" s="190"/>
      <c r="GE285" s="190"/>
      <c r="GF285" s="190"/>
      <c r="GG285" s="190"/>
      <c r="GH285" s="190"/>
      <c r="GI285" s="190"/>
      <c r="GJ285" s="190"/>
      <c r="GK285" s="190"/>
      <c r="GL285" s="190"/>
      <c r="GM285" s="190"/>
      <c r="GN285" s="190"/>
      <c r="GO285" s="190"/>
      <c r="GP285" s="190"/>
      <c r="GQ285" s="190"/>
      <c r="GR285" s="190"/>
      <c r="GS285" s="190"/>
      <c r="GT285" s="190"/>
      <c r="GU285" s="190"/>
      <c r="GV285" s="190"/>
      <c r="GW285" s="190"/>
      <c r="GX285" s="190"/>
      <c r="GY285" s="190"/>
      <c r="GZ285" s="190"/>
      <c r="HA285" s="190"/>
      <c r="HB285" s="190"/>
      <c r="HC285" s="190"/>
      <c r="HD285" s="190"/>
      <c r="HE285" s="190"/>
      <c r="HF285" s="190"/>
      <c r="HG285" s="190"/>
      <c r="HH285" s="190"/>
      <c r="HI285" s="190"/>
      <c r="HJ285" s="190"/>
      <c r="HK285" s="190"/>
      <c r="HL285" s="190"/>
      <c r="HM285" s="190"/>
      <c r="HN285" s="190"/>
      <c r="HO285" s="190"/>
      <c r="HP285" s="190"/>
      <c r="HQ285" s="190"/>
      <c r="HR285" s="190"/>
      <c r="HS285" s="190"/>
      <c r="HT285" s="190"/>
      <c r="HU285" s="190"/>
      <c r="HV285" s="190"/>
      <c r="HW285" s="190"/>
      <c r="HX285" s="190"/>
      <c r="HY285" s="190"/>
      <c r="HZ285" s="190"/>
      <c r="IA285" s="190"/>
      <c r="IB285" s="190"/>
      <c r="IC285" s="190"/>
      <c r="ID285" s="190"/>
      <c r="IE285" s="190"/>
      <c r="IF285" s="190"/>
      <c r="IG285" s="190"/>
      <c r="IH285" s="190"/>
      <c r="II285" s="190"/>
      <c r="IJ285" s="190"/>
      <c r="IK285" s="190"/>
      <c r="IL285" s="190"/>
      <c r="IM285" s="190"/>
      <c r="IN285" s="190"/>
      <c r="IO285" s="190"/>
      <c r="IP285" s="190"/>
      <c r="IQ285" s="190"/>
      <c r="IR285" s="190"/>
      <c r="IS285" s="190"/>
      <c r="IT285" s="190"/>
      <c r="IU285" s="190"/>
      <c r="IV285" s="190"/>
    </row>
    <row r="286" spans="1:256" ht="15.75">
      <c r="A286" s="198" t="s">
        <v>840</v>
      </c>
      <c r="B286" s="199">
        <v>2</v>
      </c>
      <c r="C286" s="199">
        <v>714</v>
      </c>
      <c r="D286" s="199">
        <v>5203</v>
      </c>
      <c r="E286" s="201">
        <f t="shared" si="47"/>
        <v>4000</v>
      </c>
      <c r="F286" s="201">
        <f t="shared" si="47"/>
        <v>0</v>
      </c>
      <c r="G286" s="201">
        <f t="shared" si="47"/>
        <v>4000</v>
      </c>
      <c r="H286" s="201"/>
      <c r="I286" s="201"/>
      <c r="J286" s="201">
        <f t="shared" si="48"/>
        <v>0</v>
      </c>
      <c r="K286" s="201"/>
      <c r="L286" s="201"/>
      <c r="M286" s="201">
        <f t="shared" si="49"/>
        <v>0</v>
      </c>
      <c r="N286" s="201">
        <v>4000</v>
      </c>
      <c r="O286" s="201"/>
      <c r="P286" s="201">
        <f t="shared" si="50"/>
        <v>4000</v>
      </c>
      <c r="Q286" s="201"/>
      <c r="R286" s="201"/>
      <c r="S286" s="201">
        <f t="shared" si="51"/>
        <v>0</v>
      </c>
      <c r="T286" s="201"/>
      <c r="U286" s="201"/>
      <c r="V286" s="201">
        <f t="shared" si="52"/>
        <v>0</v>
      </c>
      <c r="W286" s="201"/>
      <c r="X286" s="201"/>
      <c r="Y286" s="201">
        <f t="shared" si="53"/>
        <v>0</v>
      </c>
      <c r="Z286" s="201"/>
      <c r="AA286" s="201"/>
      <c r="AB286" s="201">
        <f t="shared" si="54"/>
        <v>0</v>
      </c>
      <c r="AC286" s="201"/>
      <c r="AD286" s="201"/>
      <c r="AE286" s="201">
        <f t="shared" si="55"/>
        <v>0</v>
      </c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0"/>
      <c r="BA286" s="190"/>
      <c r="BB286" s="190"/>
      <c r="BC286" s="190"/>
      <c r="BD286" s="190"/>
      <c r="BE286" s="190"/>
      <c r="BF286" s="190"/>
      <c r="BG286" s="190"/>
      <c r="BH286" s="190"/>
      <c r="BI286" s="190"/>
      <c r="BJ286" s="190"/>
      <c r="BK286" s="190"/>
      <c r="BL286" s="190"/>
      <c r="BM286" s="190"/>
      <c r="BN286" s="190"/>
      <c r="BO286" s="190"/>
      <c r="BP286" s="190"/>
      <c r="BQ286" s="190"/>
      <c r="BR286" s="190"/>
      <c r="BS286" s="190"/>
      <c r="BT286" s="190"/>
      <c r="BU286" s="190"/>
      <c r="BV286" s="190"/>
      <c r="BW286" s="190"/>
      <c r="BX286" s="190"/>
      <c r="BY286" s="190"/>
      <c r="BZ286" s="190"/>
      <c r="CA286" s="190"/>
      <c r="CB286" s="190"/>
      <c r="CC286" s="190"/>
      <c r="CD286" s="190"/>
      <c r="CE286" s="190"/>
      <c r="CF286" s="190"/>
      <c r="CG286" s="190"/>
      <c r="CH286" s="190"/>
      <c r="CI286" s="190"/>
      <c r="CJ286" s="190"/>
      <c r="CK286" s="190"/>
      <c r="CL286" s="190"/>
      <c r="CM286" s="190"/>
      <c r="CN286" s="190"/>
      <c r="CO286" s="190"/>
      <c r="CP286" s="190"/>
      <c r="CQ286" s="190"/>
      <c r="CR286" s="190"/>
      <c r="CS286" s="190"/>
      <c r="CT286" s="190"/>
      <c r="CU286" s="190"/>
      <c r="CV286" s="190"/>
      <c r="CW286" s="190"/>
      <c r="CX286" s="190"/>
      <c r="CY286" s="190"/>
      <c r="CZ286" s="190"/>
      <c r="DA286" s="190"/>
      <c r="DB286" s="190"/>
      <c r="DC286" s="190"/>
      <c r="DD286" s="190"/>
      <c r="DE286" s="190"/>
      <c r="DF286" s="190"/>
      <c r="DG286" s="190"/>
      <c r="DH286" s="190"/>
      <c r="DI286" s="190"/>
      <c r="DJ286" s="190"/>
      <c r="DK286" s="190"/>
      <c r="DL286" s="190"/>
      <c r="DM286" s="190"/>
      <c r="DN286" s="190"/>
      <c r="DO286" s="190"/>
      <c r="DP286" s="190"/>
      <c r="DQ286" s="190"/>
      <c r="DR286" s="190"/>
      <c r="DS286" s="190"/>
      <c r="DT286" s="190"/>
      <c r="DU286" s="190"/>
      <c r="DV286" s="190"/>
      <c r="DW286" s="190"/>
      <c r="DX286" s="190"/>
      <c r="DY286" s="190"/>
      <c r="DZ286" s="190"/>
      <c r="EA286" s="190"/>
      <c r="EB286" s="190"/>
      <c r="EC286" s="190"/>
      <c r="ED286" s="190"/>
      <c r="EE286" s="190"/>
      <c r="EF286" s="190"/>
      <c r="EG286" s="190"/>
      <c r="EH286" s="190"/>
      <c r="EI286" s="190"/>
      <c r="EJ286" s="190"/>
      <c r="EK286" s="190"/>
      <c r="EL286" s="190"/>
      <c r="EM286" s="190"/>
      <c r="EN286" s="190"/>
      <c r="EO286" s="190"/>
      <c r="EP286" s="190"/>
      <c r="EQ286" s="190"/>
      <c r="ER286" s="190"/>
      <c r="ES286" s="190"/>
      <c r="ET286" s="190"/>
      <c r="EU286" s="190"/>
      <c r="EV286" s="190"/>
      <c r="EW286" s="190"/>
      <c r="EX286" s="190"/>
      <c r="EY286" s="190"/>
      <c r="EZ286" s="190"/>
      <c r="FA286" s="190"/>
      <c r="FB286" s="190"/>
      <c r="FC286" s="190"/>
      <c r="FD286" s="190"/>
      <c r="FE286" s="190"/>
      <c r="FF286" s="190"/>
      <c r="FG286" s="190"/>
      <c r="FH286" s="190"/>
      <c r="FI286" s="190"/>
      <c r="FJ286" s="190"/>
      <c r="FK286" s="190"/>
      <c r="FL286" s="190"/>
      <c r="FM286" s="190"/>
      <c r="FN286" s="190"/>
      <c r="FO286" s="190"/>
      <c r="FP286" s="190"/>
      <c r="FQ286" s="190"/>
      <c r="FR286" s="190"/>
      <c r="FS286" s="190"/>
      <c r="FT286" s="190"/>
      <c r="FU286" s="190"/>
      <c r="FV286" s="190"/>
      <c r="FW286" s="190"/>
      <c r="FX286" s="190"/>
      <c r="FY286" s="190"/>
      <c r="FZ286" s="190"/>
      <c r="GA286" s="190"/>
      <c r="GB286" s="190"/>
      <c r="GC286" s="190"/>
      <c r="GD286" s="190"/>
      <c r="GE286" s="190"/>
      <c r="GF286" s="190"/>
      <c r="GG286" s="190"/>
      <c r="GH286" s="190"/>
      <c r="GI286" s="190"/>
      <c r="GJ286" s="190"/>
      <c r="GK286" s="190"/>
      <c r="GL286" s="190"/>
      <c r="GM286" s="190"/>
      <c r="GN286" s="190"/>
      <c r="GO286" s="190"/>
      <c r="GP286" s="190"/>
      <c r="GQ286" s="190"/>
      <c r="GR286" s="190"/>
      <c r="GS286" s="190"/>
      <c r="GT286" s="190"/>
      <c r="GU286" s="190"/>
      <c r="GV286" s="190"/>
      <c r="GW286" s="190"/>
      <c r="GX286" s="190"/>
      <c r="GY286" s="190"/>
      <c r="GZ286" s="190"/>
      <c r="HA286" s="190"/>
      <c r="HB286" s="190"/>
      <c r="HC286" s="190"/>
      <c r="HD286" s="190"/>
      <c r="HE286" s="190"/>
      <c r="HF286" s="190"/>
      <c r="HG286" s="190"/>
      <c r="HH286" s="190"/>
      <c r="HI286" s="190"/>
      <c r="HJ286" s="190"/>
      <c r="HK286" s="190"/>
      <c r="HL286" s="190"/>
      <c r="HM286" s="190"/>
      <c r="HN286" s="190"/>
      <c r="HO286" s="190"/>
      <c r="HP286" s="190"/>
      <c r="HQ286" s="190"/>
      <c r="HR286" s="190"/>
      <c r="HS286" s="190"/>
      <c r="HT286" s="190"/>
      <c r="HU286" s="190"/>
      <c r="HV286" s="190"/>
      <c r="HW286" s="190"/>
      <c r="HX286" s="190"/>
      <c r="HY286" s="190"/>
      <c r="HZ286" s="190"/>
      <c r="IA286" s="190"/>
      <c r="IB286" s="190"/>
      <c r="IC286" s="190"/>
      <c r="ID286" s="190"/>
      <c r="IE286" s="190"/>
      <c r="IF286" s="190"/>
      <c r="IG286" s="190"/>
      <c r="IH286" s="190"/>
      <c r="II286" s="190"/>
      <c r="IJ286" s="190"/>
      <c r="IK286" s="190"/>
      <c r="IL286" s="190"/>
      <c r="IM286" s="190"/>
      <c r="IN286" s="190"/>
      <c r="IO286" s="190"/>
      <c r="IP286" s="190"/>
      <c r="IQ286" s="190"/>
      <c r="IR286" s="190"/>
      <c r="IS286" s="190"/>
      <c r="IT286" s="190"/>
      <c r="IU286" s="190"/>
      <c r="IV286" s="190"/>
    </row>
    <row r="287" spans="1:256" ht="15.75">
      <c r="A287" s="192" t="s">
        <v>841</v>
      </c>
      <c r="B287" s="193">
        <v>2</v>
      </c>
      <c r="C287" s="193">
        <v>759</v>
      </c>
      <c r="D287" s="193">
        <v>5203</v>
      </c>
      <c r="E287" s="201">
        <f t="shared" si="47"/>
        <v>2800</v>
      </c>
      <c r="F287" s="201">
        <f t="shared" si="47"/>
        <v>0</v>
      </c>
      <c r="G287" s="201">
        <f t="shared" si="47"/>
        <v>2800</v>
      </c>
      <c r="H287" s="201"/>
      <c r="I287" s="201"/>
      <c r="J287" s="201">
        <f t="shared" si="48"/>
        <v>0</v>
      </c>
      <c r="K287" s="201"/>
      <c r="L287" s="201"/>
      <c r="M287" s="201">
        <f t="shared" si="49"/>
        <v>0</v>
      </c>
      <c r="N287" s="201">
        <v>2800</v>
      </c>
      <c r="O287" s="201"/>
      <c r="P287" s="201">
        <f t="shared" si="50"/>
        <v>2800</v>
      </c>
      <c r="Q287" s="201"/>
      <c r="R287" s="201"/>
      <c r="S287" s="201">
        <f t="shared" si="51"/>
        <v>0</v>
      </c>
      <c r="T287" s="201"/>
      <c r="U287" s="201"/>
      <c r="V287" s="201">
        <f t="shared" si="52"/>
        <v>0</v>
      </c>
      <c r="W287" s="201"/>
      <c r="X287" s="201"/>
      <c r="Y287" s="201">
        <f t="shared" si="53"/>
        <v>0</v>
      </c>
      <c r="Z287" s="201"/>
      <c r="AA287" s="201"/>
      <c r="AB287" s="201">
        <f t="shared" si="54"/>
        <v>0</v>
      </c>
      <c r="AC287" s="201"/>
      <c r="AD287" s="201"/>
      <c r="AE287" s="201">
        <f t="shared" si="55"/>
        <v>0</v>
      </c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0"/>
      <c r="BA287" s="190"/>
      <c r="BB287" s="190"/>
      <c r="BC287" s="190"/>
      <c r="BD287" s="190"/>
      <c r="BE287" s="190"/>
      <c r="BF287" s="190"/>
      <c r="BG287" s="190"/>
      <c r="BH287" s="190"/>
      <c r="BI287" s="190"/>
      <c r="BJ287" s="190"/>
      <c r="BK287" s="190"/>
      <c r="BL287" s="190"/>
      <c r="BM287" s="190"/>
      <c r="BN287" s="190"/>
      <c r="BO287" s="190"/>
      <c r="BP287" s="190"/>
      <c r="BQ287" s="190"/>
      <c r="BR287" s="190"/>
      <c r="BS287" s="190"/>
      <c r="BT287" s="190"/>
      <c r="BU287" s="190"/>
      <c r="BV287" s="190"/>
      <c r="BW287" s="190"/>
      <c r="BX287" s="190"/>
      <c r="BY287" s="190"/>
      <c r="BZ287" s="190"/>
      <c r="CA287" s="190"/>
      <c r="CB287" s="190"/>
      <c r="CC287" s="190"/>
      <c r="CD287" s="190"/>
      <c r="CE287" s="190"/>
      <c r="CF287" s="190"/>
      <c r="CG287" s="190"/>
      <c r="CH287" s="190"/>
      <c r="CI287" s="190"/>
      <c r="CJ287" s="190"/>
      <c r="CK287" s="190"/>
      <c r="CL287" s="190"/>
      <c r="CM287" s="190"/>
      <c r="CN287" s="190"/>
      <c r="CO287" s="190"/>
      <c r="CP287" s="190"/>
      <c r="CQ287" s="190"/>
      <c r="CR287" s="190"/>
      <c r="CS287" s="190"/>
      <c r="CT287" s="190"/>
      <c r="CU287" s="190"/>
      <c r="CV287" s="190"/>
      <c r="CW287" s="190"/>
      <c r="CX287" s="190"/>
      <c r="CY287" s="190"/>
      <c r="CZ287" s="190"/>
      <c r="DA287" s="190"/>
      <c r="DB287" s="190"/>
      <c r="DC287" s="190"/>
      <c r="DD287" s="190"/>
      <c r="DE287" s="190"/>
      <c r="DF287" s="190"/>
      <c r="DG287" s="190"/>
      <c r="DH287" s="190"/>
      <c r="DI287" s="190"/>
      <c r="DJ287" s="190"/>
      <c r="DK287" s="190"/>
      <c r="DL287" s="190"/>
      <c r="DM287" s="190"/>
      <c r="DN287" s="190"/>
      <c r="DO287" s="190"/>
      <c r="DP287" s="190"/>
      <c r="DQ287" s="190"/>
      <c r="DR287" s="190"/>
      <c r="DS287" s="190"/>
      <c r="DT287" s="190"/>
      <c r="DU287" s="190"/>
      <c r="DV287" s="190"/>
      <c r="DW287" s="190"/>
      <c r="DX287" s="190"/>
      <c r="DY287" s="190"/>
      <c r="DZ287" s="190"/>
      <c r="EA287" s="190"/>
      <c r="EB287" s="190"/>
      <c r="EC287" s="190"/>
      <c r="ED287" s="190"/>
      <c r="EE287" s="190"/>
      <c r="EF287" s="190"/>
      <c r="EG287" s="190"/>
      <c r="EH287" s="190"/>
      <c r="EI287" s="190"/>
      <c r="EJ287" s="190"/>
      <c r="EK287" s="190"/>
      <c r="EL287" s="190"/>
      <c r="EM287" s="190"/>
      <c r="EN287" s="190"/>
      <c r="EO287" s="190"/>
      <c r="EP287" s="190"/>
      <c r="EQ287" s="190"/>
      <c r="ER287" s="190"/>
      <c r="ES287" s="190"/>
      <c r="ET287" s="190"/>
      <c r="EU287" s="190"/>
      <c r="EV287" s="190"/>
      <c r="EW287" s="190"/>
      <c r="EX287" s="190"/>
      <c r="EY287" s="190"/>
      <c r="EZ287" s="190"/>
      <c r="FA287" s="190"/>
      <c r="FB287" s="190"/>
      <c r="FC287" s="190"/>
      <c r="FD287" s="190"/>
      <c r="FE287" s="190"/>
      <c r="FF287" s="190"/>
      <c r="FG287" s="190"/>
      <c r="FH287" s="190"/>
      <c r="FI287" s="190"/>
      <c r="FJ287" s="190"/>
      <c r="FK287" s="190"/>
      <c r="FL287" s="190"/>
      <c r="FM287" s="190"/>
      <c r="FN287" s="190"/>
      <c r="FO287" s="190"/>
      <c r="FP287" s="190"/>
      <c r="FQ287" s="190"/>
      <c r="FR287" s="190"/>
      <c r="FS287" s="190"/>
      <c r="FT287" s="190"/>
      <c r="FU287" s="190"/>
      <c r="FV287" s="190"/>
      <c r="FW287" s="190"/>
      <c r="FX287" s="190"/>
      <c r="FY287" s="190"/>
      <c r="FZ287" s="190"/>
      <c r="GA287" s="190"/>
      <c r="GB287" s="190"/>
      <c r="GC287" s="190"/>
      <c r="GD287" s="190"/>
      <c r="GE287" s="190"/>
      <c r="GF287" s="190"/>
      <c r="GG287" s="190"/>
      <c r="GH287" s="190"/>
      <c r="GI287" s="190"/>
      <c r="GJ287" s="190"/>
      <c r="GK287" s="190"/>
      <c r="GL287" s="190"/>
      <c r="GM287" s="190"/>
      <c r="GN287" s="190"/>
      <c r="GO287" s="190"/>
      <c r="GP287" s="190"/>
      <c r="GQ287" s="190"/>
      <c r="GR287" s="190"/>
      <c r="GS287" s="190"/>
      <c r="GT287" s="190"/>
      <c r="GU287" s="190"/>
      <c r="GV287" s="190"/>
      <c r="GW287" s="190"/>
      <c r="GX287" s="190"/>
      <c r="GY287" s="190"/>
      <c r="GZ287" s="190"/>
      <c r="HA287" s="190"/>
      <c r="HB287" s="190"/>
      <c r="HC287" s="190"/>
      <c r="HD287" s="190"/>
      <c r="HE287" s="190"/>
      <c r="HF287" s="190"/>
      <c r="HG287" s="190"/>
      <c r="HH287" s="190"/>
      <c r="HI287" s="190"/>
      <c r="HJ287" s="190"/>
      <c r="HK287" s="190"/>
      <c r="HL287" s="190"/>
      <c r="HM287" s="190"/>
      <c r="HN287" s="190"/>
      <c r="HO287" s="190"/>
      <c r="HP287" s="190"/>
      <c r="HQ287" s="190"/>
      <c r="HR287" s="190"/>
      <c r="HS287" s="190"/>
      <c r="HT287" s="190"/>
      <c r="HU287" s="190"/>
      <c r="HV287" s="190"/>
      <c r="HW287" s="190"/>
      <c r="HX287" s="190"/>
      <c r="HY287" s="190"/>
      <c r="HZ287" s="190"/>
      <c r="IA287" s="190"/>
      <c r="IB287" s="190"/>
      <c r="IC287" s="190"/>
      <c r="ID287" s="190"/>
      <c r="IE287" s="190"/>
      <c r="IF287" s="190"/>
      <c r="IG287" s="190"/>
      <c r="IH287" s="190"/>
      <c r="II287" s="190"/>
      <c r="IJ287" s="190"/>
      <c r="IK287" s="190"/>
      <c r="IL287" s="190"/>
      <c r="IM287" s="190"/>
      <c r="IN287" s="190"/>
      <c r="IO287" s="190"/>
      <c r="IP287" s="190"/>
      <c r="IQ287" s="190"/>
      <c r="IR287" s="190"/>
      <c r="IS287" s="190"/>
      <c r="IT287" s="190"/>
      <c r="IU287" s="190"/>
      <c r="IV287" s="190"/>
    </row>
    <row r="288" spans="1:256" ht="31.5">
      <c r="A288" s="192" t="s">
        <v>842</v>
      </c>
      <c r="B288" s="193">
        <v>2</v>
      </c>
      <c r="C288" s="193">
        <v>759</v>
      </c>
      <c r="D288" s="193">
        <v>5203</v>
      </c>
      <c r="E288" s="201">
        <f t="shared" si="47"/>
        <v>27932</v>
      </c>
      <c r="F288" s="201">
        <f t="shared" si="47"/>
        <v>0</v>
      </c>
      <c r="G288" s="201">
        <f t="shared" si="47"/>
        <v>27932</v>
      </c>
      <c r="H288" s="201"/>
      <c r="I288" s="201"/>
      <c r="J288" s="201">
        <f t="shared" si="48"/>
        <v>0</v>
      </c>
      <c r="K288" s="201"/>
      <c r="L288" s="201"/>
      <c r="M288" s="201">
        <f t="shared" si="49"/>
        <v>0</v>
      </c>
      <c r="N288" s="201">
        <v>27932</v>
      </c>
      <c r="O288" s="201"/>
      <c r="P288" s="201">
        <f t="shared" si="50"/>
        <v>27932</v>
      </c>
      <c r="Q288" s="201"/>
      <c r="R288" s="201"/>
      <c r="S288" s="201">
        <f t="shared" si="51"/>
        <v>0</v>
      </c>
      <c r="T288" s="201"/>
      <c r="U288" s="201"/>
      <c r="V288" s="201">
        <f t="shared" si="52"/>
        <v>0</v>
      </c>
      <c r="W288" s="201"/>
      <c r="X288" s="201"/>
      <c r="Y288" s="201">
        <f t="shared" si="53"/>
        <v>0</v>
      </c>
      <c r="Z288" s="201"/>
      <c r="AA288" s="201"/>
      <c r="AB288" s="201">
        <f t="shared" si="54"/>
        <v>0</v>
      </c>
      <c r="AC288" s="201"/>
      <c r="AD288" s="201"/>
      <c r="AE288" s="201">
        <f t="shared" si="55"/>
        <v>0</v>
      </c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D288" s="190"/>
      <c r="BE288" s="190"/>
      <c r="BF288" s="190"/>
      <c r="BG288" s="190"/>
      <c r="BH288" s="190"/>
      <c r="BI288" s="190"/>
      <c r="BJ288" s="190"/>
      <c r="BK288" s="190"/>
      <c r="BL288" s="190"/>
      <c r="BM288" s="190"/>
      <c r="BN288" s="190"/>
      <c r="BO288" s="190"/>
      <c r="BP288" s="190"/>
      <c r="BQ288" s="190"/>
      <c r="BR288" s="190"/>
      <c r="BS288" s="190"/>
      <c r="BT288" s="190"/>
      <c r="BU288" s="190"/>
      <c r="BV288" s="190"/>
      <c r="BW288" s="190"/>
      <c r="BX288" s="190"/>
      <c r="BY288" s="190"/>
      <c r="BZ288" s="190"/>
      <c r="CA288" s="190"/>
      <c r="CB288" s="190"/>
      <c r="CC288" s="190"/>
      <c r="CD288" s="190"/>
      <c r="CE288" s="190"/>
      <c r="CF288" s="190"/>
      <c r="CG288" s="190"/>
      <c r="CH288" s="190"/>
      <c r="CI288" s="190"/>
      <c r="CJ288" s="190"/>
      <c r="CK288" s="190"/>
      <c r="CL288" s="190"/>
      <c r="CM288" s="190"/>
      <c r="CN288" s="190"/>
      <c r="CO288" s="190"/>
      <c r="CP288" s="190"/>
      <c r="CQ288" s="190"/>
      <c r="CR288" s="190"/>
      <c r="CS288" s="190"/>
      <c r="CT288" s="190"/>
      <c r="CU288" s="190"/>
      <c r="CV288" s="190"/>
      <c r="CW288" s="190"/>
      <c r="CX288" s="190"/>
      <c r="CY288" s="190"/>
      <c r="CZ288" s="190"/>
      <c r="DA288" s="190"/>
      <c r="DB288" s="190"/>
      <c r="DC288" s="190"/>
      <c r="DD288" s="190"/>
      <c r="DE288" s="190"/>
      <c r="DF288" s="190"/>
      <c r="DG288" s="190"/>
      <c r="DH288" s="190"/>
      <c r="DI288" s="190"/>
      <c r="DJ288" s="190"/>
      <c r="DK288" s="190"/>
      <c r="DL288" s="190"/>
      <c r="DM288" s="190"/>
      <c r="DN288" s="190"/>
      <c r="DO288" s="190"/>
      <c r="DP288" s="190"/>
      <c r="DQ288" s="190"/>
      <c r="DR288" s="190"/>
      <c r="DS288" s="190"/>
      <c r="DT288" s="190"/>
      <c r="DU288" s="190"/>
      <c r="DV288" s="190"/>
      <c r="DW288" s="190"/>
      <c r="DX288" s="190"/>
      <c r="DY288" s="190"/>
      <c r="DZ288" s="190"/>
      <c r="EA288" s="190"/>
      <c r="EB288" s="190"/>
      <c r="EC288" s="190"/>
      <c r="ED288" s="190"/>
      <c r="EE288" s="190"/>
      <c r="EF288" s="190"/>
      <c r="EG288" s="190"/>
      <c r="EH288" s="190"/>
      <c r="EI288" s="190"/>
      <c r="EJ288" s="190"/>
      <c r="EK288" s="190"/>
      <c r="EL288" s="190"/>
      <c r="EM288" s="190"/>
      <c r="EN288" s="190"/>
      <c r="EO288" s="190"/>
      <c r="EP288" s="190"/>
      <c r="EQ288" s="190"/>
      <c r="ER288" s="190"/>
      <c r="ES288" s="190"/>
      <c r="ET288" s="190"/>
      <c r="EU288" s="190"/>
      <c r="EV288" s="190"/>
      <c r="EW288" s="190"/>
      <c r="EX288" s="190"/>
      <c r="EY288" s="190"/>
      <c r="EZ288" s="190"/>
      <c r="FA288" s="190"/>
      <c r="FB288" s="190"/>
      <c r="FC288" s="190"/>
      <c r="FD288" s="190"/>
      <c r="FE288" s="190"/>
      <c r="FF288" s="190"/>
      <c r="FG288" s="190"/>
      <c r="FH288" s="190"/>
      <c r="FI288" s="190"/>
      <c r="FJ288" s="190"/>
      <c r="FK288" s="190"/>
      <c r="FL288" s="190"/>
      <c r="FM288" s="190"/>
      <c r="FN288" s="190"/>
      <c r="FO288" s="190"/>
      <c r="FP288" s="190"/>
      <c r="FQ288" s="190"/>
      <c r="FR288" s="190"/>
      <c r="FS288" s="190"/>
      <c r="FT288" s="190"/>
      <c r="FU288" s="190"/>
      <c r="FV288" s="190"/>
      <c r="FW288" s="190"/>
      <c r="FX288" s="190"/>
      <c r="FY288" s="190"/>
      <c r="FZ288" s="190"/>
      <c r="GA288" s="190"/>
      <c r="GB288" s="190"/>
      <c r="GC288" s="190"/>
      <c r="GD288" s="190"/>
      <c r="GE288" s="190"/>
      <c r="GF288" s="190"/>
      <c r="GG288" s="190"/>
      <c r="GH288" s="190"/>
      <c r="GI288" s="190"/>
      <c r="GJ288" s="190"/>
      <c r="GK288" s="190"/>
      <c r="GL288" s="190"/>
      <c r="GM288" s="190"/>
      <c r="GN288" s="190"/>
      <c r="GO288" s="190"/>
      <c r="GP288" s="190"/>
      <c r="GQ288" s="190"/>
      <c r="GR288" s="190"/>
      <c r="GS288" s="190"/>
      <c r="GT288" s="190"/>
      <c r="GU288" s="190"/>
      <c r="GV288" s="190"/>
      <c r="GW288" s="190"/>
      <c r="GX288" s="190"/>
      <c r="GY288" s="190"/>
      <c r="GZ288" s="190"/>
      <c r="HA288" s="190"/>
      <c r="HB288" s="190"/>
      <c r="HC288" s="190"/>
      <c r="HD288" s="190"/>
      <c r="HE288" s="190"/>
      <c r="HF288" s="190"/>
      <c r="HG288" s="190"/>
      <c r="HH288" s="190"/>
      <c r="HI288" s="190"/>
      <c r="HJ288" s="190"/>
      <c r="HK288" s="190"/>
      <c r="HL288" s="190"/>
      <c r="HM288" s="190"/>
      <c r="HN288" s="190"/>
      <c r="HO288" s="190"/>
      <c r="HP288" s="190"/>
      <c r="HQ288" s="190"/>
      <c r="HR288" s="190"/>
      <c r="HS288" s="190"/>
      <c r="HT288" s="190"/>
      <c r="HU288" s="190"/>
      <c r="HV288" s="190"/>
      <c r="HW288" s="190"/>
      <c r="HX288" s="190"/>
      <c r="HY288" s="190"/>
      <c r="HZ288" s="190"/>
      <c r="IA288" s="190"/>
      <c r="IB288" s="190"/>
      <c r="IC288" s="190"/>
      <c r="ID288" s="190"/>
      <c r="IE288" s="190"/>
      <c r="IF288" s="190"/>
      <c r="IG288" s="190"/>
      <c r="IH288" s="190"/>
      <c r="II288" s="190"/>
      <c r="IJ288" s="190"/>
      <c r="IK288" s="190"/>
      <c r="IL288" s="190"/>
      <c r="IM288" s="190"/>
      <c r="IN288" s="190"/>
      <c r="IO288" s="190"/>
      <c r="IP288" s="190"/>
      <c r="IQ288" s="190"/>
      <c r="IR288" s="190"/>
      <c r="IS288" s="190"/>
      <c r="IT288" s="190"/>
      <c r="IU288" s="190"/>
      <c r="IV288" s="190"/>
    </row>
    <row r="289" spans="1:256" ht="31.5">
      <c r="A289" s="192" t="s">
        <v>843</v>
      </c>
      <c r="B289" s="193">
        <v>2</v>
      </c>
      <c r="C289" s="193">
        <v>714</v>
      </c>
      <c r="D289" s="193">
        <v>5203</v>
      </c>
      <c r="E289" s="201">
        <f t="shared" si="47"/>
        <v>4100</v>
      </c>
      <c r="F289" s="201">
        <f t="shared" si="47"/>
        <v>0</v>
      </c>
      <c r="G289" s="201">
        <f t="shared" si="47"/>
        <v>4100</v>
      </c>
      <c r="H289" s="201"/>
      <c r="I289" s="201"/>
      <c r="J289" s="201">
        <f t="shared" si="48"/>
        <v>0</v>
      </c>
      <c r="K289" s="201"/>
      <c r="L289" s="201"/>
      <c r="M289" s="201">
        <f t="shared" si="49"/>
        <v>0</v>
      </c>
      <c r="N289" s="212">
        <v>4100</v>
      </c>
      <c r="O289" s="201"/>
      <c r="P289" s="201">
        <f t="shared" si="50"/>
        <v>4100</v>
      </c>
      <c r="Q289" s="201"/>
      <c r="R289" s="201"/>
      <c r="S289" s="201">
        <f t="shared" si="51"/>
        <v>0</v>
      </c>
      <c r="T289" s="201"/>
      <c r="U289" s="201"/>
      <c r="V289" s="201">
        <f t="shared" si="52"/>
        <v>0</v>
      </c>
      <c r="W289" s="201"/>
      <c r="X289" s="201"/>
      <c r="Y289" s="201">
        <f t="shared" si="53"/>
        <v>0</v>
      </c>
      <c r="Z289" s="201"/>
      <c r="AA289" s="201"/>
      <c r="AB289" s="201">
        <f t="shared" si="54"/>
        <v>0</v>
      </c>
      <c r="AC289" s="201"/>
      <c r="AD289" s="201"/>
      <c r="AE289" s="201">
        <f t="shared" si="55"/>
        <v>0</v>
      </c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0"/>
      <c r="AT289" s="190"/>
      <c r="AU289" s="190"/>
      <c r="AV289" s="190"/>
      <c r="AW289" s="190"/>
      <c r="AX289" s="190"/>
      <c r="AY289" s="190"/>
      <c r="AZ289" s="190"/>
      <c r="BA289" s="190"/>
      <c r="BB289" s="190"/>
      <c r="BC289" s="190"/>
      <c r="BD289" s="190"/>
      <c r="BE289" s="190"/>
      <c r="BF289" s="190"/>
      <c r="BG289" s="190"/>
      <c r="BH289" s="190"/>
      <c r="BI289" s="190"/>
      <c r="BJ289" s="190"/>
      <c r="BK289" s="190"/>
      <c r="BL289" s="190"/>
      <c r="BM289" s="190"/>
      <c r="BN289" s="190"/>
      <c r="BO289" s="190"/>
      <c r="BP289" s="190"/>
      <c r="BQ289" s="190"/>
      <c r="BR289" s="190"/>
      <c r="BS289" s="190"/>
      <c r="BT289" s="190"/>
      <c r="BU289" s="190"/>
      <c r="BV289" s="190"/>
      <c r="BW289" s="190"/>
      <c r="BX289" s="190"/>
      <c r="BY289" s="190"/>
      <c r="BZ289" s="190"/>
      <c r="CA289" s="190"/>
      <c r="CB289" s="190"/>
      <c r="CC289" s="190"/>
      <c r="CD289" s="190"/>
      <c r="CE289" s="190"/>
      <c r="CF289" s="190"/>
      <c r="CG289" s="190"/>
      <c r="CH289" s="190"/>
      <c r="CI289" s="190"/>
      <c r="CJ289" s="190"/>
      <c r="CK289" s="190"/>
      <c r="CL289" s="190"/>
      <c r="CM289" s="190"/>
      <c r="CN289" s="190"/>
      <c r="CO289" s="190"/>
      <c r="CP289" s="190"/>
      <c r="CQ289" s="190"/>
      <c r="CR289" s="190"/>
      <c r="CS289" s="190"/>
      <c r="CT289" s="190"/>
      <c r="CU289" s="190"/>
      <c r="CV289" s="190"/>
      <c r="CW289" s="190"/>
      <c r="CX289" s="190"/>
      <c r="CY289" s="190"/>
      <c r="CZ289" s="190"/>
      <c r="DA289" s="190"/>
      <c r="DB289" s="190"/>
      <c r="DC289" s="190"/>
      <c r="DD289" s="190"/>
      <c r="DE289" s="190"/>
      <c r="DF289" s="190"/>
      <c r="DG289" s="190"/>
      <c r="DH289" s="190"/>
      <c r="DI289" s="190"/>
      <c r="DJ289" s="190"/>
      <c r="DK289" s="190"/>
      <c r="DL289" s="190"/>
      <c r="DM289" s="190"/>
      <c r="DN289" s="190"/>
      <c r="DO289" s="190"/>
      <c r="DP289" s="190"/>
      <c r="DQ289" s="190"/>
      <c r="DR289" s="190"/>
      <c r="DS289" s="190"/>
      <c r="DT289" s="190"/>
      <c r="DU289" s="190"/>
      <c r="DV289" s="190"/>
      <c r="DW289" s="190"/>
      <c r="DX289" s="190"/>
      <c r="DY289" s="190"/>
      <c r="DZ289" s="190"/>
      <c r="EA289" s="190"/>
      <c r="EB289" s="190"/>
      <c r="EC289" s="190"/>
      <c r="ED289" s="190"/>
      <c r="EE289" s="190"/>
      <c r="EF289" s="190"/>
      <c r="EG289" s="190"/>
      <c r="EH289" s="190"/>
      <c r="EI289" s="190"/>
      <c r="EJ289" s="190"/>
      <c r="EK289" s="190"/>
      <c r="EL289" s="190"/>
      <c r="EM289" s="190"/>
      <c r="EN289" s="190"/>
      <c r="EO289" s="190"/>
      <c r="EP289" s="190"/>
      <c r="EQ289" s="190"/>
      <c r="ER289" s="190"/>
      <c r="ES289" s="190"/>
      <c r="ET289" s="190"/>
      <c r="EU289" s="190"/>
      <c r="EV289" s="190"/>
      <c r="EW289" s="190"/>
      <c r="EX289" s="190"/>
      <c r="EY289" s="190"/>
      <c r="EZ289" s="190"/>
      <c r="FA289" s="190"/>
      <c r="FB289" s="190"/>
      <c r="FC289" s="190"/>
      <c r="FD289" s="190"/>
      <c r="FE289" s="190"/>
      <c r="FF289" s="190"/>
      <c r="FG289" s="190"/>
      <c r="FH289" s="190"/>
      <c r="FI289" s="190"/>
      <c r="FJ289" s="190"/>
      <c r="FK289" s="190"/>
      <c r="FL289" s="190"/>
      <c r="FM289" s="190"/>
      <c r="FN289" s="190"/>
      <c r="FO289" s="190"/>
      <c r="FP289" s="190"/>
      <c r="FQ289" s="190"/>
      <c r="FR289" s="190"/>
      <c r="FS289" s="190"/>
      <c r="FT289" s="190"/>
      <c r="FU289" s="190"/>
      <c r="FV289" s="190"/>
      <c r="FW289" s="190"/>
      <c r="FX289" s="190"/>
      <c r="FY289" s="190"/>
      <c r="FZ289" s="190"/>
      <c r="GA289" s="190"/>
      <c r="GB289" s="190"/>
      <c r="GC289" s="190"/>
      <c r="GD289" s="190"/>
      <c r="GE289" s="190"/>
      <c r="GF289" s="190"/>
      <c r="GG289" s="190"/>
      <c r="GH289" s="190"/>
      <c r="GI289" s="190"/>
      <c r="GJ289" s="190"/>
      <c r="GK289" s="190"/>
      <c r="GL289" s="190"/>
      <c r="GM289" s="190"/>
      <c r="GN289" s="190"/>
      <c r="GO289" s="190"/>
      <c r="GP289" s="190"/>
      <c r="GQ289" s="190"/>
      <c r="GR289" s="190"/>
      <c r="GS289" s="190"/>
      <c r="GT289" s="190"/>
      <c r="GU289" s="190"/>
      <c r="GV289" s="190"/>
      <c r="GW289" s="190"/>
      <c r="GX289" s="190"/>
      <c r="GY289" s="190"/>
      <c r="GZ289" s="190"/>
      <c r="HA289" s="190"/>
      <c r="HB289" s="190"/>
      <c r="HC289" s="190"/>
      <c r="HD289" s="190"/>
      <c r="HE289" s="190"/>
      <c r="HF289" s="190"/>
      <c r="HG289" s="190"/>
      <c r="HH289" s="190"/>
      <c r="HI289" s="190"/>
      <c r="HJ289" s="190"/>
      <c r="HK289" s="190"/>
      <c r="HL289" s="190"/>
      <c r="HM289" s="190"/>
      <c r="HN289" s="190"/>
      <c r="HO289" s="190"/>
      <c r="HP289" s="190"/>
      <c r="HQ289" s="190"/>
      <c r="HR289" s="190"/>
      <c r="HS289" s="190"/>
      <c r="HT289" s="190"/>
      <c r="HU289" s="190"/>
      <c r="HV289" s="190"/>
      <c r="HW289" s="190"/>
      <c r="HX289" s="190"/>
      <c r="HY289" s="190"/>
      <c r="HZ289" s="190"/>
      <c r="IA289" s="190"/>
      <c r="IB289" s="190"/>
      <c r="IC289" s="190"/>
      <c r="ID289" s="190"/>
      <c r="IE289" s="190"/>
      <c r="IF289" s="190"/>
      <c r="IG289" s="190"/>
      <c r="IH289" s="190"/>
      <c r="II289" s="190"/>
      <c r="IJ289" s="190"/>
      <c r="IK289" s="190"/>
      <c r="IL289" s="190"/>
      <c r="IM289" s="190"/>
      <c r="IN289" s="190"/>
      <c r="IO289" s="190"/>
      <c r="IP289" s="190"/>
      <c r="IQ289" s="190"/>
      <c r="IR289" s="190"/>
      <c r="IS289" s="190"/>
      <c r="IT289" s="190"/>
      <c r="IU289" s="190"/>
      <c r="IV289" s="190"/>
    </row>
    <row r="290" spans="1:256" ht="31.5">
      <c r="A290" s="188" t="s">
        <v>748</v>
      </c>
      <c r="B290" s="197"/>
      <c r="C290" s="197"/>
      <c r="D290" s="197"/>
      <c r="E290" s="189">
        <f t="shared" si="47"/>
        <v>81200</v>
      </c>
      <c r="F290" s="189">
        <f t="shared" si="47"/>
        <v>25200</v>
      </c>
      <c r="G290" s="189">
        <f t="shared" si="47"/>
        <v>56000</v>
      </c>
      <c r="H290" s="189">
        <f>SUM(H291:H292)</f>
        <v>0</v>
      </c>
      <c r="I290" s="189">
        <f>SUM(I291:I292)</f>
        <v>0</v>
      </c>
      <c r="J290" s="189">
        <f t="shared" si="48"/>
        <v>0</v>
      </c>
      <c r="K290" s="189">
        <f>SUM(K291:K292)</f>
        <v>0</v>
      </c>
      <c r="L290" s="189">
        <f>SUM(L291:L292)</f>
        <v>0</v>
      </c>
      <c r="M290" s="189">
        <f t="shared" si="49"/>
        <v>0</v>
      </c>
      <c r="N290" s="189">
        <f>SUM(N291:N292)</f>
        <v>25200</v>
      </c>
      <c r="O290" s="189">
        <f>SUM(O291:O292)</f>
        <v>25200</v>
      </c>
      <c r="P290" s="189">
        <f t="shared" si="50"/>
        <v>0</v>
      </c>
      <c r="Q290" s="189">
        <f>SUM(Q291:Q292)</f>
        <v>0</v>
      </c>
      <c r="R290" s="189">
        <f>SUM(R291:R292)</f>
        <v>0</v>
      </c>
      <c r="S290" s="189">
        <f t="shared" si="51"/>
        <v>0</v>
      </c>
      <c r="T290" s="189">
        <f>SUM(T291:T292)</f>
        <v>56000</v>
      </c>
      <c r="U290" s="189">
        <f>SUM(U291:U292)</f>
        <v>0</v>
      </c>
      <c r="V290" s="189">
        <f t="shared" si="52"/>
        <v>56000</v>
      </c>
      <c r="W290" s="189">
        <f>SUM(W291:W292)</f>
        <v>0</v>
      </c>
      <c r="X290" s="189">
        <f>SUM(X291:X292)</f>
        <v>0</v>
      </c>
      <c r="Y290" s="189">
        <f t="shared" si="53"/>
        <v>0</v>
      </c>
      <c r="Z290" s="189">
        <f>SUM(Z291:Z292)</f>
        <v>0</v>
      </c>
      <c r="AA290" s="189">
        <f>SUM(AA291:AA292)</f>
        <v>0</v>
      </c>
      <c r="AB290" s="189">
        <f t="shared" si="54"/>
        <v>0</v>
      </c>
      <c r="AC290" s="189">
        <f>SUM(AC291:AC292)</f>
        <v>0</v>
      </c>
      <c r="AD290" s="189">
        <f>SUM(AD291:AD292)</f>
        <v>0</v>
      </c>
      <c r="AE290" s="189">
        <f t="shared" si="55"/>
        <v>0</v>
      </c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  <c r="BB290" s="187"/>
      <c r="BC290" s="187"/>
      <c r="BD290" s="187"/>
      <c r="BE290" s="187"/>
      <c r="BF290" s="187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  <c r="BS290" s="187"/>
      <c r="BT290" s="187"/>
      <c r="BU290" s="187"/>
      <c r="BV290" s="187"/>
      <c r="BW290" s="187"/>
      <c r="BX290" s="187"/>
      <c r="BY290" s="187"/>
      <c r="BZ290" s="187"/>
      <c r="CA290" s="187"/>
      <c r="CB290" s="187"/>
      <c r="CC290" s="187"/>
      <c r="CD290" s="187"/>
      <c r="CE290" s="187"/>
      <c r="CF290" s="187"/>
      <c r="CG290" s="187"/>
      <c r="CH290" s="187"/>
      <c r="CI290" s="187"/>
      <c r="CJ290" s="187"/>
      <c r="CK290" s="187"/>
      <c r="CL290" s="187"/>
      <c r="CM290" s="187"/>
      <c r="CN290" s="187"/>
      <c r="CO290" s="187"/>
      <c r="CP290" s="187"/>
      <c r="CQ290" s="187"/>
      <c r="CR290" s="187"/>
      <c r="CS290" s="187"/>
      <c r="CT290" s="187"/>
      <c r="CU290" s="187"/>
      <c r="CV290" s="187"/>
      <c r="CW290" s="187"/>
      <c r="CX290" s="187"/>
      <c r="CY290" s="187"/>
      <c r="CZ290" s="187"/>
      <c r="DA290" s="187"/>
      <c r="DB290" s="187"/>
      <c r="DC290" s="187"/>
      <c r="DD290" s="187"/>
      <c r="DE290" s="187"/>
      <c r="DF290" s="187"/>
      <c r="DG290" s="187"/>
      <c r="DH290" s="187"/>
      <c r="DI290" s="187"/>
      <c r="DJ290" s="187"/>
      <c r="DK290" s="187"/>
      <c r="DL290" s="187"/>
      <c r="DM290" s="187"/>
      <c r="DN290" s="187"/>
      <c r="DO290" s="187"/>
      <c r="DP290" s="187"/>
      <c r="DQ290" s="187"/>
      <c r="DR290" s="187"/>
      <c r="DS290" s="187"/>
      <c r="DT290" s="187"/>
      <c r="DU290" s="187"/>
      <c r="DV290" s="187"/>
      <c r="DW290" s="187"/>
      <c r="DX290" s="187"/>
      <c r="DY290" s="187"/>
      <c r="DZ290" s="187"/>
      <c r="EA290" s="187"/>
      <c r="EB290" s="187"/>
      <c r="EC290" s="187"/>
      <c r="ED290" s="187"/>
      <c r="EE290" s="187"/>
      <c r="EF290" s="187"/>
      <c r="EG290" s="187"/>
      <c r="EH290" s="187"/>
      <c r="EI290" s="187"/>
      <c r="EJ290" s="187"/>
      <c r="EK290" s="187"/>
      <c r="EL290" s="187"/>
      <c r="EM290" s="187"/>
      <c r="EN290" s="187"/>
      <c r="EO290" s="187"/>
      <c r="EP290" s="187"/>
      <c r="EQ290" s="187"/>
      <c r="ER290" s="187"/>
      <c r="ES290" s="187"/>
      <c r="ET290" s="187"/>
      <c r="EU290" s="187"/>
      <c r="EV290" s="187"/>
      <c r="EW290" s="187"/>
      <c r="EX290" s="187"/>
      <c r="EY290" s="187"/>
      <c r="EZ290" s="187"/>
      <c r="FA290" s="187"/>
      <c r="FB290" s="187"/>
      <c r="FC290" s="187"/>
      <c r="FD290" s="187"/>
      <c r="FE290" s="187"/>
      <c r="FF290" s="187"/>
      <c r="FG290" s="187"/>
      <c r="FH290" s="187"/>
      <c r="FI290" s="187"/>
      <c r="FJ290" s="187"/>
      <c r="FK290" s="187"/>
      <c r="FL290" s="187"/>
      <c r="FM290" s="187"/>
      <c r="FN290" s="187"/>
      <c r="FO290" s="187"/>
      <c r="FP290" s="187"/>
      <c r="FQ290" s="187"/>
      <c r="FR290" s="187"/>
      <c r="FS290" s="187"/>
      <c r="FT290" s="187"/>
      <c r="FU290" s="187"/>
      <c r="FV290" s="187"/>
      <c r="FW290" s="187"/>
      <c r="FX290" s="187"/>
      <c r="FY290" s="187"/>
      <c r="FZ290" s="187"/>
      <c r="GA290" s="187"/>
      <c r="GB290" s="187"/>
      <c r="GC290" s="187"/>
      <c r="GD290" s="187"/>
      <c r="GE290" s="187"/>
      <c r="GF290" s="187"/>
      <c r="GG290" s="187"/>
      <c r="GH290" s="187"/>
      <c r="GI290" s="187"/>
      <c r="GJ290" s="187"/>
      <c r="GK290" s="190"/>
      <c r="GL290" s="190"/>
      <c r="GM290" s="190"/>
      <c r="GN290" s="190"/>
      <c r="GO290" s="190"/>
      <c r="GP290" s="190"/>
      <c r="GQ290" s="190"/>
      <c r="GR290" s="190"/>
      <c r="GS290" s="190"/>
      <c r="GT290" s="190"/>
      <c r="GU290" s="190"/>
      <c r="GV290" s="190"/>
      <c r="GW290" s="190"/>
      <c r="GX290" s="190"/>
      <c r="GY290" s="190"/>
      <c r="GZ290" s="190"/>
      <c r="HA290" s="190"/>
      <c r="HB290" s="190"/>
      <c r="HC290" s="190"/>
      <c r="HD290" s="190"/>
      <c r="HE290" s="190"/>
      <c r="HF290" s="190"/>
      <c r="HG290" s="190"/>
      <c r="HH290" s="190"/>
      <c r="HI290" s="190"/>
      <c r="HJ290" s="190"/>
      <c r="HK290" s="190"/>
      <c r="HL290" s="190"/>
      <c r="HM290" s="190"/>
      <c r="HN290" s="190"/>
      <c r="HO290" s="190"/>
      <c r="HP290" s="190"/>
      <c r="HQ290" s="190"/>
      <c r="HR290" s="190"/>
      <c r="HS290" s="190"/>
      <c r="HT290" s="190"/>
      <c r="HU290" s="190"/>
      <c r="HV290" s="190"/>
      <c r="HW290" s="190"/>
      <c r="HX290" s="190"/>
      <c r="HY290" s="190"/>
      <c r="HZ290" s="190"/>
      <c r="IA290" s="190"/>
      <c r="IB290" s="190"/>
      <c r="IC290" s="190"/>
      <c r="ID290" s="190"/>
      <c r="IE290" s="190"/>
      <c r="IF290" s="190"/>
      <c r="IG290" s="190"/>
      <c r="IH290" s="190"/>
      <c r="II290" s="190"/>
      <c r="IJ290" s="190"/>
      <c r="IK290" s="190"/>
      <c r="IL290" s="190"/>
      <c r="IM290" s="190"/>
      <c r="IN290" s="190"/>
      <c r="IO290" s="190"/>
      <c r="IP290" s="190"/>
      <c r="IQ290" s="190"/>
      <c r="IR290" s="190"/>
      <c r="IS290" s="190"/>
      <c r="IT290" s="190"/>
      <c r="IU290" s="190"/>
      <c r="IV290" s="190"/>
    </row>
    <row r="291" spans="1:256" ht="31.5">
      <c r="A291" s="198" t="s">
        <v>844</v>
      </c>
      <c r="B291" s="199">
        <v>1</v>
      </c>
      <c r="C291" s="199">
        <v>739</v>
      </c>
      <c r="D291" s="199">
        <v>5204</v>
      </c>
      <c r="E291" s="201">
        <f t="shared" si="47"/>
        <v>56000</v>
      </c>
      <c r="F291" s="201">
        <f t="shared" si="47"/>
        <v>0</v>
      </c>
      <c r="G291" s="201">
        <f t="shared" si="47"/>
        <v>56000</v>
      </c>
      <c r="H291" s="201"/>
      <c r="I291" s="201"/>
      <c r="J291" s="201">
        <f t="shared" si="48"/>
        <v>0</v>
      </c>
      <c r="K291" s="201"/>
      <c r="L291" s="201"/>
      <c r="M291" s="201">
        <f t="shared" si="49"/>
        <v>0</v>
      </c>
      <c r="N291" s="201"/>
      <c r="O291" s="201"/>
      <c r="P291" s="201">
        <f t="shared" si="50"/>
        <v>0</v>
      </c>
      <c r="Q291" s="201"/>
      <c r="R291" s="201"/>
      <c r="S291" s="201">
        <f t="shared" si="51"/>
        <v>0</v>
      </c>
      <c r="T291" s="201">
        <f>55000+1000</f>
        <v>56000</v>
      </c>
      <c r="U291" s="201"/>
      <c r="V291" s="201">
        <f t="shared" si="52"/>
        <v>56000</v>
      </c>
      <c r="W291" s="201"/>
      <c r="X291" s="201"/>
      <c r="Y291" s="201">
        <f t="shared" si="53"/>
        <v>0</v>
      </c>
      <c r="Z291" s="201"/>
      <c r="AA291" s="201"/>
      <c r="AB291" s="201">
        <f t="shared" si="54"/>
        <v>0</v>
      </c>
      <c r="AC291" s="201"/>
      <c r="AD291" s="201"/>
      <c r="AE291" s="201">
        <f t="shared" si="55"/>
        <v>0</v>
      </c>
      <c r="AF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  <c r="BI291" s="190"/>
      <c r="BJ291" s="190"/>
      <c r="BK291" s="190"/>
      <c r="BL291" s="190"/>
      <c r="BM291" s="190"/>
      <c r="BN291" s="190"/>
      <c r="BO291" s="190"/>
      <c r="BP291" s="190"/>
      <c r="BQ291" s="190"/>
      <c r="BR291" s="190"/>
      <c r="BS291" s="190"/>
      <c r="BT291" s="190"/>
      <c r="BU291" s="190"/>
      <c r="BV291" s="190"/>
      <c r="BW291" s="190"/>
      <c r="BX291" s="190"/>
      <c r="BY291" s="190"/>
      <c r="BZ291" s="190"/>
      <c r="CA291" s="190"/>
      <c r="CB291" s="190"/>
      <c r="CC291" s="190"/>
      <c r="CD291" s="190"/>
      <c r="CE291" s="190"/>
      <c r="CF291" s="190"/>
      <c r="CG291" s="190"/>
      <c r="CH291" s="190"/>
      <c r="CI291" s="190"/>
      <c r="CJ291" s="190"/>
      <c r="CK291" s="190"/>
      <c r="CL291" s="190"/>
      <c r="CM291" s="190"/>
      <c r="CN291" s="190"/>
      <c r="CO291" s="190"/>
      <c r="CP291" s="190"/>
      <c r="CQ291" s="190"/>
      <c r="CR291" s="190"/>
      <c r="CS291" s="190"/>
      <c r="CT291" s="190"/>
      <c r="CU291" s="190"/>
      <c r="CV291" s="190"/>
      <c r="CW291" s="190"/>
      <c r="CX291" s="190"/>
      <c r="CY291" s="190"/>
      <c r="CZ291" s="190"/>
      <c r="DA291" s="190"/>
      <c r="DB291" s="190"/>
      <c r="DC291" s="190"/>
      <c r="DD291" s="190"/>
      <c r="DE291" s="190"/>
      <c r="DF291" s="190"/>
      <c r="DG291" s="190"/>
      <c r="DH291" s="190"/>
      <c r="DI291" s="190"/>
      <c r="DJ291" s="190"/>
      <c r="DK291" s="190"/>
      <c r="DL291" s="190"/>
      <c r="DM291" s="190"/>
      <c r="DN291" s="190"/>
      <c r="DO291" s="190"/>
      <c r="DP291" s="190"/>
      <c r="DQ291" s="190"/>
      <c r="DR291" s="190"/>
      <c r="DS291" s="190"/>
      <c r="DT291" s="190"/>
      <c r="DU291" s="190"/>
      <c r="DV291" s="190"/>
      <c r="DW291" s="190"/>
      <c r="DX291" s="190"/>
      <c r="DY291" s="190"/>
      <c r="DZ291" s="190"/>
      <c r="EA291" s="190"/>
      <c r="EB291" s="190"/>
      <c r="EC291" s="190"/>
      <c r="ED291" s="190"/>
      <c r="EE291" s="190"/>
      <c r="EF291" s="190"/>
      <c r="EG291" s="190"/>
      <c r="EH291" s="190"/>
      <c r="EI291" s="190"/>
      <c r="EJ291" s="190"/>
      <c r="EK291" s="190"/>
      <c r="EL291" s="190"/>
      <c r="EM291" s="190"/>
      <c r="EN291" s="190"/>
      <c r="EO291" s="190"/>
      <c r="EP291" s="190"/>
      <c r="EQ291" s="190"/>
      <c r="ER291" s="190"/>
      <c r="ES291" s="190"/>
      <c r="ET291" s="190"/>
      <c r="EU291" s="190"/>
      <c r="EV291" s="190"/>
      <c r="EW291" s="190"/>
      <c r="EX291" s="190"/>
      <c r="EY291" s="190"/>
      <c r="EZ291" s="190"/>
      <c r="FA291" s="190"/>
      <c r="FB291" s="190"/>
      <c r="FC291" s="190"/>
      <c r="FD291" s="190"/>
      <c r="FE291" s="190"/>
      <c r="FF291" s="190"/>
      <c r="FG291" s="190"/>
      <c r="FH291" s="190"/>
      <c r="FI291" s="190"/>
      <c r="FJ291" s="190"/>
      <c r="FK291" s="190"/>
      <c r="FL291" s="190"/>
      <c r="FM291" s="190"/>
      <c r="FN291" s="190"/>
      <c r="FO291" s="190"/>
      <c r="FP291" s="190"/>
      <c r="FQ291" s="190"/>
      <c r="FR291" s="190"/>
      <c r="FS291" s="190"/>
      <c r="FT291" s="190"/>
      <c r="FU291" s="190"/>
      <c r="FV291" s="190"/>
      <c r="FW291" s="190"/>
      <c r="FX291" s="190"/>
      <c r="FY291" s="190"/>
      <c r="FZ291" s="190"/>
      <c r="GA291" s="190"/>
      <c r="GB291" s="190"/>
      <c r="GC291" s="190"/>
      <c r="GD291" s="190"/>
      <c r="GE291" s="190"/>
      <c r="GF291" s="190"/>
      <c r="GG291" s="190"/>
      <c r="GH291" s="190"/>
      <c r="GI291" s="190"/>
      <c r="GJ291" s="190"/>
      <c r="GK291" s="190"/>
      <c r="GL291" s="190"/>
      <c r="GM291" s="190"/>
      <c r="GN291" s="190"/>
      <c r="GO291" s="190"/>
      <c r="GP291" s="190"/>
      <c r="GQ291" s="190"/>
      <c r="GR291" s="190"/>
      <c r="GS291" s="190"/>
      <c r="GT291" s="190"/>
      <c r="GU291" s="190"/>
      <c r="GV291" s="190"/>
      <c r="GW291" s="190"/>
      <c r="GX291" s="190"/>
      <c r="GY291" s="190"/>
      <c r="GZ291" s="190"/>
      <c r="HA291" s="190"/>
      <c r="HB291" s="190"/>
      <c r="HC291" s="190"/>
      <c r="HD291" s="190"/>
      <c r="HE291" s="190"/>
      <c r="HF291" s="190"/>
      <c r="HG291" s="190"/>
      <c r="HH291" s="190"/>
      <c r="HI291" s="190"/>
      <c r="HJ291" s="190"/>
      <c r="HK291" s="190"/>
      <c r="HL291" s="190"/>
      <c r="HM291" s="190"/>
      <c r="HN291" s="190"/>
      <c r="HO291" s="190"/>
      <c r="HP291" s="190"/>
      <c r="HQ291" s="190"/>
      <c r="HR291" s="190"/>
      <c r="HS291" s="190"/>
      <c r="HT291" s="190"/>
      <c r="HU291" s="190"/>
      <c r="HV291" s="190"/>
      <c r="HW291" s="190"/>
      <c r="HX291" s="190"/>
      <c r="HY291" s="190"/>
      <c r="HZ291" s="190"/>
      <c r="IA291" s="190"/>
      <c r="IB291" s="190"/>
      <c r="IC291" s="190"/>
      <c r="ID291" s="190"/>
      <c r="IE291" s="190"/>
      <c r="IF291" s="190"/>
      <c r="IG291" s="190"/>
      <c r="IH291" s="190"/>
      <c r="II291" s="190"/>
      <c r="IJ291" s="190"/>
      <c r="IK291" s="190"/>
      <c r="IL291" s="190"/>
      <c r="IM291" s="190"/>
      <c r="IN291" s="190"/>
      <c r="IO291" s="190"/>
      <c r="IP291" s="190"/>
      <c r="IQ291" s="190"/>
      <c r="IR291" s="190"/>
      <c r="IS291" s="190"/>
      <c r="IT291" s="190"/>
      <c r="IU291" s="190"/>
      <c r="IV291" s="190"/>
    </row>
    <row r="292" spans="1:256" ht="31.5">
      <c r="A292" s="198" t="s">
        <v>845</v>
      </c>
      <c r="B292" s="199">
        <v>2</v>
      </c>
      <c r="C292" s="199">
        <v>714</v>
      </c>
      <c r="D292" s="199">
        <v>5204</v>
      </c>
      <c r="E292" s="201">
        <f t="shared" si="47"/>
        <v>25200</v>
      </c>
      <c r="F292" s="201">
        <f t="shared" si="47"/>
        <v>25200</v>
      </c>
      <c r="G292" s="201">
        <f t="shared" si="47"/>
        <v>0</v>
      </c>
      <c r="H292" s="201"/>
      <c r="I292" s="201"/>
      <c r="J292" s="201">
        <f t="shared" si="48"/>
        <v>0</v>
      </c>
      <c r="K292" s="201"/>
      <c r="L292" s="201"/>
      <c r="M292" s="201">
        <f t="shared" si="49"/>
        <v>0</v>
      </c>
      <c r="N292" s="201">
        <v>25200</v>
      </c>
      <c r="O292" s="201">
        <v>25200</v>
      </c>
      <c r="P292" s="201">
        <f t="shared" si="50"/>
        <v>0</v>
      </c>
      <c r="Q292" s="201"/>
      <c r="R292" s="201"/>
      <c r="S292" s="201">
        <f t="shared" si="51"/>
        <v>0</v>
      </c>
      <c r="T292" s="201"/>
      <c r="U292" s="201"/>
      <c r="V292" s="201">
        <f t="shared" si="52"/>
        <v>0</v>
      </c>
      <c r="W292" s="201"/>
      <c r="X292" s="201"/>
      <c r="Y292" s="201">
        <f t="shared" si="53"/>
        <v>0</v>
      </c>
      <c r="Z292" s="201"/>
      <c r="AA292" s="201"/>
      <c r="AB292" s="201">
        <f t="shared" si="54"/>
        <v>0</v>
      </c>
      <c r="AC292" s="201"/>
      <c r="AD292" s="201"/>
      <c r="AE292" s="201">
        <f t="shared" si="55"/>
        <v>0</v>
      </c>
      <c r="AF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190"/>
      <c r="BN292" s="190"/>
      <c r="BO292" s="190"/>
      <c r="BP292" s="190"/>
      <c r="BQ292" s="190"/>
      <c r="BR292" s="190"/>
      <c r="BS292" s="190"/>
      <c r="BT292" s="190"/>
      <c r="BU292" s="190"/>
      <c r="BV292" s="190"/>
      <c r="BW292" s="190"/>
      <c r="BX292" s="190"/>
      <c r="BY292" s="190"/>
      <c r="BZ292" s="190"/>
      <c r="CA292" s="190"/>
      <c r="CB292" s="190"/>
      <c r="CC292" s="190"/>
      <c r="CD292" s="190"/>
      <c r="CE292" s="190"/>
      <c r="CF292" s="190"/>
      <c r="CG292" s="190"/>
      <c r="CH292" s="190"/>
      <c r="CI292" s="190"/>
      <c r="CJ292" s="190"/>
      <c r="CK292" s="190"/>
      <c r="CL292" s="190"/>
      <c r="CM292" s="190"/>
      <c r="CN292" s="190"/>
      <c r="CO292" s="190"/>
      <c r="CP292" s="190"/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0"/>
      <c r="DF292" s="190"/>
      <c r="DG292" s="190"/>
      <c r="DH292" s="190"/>
      <c r="DI292" s="190"/>
      <c r="DJ292" s="190"/>
      <c r="DK292" s="190"/>
      <c r="DL292" s="190"/>
      <c r="DM292" s="190"/>
      <c r="DN292" s="190"/>
      <c r="DO292" s="190"/>
      <c r="DP292" s="190"/>
      <c r="DQ292" s="190"/>
      <c r="DR292" s="190"/>
      <c r="DS292" s="190"/>
      <c r="DT292" s="190"/>
      <c r="DU292" s="190"/>
      <c r="DV292" s="190"/>
      <c r="DW292" s="190"/>
      <c r="DX292" s="190"/>
      <c r="DY292" s="190"/>
      <c r="DZ292" s="190"/>
      <c r="EA292" s="190"/>
      <c r="EB292" s="190"/>
      <c r="EC292" s="190"/>
      <c r="ED292" s="190"/>
      <c r="EE292" s="190"/>
      <c r="EF292" s="190"/>
      <c r="EG292" s="190"/>
      <c r="EH292" s="190"/>
      <c r="EI292" s="190"/>
      <c r="EJ292" s="190"/>
      <c r="EK292" s="190"/>
      <c r="EL292" s="190"/>
      <c r="EM292" s="190"/>
      <c r="EN292" s="190"/>
      <c r="EO292" s="190"/>
      <c r="EP292" s="190"/>
      <c r="EQ292" s="190"/>
      <c r="ER292" s="190"/>
      <c r="ES292" s="190"/>
      <c r="ET292" s="190"/>
      <c r="EU292" s="190"/>
      <c r="EV292" s="190"/>
      <c r="EW292" s="190"/>
      <c r="EX292" s="190"/>
      <c r="EY292" s="190"/>
      <c r="EZ292" s="190"/>
      <c r="FA292" s="190"/>
      <c r="FB292" s="190"/>
      <c r="FC292" s="190"/>
      <c r="FD292" s="190"/>
      <c r="FE292" s="190"/>
      <c r="FF292" s="190"/>
      <c r="FG292" s="190"/>
      <c r="FH292" s="190"/>
      <c r="FI292" s="190"/>
      <c r="FJ292" s="190"/>
      <c r="FK292" s="190"/>
      <c r="FL292" s="190"/>
      <c r="FM292" s="190"/>
      <c r="FN292" s="190"/>
      <c r="FO292" s="190"/>
      <c r="FP292" s="190"/>
      <c r="FQ292" s="190"/>
      <c r="FR292" s="190"/>
      <c r="FS292" s="190"/>
      <c r="FT292" s="190"/>
      <c r="FU292" s="190"/>
      <c r="FV292" s="190"/>
      <c r="FW292" s="190"/>
      <c r="FX292" s="190"/>
      <c r="FY292" s="190"/>
      <c r="FZ292" s="190"/>
      <c r="GA292" s="190"/>
      <c r="GB292" s="190"/>
      <c r="GC292" s="190"/>
      <c r="GD292" s="190"/>
      <c r="GE292" s="190"/>
      <c r="GF292" s="190"/>
      <c r="GG292" s="190"/>
      <c r="GH292" s="190"/>
      <c r="GI292" s="190"/>
      <c r="GJ292" s="190"/>
      <c r="GK292" s="190"/>
      <c r="GL292" s="190"/>
      <c r="GM292" s="190"/>
      <c r="GN292" s="190"/>
      <c r="GO292" s="190"/>
      <c r="GP292" s="190"/>
      <c r="GQ292" s="190"/>
      <c r="GR292" s="190"/>
      <c r="GS292" s="190"/>
      <c r="GT292" s="190"/>
      <c r="GU292" s="190"/>
      <c r="GV292" s="190"/>
      <c r="GW292" s="190"/>
      <c r="GX292" s="190"/>
      <c r="GY292" s="190"/>
      <c r="GZ292" s="190"/>
      <c r="HA292" s="190"/>
      <c r="HB292" s="190"/>
      <c r="HC292" s="190"/>
      <c r="HD292" s="190"/>
      <c r="HE292" s="190"/>
      <c r="HF292" s="190"/>
      <c r="HG292" s="190"/>
      <c r="HH292" s="190"/>
      <c r="HI292" s="190"/>
      <c r="HJ292" s="190"/>
      <c r="HK292" s="190"/>
      <c r="HL292" s="190"/>
      <c r="HM292" s="190"/>
      <c r="HN292" s="190"/>
      <c r="HO292" s="190"/>
      <c r="HP292" s="190"/>
      <c r="HQ292" s="190"/>
      <c r="HR292" s="190"/>
      <c r="HS292" s="190"/>
      <c r="HT292" s="190"/>
      <c r="HU292" s="190"/>
      <c r="HV292" s="190"/>
      <c r="HW292" s="190"/>
      <c r="HX292" s="190"/>
      <c r="HY292" s="190"/>
      <c r="HZ292" s="190"/>
      <c r="IA292" s="190"/>
      <c r="IB292" s="190"/>
      <c r="IC292" s="190"/>
      <c r="ID292" s="190"/>
      <c r="IE292" s="190"/>
      <c r="IF292" s="190"/>
      <c r="IG292" s="190"/>
      <c r="IH292" s="190"/>
      <c r="II292" s="190"/>
      <c r="IJ292" s="190"/>
      <c r="IK292" s="190"/>
      <c r="IL292" s="190"/>
      <c r="IM292" s="190"/>
      <c r="IN292" s="190"/>
      <c r="IO292" s="190"/>
      <c r="IP292" s="190"/>
      <c r="IQ292" s="190"/>
      <c r="IR292" s="190"/>
      <c r="IS292" s="190"/>
      <c r="IT292" s="190"/>
      <c r="IU292" s="190"/>
      <c r="IV292" s="190"/>
    </row>
    <row r="293" spans="1:256" ht="15.75">
      <c r="A293" s="188" t="s">
        <v>772</v>
      </c>
      <c r="B293" s="197"/>
      <c r="C293" s="197"/>
      <c r="D293" s="197"/>
      <c r="E293" s="189">
        <f t="shared" si="47"/>
        <v>175764</v>
      </c>
      <c r="F293" s="189">
        <f t="shared" si="47"/>
        <v>0</v>
      </c>
      <c r="G293" s="189">
        <f t="shared" si="47"/>
        <v>175764</v>
      </c>
      <c r="H293" s="189">
        <f>SUM(H294:H295)</f>
        <v>0</v>
      </c>
      <c r="I293" s="189">
        <f>SUM(I294:I295)</f>
        <v>0</v>
      </c>
      <c r="J293" s="189">
        <f t="shared" si="48"/>
        <v>0</v>
      </c>
      <c r="K293" s="189">
        <f>SUM(K294:K295)</f>
        <v>0</v>
      </c>
      <c r="L293" s="189">
        <f>SUM(L294:L295)</f>
        <v>0</v>
      </c>
      <c r="M293" s="189">
        <f t="shared" si="49"/>
        <v>0</v>
      </c>
      <c r="N293" s="189">
        <f>SUM(N294:N295)</f>
        <v>5000</v>
      </c>
      <c r="O293" s="189">
        <f>SUM(O294:O295)</f>
        <v>0</v>
      </c>
      <c r="P293" s="189">
        <f t="shared" si="50"/>
        <v>5000</v>
      </c>
      <c r="Q293" s="189">
        <f>SUM(Q294:Q295)</f>
        <v>170764</v>
      </c>
      <c r="R293" s="189">
        <f>SUM(R294:R295)</f>
        <v>0</v>
      </c>
      <c r="S293" s="189">
        <f t="shared" si="51"/>
        <v>170764</v>
      </c>
      <c r="T293" s="189">
        <f>SUM(T294:T295)</f>
        <v>0</v>
      </c>
      <c r="U293" s="189">
        <f>SUM(U294:U295)</f>
        <v>0</v>
      </c>
      <c r="V293" s="189">
        <f t="shared" si="52"/>
        <v>0</v>
      </c>
      <c r="W293" s="189">
        <f>SUM(W294:W295)</f>
        <v>0</v>
      </c>
      <c r="X293" s="189">
        <f>SUM(X294:X295)</f>
        <v>0</v>
      </c>
      <c r="Y293" s="189">
        <f t="shared" si="53"/>
        <v>0</v>
      </c>
      <c r="Z293" s="189">
        <f>SUM(Z294:Z295)</f>
        <v>0</v>
      </c>
      <c r="AA293" s="189">
        <f>SUM(AA294:AA295)</f>
        <v>0</v>
      </c>
      <c r="AB293" s="189">
        <f t="shared" si="54"/>
        <v>0</v>
      </c>
      <c r="AC293" s="189">
        <f>SUM(AC294:AC295)</f>
        <v>0</v>
      </c>
      <c r="AD293" s="189">
        <f>SUM(AD294:AD295)</f>
        <v>0</v>
      </c>
      <c r="AE293" s="189">
        <f t="shared" si="55"/>
        <v>0</v>
      </c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7"/>
      <c r="BB293" s="187"/>
      <c r="BC293" s="187"/>
      <c r="BD293" s="187"/>
      <c r="BE293" s="187"/>
      <c r="BF293" s="187"/>
      <c r="BG293" s="187"/>
      <c r="BH293" s="187"/>
      <c r="BI293" s="187"/>
      <c r="BJ293" s="187"/>
      <c r="BK293" s="187"/>
      <c r="BL293" s="187"/>
      <c r="BM293" s="187"/>
      <c r="BN293" s="187"/>
      <c r="BO293" s="187"/>
      <c r="BP293" s="187"/>
      <c r="BQ293" s="187"/>
      <c r="BR293" s="187"/>
      <c r="BS293" s="187"/>
      <c r="BT293" s="187"/>
      <c r="BU293" s="187"/>
      <c r="BV293" s="187"/>
      <c r="BW293" s="187"/>
      <c r="BX293" s="187"/>
      <c r="BY293" s="187"/>
      <c r="BZ293" s="187"/>
      <c r="CA293" s="187"/>
      <c r="CB293" s="187"/>
      <c r="CC293" s="187"/>
      <c r="CD293" s="187"/>
      <c r="CE293" s="187"/>
      <c r="CF293" s="187"/>
      <c r="CG293" s="187"/>
      <c r="CH293" s="187"/>
      <c r="CI293" s="187"/>
      <c r="CJ293" s="187"/>
      <c r="CK293" s="187"/>
      <c r="CL293" s="187"/>
      <c r="CM293" s="187"/>
      <c r="CN293" s="187"/>
      <c r="CO293" s="187"/>
      <c r="CP293" s="187"/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7"/>
      <c r="DE293" s="187"/>
      <c r="DF293" s="187"/>
      <c r="DG293" s="187"/>
      <c r="DH293" s="187"/>
      <c r="DI293" s="187"/>
      <c r="DJ293" s="187"/>
      <c r="DK293" s="187"/>
      <c r="DL293" s="187"/>
      <c r="DM293" s="187"/>
      <c r="DN293" s="187"/>
      <c r="DO293" s="187"/>
      <c r="DP293" s="187"/>
      <c r="DQ293" s="187"/>
      <c r="DR293" s="187"/>
      <c r="DS293" s="187"/>
      <c r="DT293" s="187"/>
      <c r="DU293" s="187"/>
      <c r="DV293" s="187"/>
      <c r="DW293" s="187"/>
      <c r="DX293" s="187"/>
      <c r="DY293" s="187"/>
      <c r="DZ293" s="187"/>
      <c r="EA293" s="187"/>
      <c r="EB293" s="187"/>
      <c r="EC293" s="187"/>
      <c r="ED293" s="187"/>
      <c r="EE293" s="187"/>
      <c r="EF293" s="187"/>
      <c r="EG293" s="187"/>
      <c r="EH293" s="187"/>
      <c r="EI293" s="187"/>
      <c r="EJ293" s="187"/>
      <c r="EK293" s="187"/>
      <c r="EL293" s="187"/>
      <c r="EM293" s="187"/>
      <c r="EN293" s="187"/>
      <c r="EO293" s="187"/>
      <c r="EP293" s="187"/>
      <c r="EQ293" s="187"/>
      <c r="ER293" s="187"/>
      <c r="ES293" s="187"/>
      <c r="ET293" s="187"/>
      <c r="EU293" s="187"/>
      <c r="EV293" s="187"/>
      <c r="EW293" s="187"/>
      <c r="EX293" s="187"/>
      <c r="EY293" s="187"/>
      <c r="EZ293" s="187"/>
      <c r="FA293" s="187"/>
      <c r="FB293" s="187"/>
      <c r="FC293" s="187"/>
      <c r="FD293" s="187"/>
      <c r="FE293" s="187"/>
      <c r="FF293" s="187"/>
      <c r="FG293" s="187"/>
      <c r="FH293" s="187"/>
      <c r="FI293" s="187"/>
      <c r="FJ293" s="187"/>
      <c r="FK293" s="187"/>
      <c r="FL293" s="187"/>
      <c r="FM293" s="187"/>
      <c r="FN293" s="187"/>
      <c r="FO293" s="187"/>
      <c r="FP293" s="187"/>
      <c r="FQ293" s="187"/>
      <c r="FR293" s="187"/>
      <c r="FS293" s="187"/>
      <c r="FT293" s="187"/>
      <c r="FU293" s="187"/>
      <c r="FV293" s="187"/>
      <c r="FW293" s="187"/>
      <c r="FX293" s="187"/>
      <c r="FY293" s="187"/>
      <c r="FZ293" s="187"/>
      <c r="GA293" s="187"/>
      <c r="GB293" s="187"/>
      <c r="GC293" s="187"/>
      <c r="GD293" s="187"/>
      <c r="GE293" s="187"/>
      <c r="GF293" s="187"/>
      <c r="GG293" s="187"/>
      <c r="GH293" s="187"/>
      <c r="GI293" s="187"/>
      <c r="GJ293" s="187"/>
      <c r="GK293" s="190"/>
      <c r="GL293" s="190"/>
      <c r="GM293" s="190"/>
      <c r="GN293" s="190"/>
      <c r="GO293" s="190"/>
      <c r="GP293" s="190"/>
      <c r="GQ293" s="190"/>
      <c r="GR293" s="190"/>
      <c r="GS293" s="190"/>
      <c r="GT293" s="190"/>
      <c r="GU293" s="190"/>
      <c r="GV293" s="190"/>
      <c r="GW293" s="190"/>
      <c r="GX293" s="190"/>
      <c r="GY293" s="190"/>
      <c r="GZ293" s="190"/>
      <c r="HA293" s="190"/>
      <c r="HB293" s="190"/>
      <c r="HC293" s="190"/>
      <c r="HD293" s="190"/>
      <c r="HE293" s="190"/>
      <c r="HF293" s="190"/>
      <c r="HG293" s="190"/>
      <c r="HH293" s="190"/>
      <c r="HI293" s="190"/>
      <c r="HJ293" s="190"/>
      <c r="HK293" s="190"/>
      <c r="HL293" s="190"/>
      <c r="HM293" s="190"/>
      <c r="HN293" s="190"/>
      <c r="HO293" s="190"/>
      <c r="HP293" s="190"/>
      <c r="HQ293" s="190"/>
      <c r="HR293" s="190"/>
      <c r="HS293" s="190"/>
      <c r="HT293" s="190"/>
      <c r="HU293" s="190"/>
      <c r="HV293" s="190"/>
      <c r="HW293" s="190"/>
      <c r="HX293" s="190"/>
      <c r="HY293" s="190"/>
      <c r="HZ293" s="190"/>
      <c r="IA293" s="190"/>
      <c r="IB293" s="190"/>
      <c r="IC293" s="190"/>
      <c r="ID293" s="190"/>
      <c r="IE293" s="190"/>
      <c r="IF293" s="190"/>
      <c r="IG293" s="190"/>
      <c r="IH293" s="190"/>
      <c r="II293" s="190"/>
      <c r="IJ293" s="190"/>
      <c r="IK293" s="190"/>
      <c r="IL293" s="190"/>
      <c r="IM293" s="190"/>
      <c r="IN293" s="190"/>
      <c r="IO293" s="190"/>
      <c r="IP293" s="190"/>
      <c r="IQ293" s="190"/>
      <c r="IR293" s="190"/>
      <c r="IS293" s="190"/>
      <c r="IT293" s="190"/>
      <c r="IU293" s="190"/>
      <c r="IV293" s="190"/>
    </row>
    <row r="294" spans="1:256" ht="78.75">
      <c r="A294" s="210" t="s">
        <v>846</v>
      </c>
      <c r="B294" s="200"/>
      <c r="C294" s="200"/>
      <c r="D294" s="203"/>
      <c r="E294" s="201">
        <f t="shared" si="47"/>
        <v>170764</v>
      </c>
      <c r="F294" s="201">
        <f t="shared" si="47"/>
        <v>0</v>
      </c>
      <c r="G294" s="201">
        <f t="shared" si="47"/>
        <v>170764</v>
      </c>
      <c r="H294" s="201"/>
      <c r="I294" s="201"/>
      <c r="J294" s="201">
        <f t="shared" si="48"/>
        <v>0</v>
      </c>
      <c r="K294" s="201"/>
      <c r="L294" s="201"/>
      <c r="M294" s="201">
        <f t="shared" si="49"/>
        <v>0</v>
      </c>
      <c r="N294" s="201"/>
      <c r="O294" s="201"/>
      <c r="P294" s="201">
        <f t="shared" si="50"/>
        <v>0</v>
      </c>
      <c r="Q294" s="201">
        <v>170764</v>
      </c>
      <c r="R294" s="201"/>
      <c r="S294" s="201">
        <f t="shared" si="51"/>
        <v>170764</v>
      </c>
      <c r="T294" s="201"/>
      <c r="U294" s="201"/>
      <c r="V294" s="201">
        <f t="shared" si="52"/>
        <v>0</v>
      </c>
      <c r="W294" s="201"/>
      <c r="X294" s="201"/>
      <c r="Y294" s="201">
        <f t="shared" si="53"/>
        <v>0</v>
      </c>
      <c r="Z294" s="201"/>
      <c r="AA294" s="201"/>
      <c r="AB294" s="201">
        <f t="shared" si="54"/>
        <v>0</v>
      </c>
      <c r="AC294" s="201"/>
      <c r="AD294" s="201"/>
      <c r="AE294" s="201">
        <f t="shared" si="55"/>
        <v>0</v>
      </c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190"/>
      <c r="BI294" s="190"/>
      <c r="BJ294" s="190"/>
      <c r="BK294" s="190"/>
      <c r="BL294" s="190"/>
      <c r="BM294" s="190"/>
      <c r="BN294" s="190"/>
      <c r="BO294" s="190"/>
      <c r="BP294" s="190"/>
      <c r="BQ294" s="190"/>
      <c r="BR294" s="190"/>
      <c r="BS294" s="190"/>
      <c r="BT294" s="190"/>
      <c r="BU294" s="190"/>
      <c r="BV294" s="190"/>
      <c r="BW294" s="190"/>
      <c r="BX294" s="190"/>
      <c r="BY294" s="190"/>
      <c r="BZ294" s="190"/>
      <c r="CA294" s="190"/>
      <c r="CB294" s="190"/>
      <c r="CC294" s="190"/>
      <c r="CD294" s="190"/>
      <c r="CE294" s="190"/>
      <c r="CF294" s="190"/>
      <c r="CG294" s="190"/>
      <c r="CH294" s="190"/>
      <c r="CI294" s="190"/>
      <c r="CJ294" s="190"/>
      <c r="CK294" s="190"/>
      <c r="CL294" s="190"/>
      <c r="CM294" s="190"/>
      <c r="CN294" s="190"/>
      <c r="CO294" s="190"/>
      <c r="CP294" s="190"/>
      <c r="CQ294" s="190"/>
      <c r="CR294" s="190"/>
      <c r="CS294" s="190"/>
      <c r="CT294" s="190"/>
      <c r="CU294" s="190"/>
      <c r="CV294" s="190"/>
      <c r="CW294" s="190"/>
      <c r="CX294" s="190"/>
      <c r="CY294" s="190"/>
      <c r="CZ294" s="190"/>
      <c r="DA294" s="190"/>
      <c r="DB294" s="190"/>
      <c r="DC294" s="190"/>
      <c r="DD294" s="190"/>
      <c r="DE294" s="190"/>
      <c r="DF294" s="190"/>
      <c r="DG294" s="190"/>
      <c r="DH294" s="190"/>
      <c r="DI294" s="190"/>
      <c r="DJ294" s="190"/>
      <c r="DK294" s="190"/>
      <c r="DL294" s="190"/>
      <c r="DM294" s="190"/>
      <c r="DN294" s="190"/>
      <c r="DO294" s="190"/>
      <c r="DP294" s="190"/>
      <c r="DQ294" s="190"/>
      <c r="DR294" s="190"/>
      <c r="DS294" s="190"/>
      <c r="DT294" s="190"/>
      <c r="DU294" s="190"/>
      <c r="DV294" s="190"/>
      <c r="DW294" s="190"/>
      <c r="DX294" s="190"/>
      <c r="DY294" s="190"/>
      <c r="DZ294" s="190"/>
      <c r="EA294" s="190"/>
      <c r="EB294" s="190"/>
      <c r="EC294" s="190"/>
      <c r="ED294" s="190"/>
      <c r="EE294" s="190"/>
      <c r="EF294" s="190"/>
      <c r="EG294" s="190"/>
      <c r="EH294" s="190"/>
      <c r="EI294" s="190"/>
      <c r="EJ294" s="190"/>
      <c r="EK294" s="190"/>
      <c r="EL294" s="190"/>
      <c r="EM294" s="190"/>
      <c r="EN294" s="190"/>
      <c r="EO294" s="190"/>
      <c r="EP294" s="190"/>
      <c r="EQ294" s="190"/>
      <c r="ER294" s="190"/>
      <c r="ES294" s="190"/>
      <c r="ET294" s="190"/>
      <c r="EU294" s="190"/>
      <c r="EV294" s="190"/>
      <c r="EW294" s="190"/>
      <c r="EX294" s="190"/>
      <c r="EY294" s="190"/>
      <c r="EZ294" s="190"/>
      <c r="FA294" s="190"/>
      <c r="FB294" s="190"/>
      <c r="FC294" s="190"/>
      <c r="FD294" s="190"/>
      <c r="FE294" s="190"/>
      <c r="FF294" s="190"/>
      <c r="FG294" s="190"/>
      <c r="FH294" s="190"/>
      <c r="FI294" s="190"/>
      <c r="FJ294" s="190"/>
      <c r="FK294" s="190"/>
      <c r="FL294" s="190"/>
      <c r="FM294" s="190"/>
      <c r="FN294" s="190"/>
      <c r="FO294" s="190"/>
      <c r="FP294" s="190"/>
      <c r="FQ294" s="190"/>
      <c r="FR294" s="190"/>
      <c r="FS294" s="190"/>
      <c r="FT294" s="190"/>
      <c r="FU294" s="190"/>
      <c r="FV294" s="190"/>
      <c r="FW294" s="190"/>
      <c r="FX294" s="190"/>
      <c r="FY294" s="190"/>
      <c r="FZ294" s="190"/>
      <c r="GA294" s="190"/>
      <c r="GB294" s="190"/>
      <c r="GC294" s="190"/>
      <c r="GD294" s="190"/>
      <c r="GE294" s="190"/>
      <c r="GF294" s="190"/>
      <c r="GG294" s="190"/>
      <c r="GH294" s="190"/>
      <c r="GI294" s="190"/>
      <c r="GJ294" s="190"/>
      <c r="GK294" s="190"/>
      <c r="GL294" s="190"/>
      <c r="GM294" s="190"/>
      <c r="GN294" s="190"/>
      <c r="GO294" s="190"/>
      <c r="GP294" s="190"/>
      <c r="GQ294" s="190"/>
      <c r="GR294" s="190"/>
      <c r="GS294" s="190"/>
      <c r="GT294" s="190"/>
      <c r="GU294" s="190"/>
      <c r="GV294" s="190"/>
      <c r="GW294" s="190"/>
      <c r="GX294" s="190"/>
      <c r="GY294" s="190"/>
      <c r="GZ294" s="190"/>
      <c r="HA294" s="190"/>
      <c r="HB294" s="190"/>
      <c r="HC294" s="190"/>
      <c r="HD294" s="190"/>
      <c r="HE294" s="190"/>
      <c r="HF294" s="190"/>
      <c r="HG294" s="190"/>
      <c r="HH294" s="190"/>
      <c r="HI294" s="190"/>
      <c r="HJ294" s="190"/>
      <c r="HK294" s="190"/>
      <c r="HL294" s="190"/>
      <c r="HM294" s="190"/>
      <c r="HN294" s="190"/>
      <c r="HO294" s="190"/>
      <c r="HP294" s="190"/>
      <c r="HQ294" s="190"/>
      <c r="HR294" s="190"/>
      <c r="HS294" s="190"/>
      <c r="HT294" s="190"/>
      <c r="HU294" s="190"/>
      <c r="HV294" s="190"/>
      <c r="HW294" s="190"/>
      <c r="HX294" s="190"/>
      <c r="HY294" s="190"/>
      <c r="HZ294" s="190"/>
      <c r="IA294" s="190"/>
      <c r="IB294" s="190"/>
      <c r="IC294" s="190"/>
      <c r="ID294" s="190"/>
      <c r="IE294" s="190"/>
      <c r="IF294" s="190"/>
      <c r="IG294" s="190"/>
      <c r="IH294" s="190"/>
      <c r="II294" s="190"/>
      <c r="IJ294" s="190"/>
      <c r="IK294" s="190"/>
      <c r="IL294" s="190"/>
      <c r="IM294" s="190"/>
      <c r="IN294" s="190"/>
      <c r="IO294" s="190"/>
      <c r="IP294" s="190"/>
      <c r="IQ294" s="190"/>
      <c r="IR294" s="190"/>
      <c r="IS294" s="190"/>
      <c r="IT294" s="190"/>
      <c r="IU294" s="190"/>
      <c r="IV294" s="190"/>
    </row>
    <row r="295" spans="1:256" ht="31.5">
      <c r="A295" s="192" t="s">
        <v>847</v>
      </c>
      <c r="B295" s="193">
        <v>2</v>
      </c>
      <c r="C295" s="193">
        <v>714</v>
      </c>
      <c r="D295" s="199">
        <v>5205</v>
      </c>
      <c r="E295" s="201">
        <f t="shared" si="47"/>
        <v>5000</v>
      </c>
      <c r="F295" s="201">
        <f t="shared" si="47"/>
        <v>0</v>
      </c>
      <c r="G295" s="201">
        <f t="shared" si="47"/>
        <v>5000</v>
      </c>
      <c r="H295" s="201"/>
      <c r="I295" s="201"/>
      <c r="J295" s="201">
        <f t="shared" si="48"/>
        <v>0</v>
      </c>
      <c r="K295" s="201"/>
      <c r="L295" s="201"/>
      <c r="M295" s="201">
        <f t="shared" si="49"/>
        <v>0</v>
      </c>
      <c r="N295" s="201">
        <v>5000</v>
      </c>
      <c r="O295" s="201"/>
      <c r="P295" s="201">
        <f t="shared" si="50"/>
        <v>5000</v>
      </c>
      <c r="Q295" s="201"/>
      <c r="R295" s="201"/>
      <c r="S295" s="201">
        <f t="shared" si="51"/>
        <v>0</v>
      </c>
      <c r="T295" s="201"/>
      <c r="U295" s="201"/>
      <c r="V295" s="201">
        <f t="shared" si="52"/>
        <v>0</v>
      </c>
      <c r="W295" s="201"/>
      <c r="X295" s="201"/>
      <c r="Y295" s="201">
        <f t="shared" si="53"/>
        <v>0</v>
      </c>
      <c r="Z295" s="201"/>
      <c r="AA295" s="201"/>
      <c r="AB295" s="201">
        <f t="shared" si="54"/>
        <v>0</v>
      </c>
      <c r="AC295" s="201"/>
      <c r="AD295" s="201"/>
      <c r="AE295" s="201">
        <f t="shared" si="55"/>
        <v>0</v>
      </c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190"/>
      <c r="BI295" s="190"/>
      <c r="BJ295" s="190"/>
      <c r="BK295" s="190"/>
      <c r="BL295" s="190"/>
      <c r="BM295" s="190"/>
      <c r="BN295" s="190"/>
      <c r="BO295" s="190"/>
      <c r="BP295" s="190"/>
      <c r="BQ295" s="190"/>
      <c r="BR295" s="190"/>
      <c r="BS295" s="190"/>
      <c r="BT295" s="190"/>
      <c r="BU295" s="190"/>
      <c r="BV295" s="190"/>
      <c r="BW295" s="190"/>
      <c r="BX295" s="190"/>
      <c r="BY295" s="190"/>
      <c r="BZ295" s="190"/>
      <c r="CA295" s="190"/>
      <c r="CB295" s="190"/>
      <c r="CC295" s="190"/>
      <c r="CD295" s="190"/>
      <c r="CE295" s="190"/>
      <c r="CF295" s="190"/>
      <c r="CG295" s="190"/>
      <c r="CH295" s="190"/>
      <c r="CI295" s="190"/>
      <c r="CJ295" s="190"/>
      <c r="CK295" s="190"/>
      <c r="CL295" s="190"/>
      <c r="CM295" s="190"/>
      <c r="CN295" s="190"/>
      <c r="CO295" s="190"/>
      <c r="CP295" s="190"/>
      <c r="CQ295" s="190"/>
      <c r="CR295" s="190"/>
      <c r="CS295" s="190"/>
      <c r="CT295" s="190"/>
      <c r="CU295" s="190"/>
      <c r="CV295" s="190"/>
      <c r="CW295" s="190"/>
      <c r="CX295" s="190"/>
      <c r="CY295" s="190"/>
      <c r="CZ295" s="190"/>
      <c r="DA295" s="190"/>
      <c r="DB295" s="190"/>
      <c r="DC295" s="190"/>
      <c r="DD295" s="190"/>
      <c r="DE295" s="190"/>
      <c r="DF295" s="190"/>
      <c r="DG295" s="190"/>
      <c r="DH295" s="190"/>
      <c r="DI295" s="190"/>
      <c r="DJ295" s="190"/>
      <c r="DK295" s="190"/>
      <c r="DL295" s="190"/>
      <c r="DM295" s="190"/>
      <c r="DN295" s="190"/>
      <c r="DO295" s="190"/>
      <c r="DP295" s="190"/>
      <c r="DQ295" s="190"/>
      <c r="DR295" s="190"/>
      <c r="DS295" s="190"/>
      <c r="DT295" s="190"/>
      <c r="DU295" s="190"/>
      <c r="DV295" s="190"/>
      <c r="DW295" s="190"/>
      <c r="DX295" s="190"/>
      <c r="DY295" s="190"/>
      <c r="DZ295" s="190"/>
      <c r="EA295" s="190"/>
      <c r="EB295" s="190"/>
      <c r="EC295" s="190"/>
      <c r="ED295" s="190"/>
      <c r="EE295" s="190"/>
      <c r="EF295" s="190"/>
      <c r="EG295" s="190"/>
      <c r="EH295" s="190"/>
      <c r="EI295" s="190"/>
      <c r="EJ295" s="190"/>
      <c r="EK295" s="190"/>
      <c r="EL295" s="190"/>
      <c r="EM295" s="190"/>
      <c r="EN295" s="190"/>
      <c r="EO295" s="190"/>
      <c r="EP295" s="190"/>
      <c r="EQ295" s="190"/>
      <c r="ER295" s="190"/>
      <c r="ES295" s="190"/>
      <c r="ET295" s="190"/>
      <c r="EU295" s="190"/>
      <c r="EV295" s="190"/>
      <c r="EW295" s="190"/>
      <c r="EX295" s="190"/>
      <c r="EY295" s="190"/>
      <c r="EZ295" s="190"/>
      <c r="FA295" s="190"/>
      <c r="FB295" s="190"/>
      <c r="FC295" s="190"/>
      <c r="FD295" s="190"/>
      <c r="FE295" s="190"/>
      <c r="FF295" s="190"/>
      <c r="FG295" s="190"/>
      <c r="FH295" s="190"/>
      <c r="FI295" s="190"/>
      <c r="FJ295" s="190"/>
      <c r="FK295" s="190"/>
      <c r="FL295" s="190"/>
      <c r="FM295" s="190"/>
      <c r="FN295" s="190"/>
      <c r="FO295" s="190"/>
      <c r="FP295" s="190"/>
      <c r="FQ295" s="190"/>
      <c r="FR295" s="190"/>
      <c r="FS295" s="190"/>
      <c r="FT295" s="190"/>
      <c r="FU295" s="190"/>
      <c r="FV295" s="190"/>
      <c r="FW295" s="190"/>
      <c r="FX295" s="190"/>
      <c r="FY295" s="190"/>
      <c r="FZ295" s="190"/>
      <c r="GA295" s="190"/>
      <c r="GB295" s="190"/>
      <c r="GC295" s="190"/>
      <c r="GD295" s="190"/>
      <c r="GE295" s="190"/>
      <c r="GF295" s="190"/>
      <c r="GG295" s="190"/>
      <c r="GH295" s="190"/>
      <c r="GI295" s="190"/>
      <c r="GJ295" s="190"/>
      <c r="GK295" s="190"/>
      <c r="GL295" s="190"/>
      <c r="GM295" s="190"/>
      <c r="GN295" s="190"/>
      <c r="GO295" s="190"/>
      <c r="GP295" s="190"/>
      <c r="GQ295" s="190"/>
      <c r="GR295" s="190"/>
      <c r="GS295" s="190"/>
      <c r="GT295" s="190"/>
      <c r="GU295" s="190"/>
      <c r="GV295" s="190"/>
      <c r="GW295" s="190"/>
      <c r="GX295" s="190"/>
      <c r="GY295" s="190"/>
      <c r="GZ295" s="190"/>
      <c r="HA295" s="190"/>
      <c r="HB295" s="190"/>
      <c r="HC295" s="190"/>
      <c r="HD295" s="190"/>
      <c r="HE295" s="190"/>
      <c r="HF295" s="190"/>
      <c r="HG295" s="190"/>
      <c r="HH295" s="190"/>
      <c r="HI295" s="190"/>
      <c r="HJ295" s="190"/>
      <c r="HK295" s="190"/>
      <c r="HL295" s="190"/>
      <c r="HM295" s="190"/>
      <c r="HN295" s="190"/>
      <c r="HO295" s="190"/>
      <c r="HP295" s="190"/>
      <c r="HQ295" s="190"/>
      <c r="HR295" s="190"/>
      <c r="HS295" s="190"/>
      <c r="HT295" s="190"/>
      <c r="HU295" s="190"/>
      <c r="HV295" s="190"/>
      <c r="HW295" s="190"/>
      <c r="HX295" s="190"/>
      <c r="HY295" s="190"/>
      <c r="HZ295" s="190"/>
      <c r="IA295" s="190"/>
      <c r="IB295" s="190"/>
      <c r="IC295" s="190"/>
      <c r="ID295" s="190"/>
      <c r="IE295" s="190"/>
      <c r="IF295" s="190"/>
      <c r="IG295" s="190"/>
      <c r="IH295" s="190"/>
      <c r="II295" s="190"/>
      <c r="IJ295" s="190"/>
      <c r="IK295" s="190"/>
      <c r="IL295" s="190"/>
      <c r="IM295" s="190"/>
      <c r="IN295" s="190"/>
      <c r="IO295" s="190"/>
      <c r="IP295" s="190"/>
      <c r="IQ295" s="190"/>
      <c r="IR295" s="190"/>
      <c r="IS295" s="190"/>
      <c r="IT295" s="190"/>
      <c r="IU295" s="190"/>
      <c r="IV295" s="190"/>
    </row>
    <row r="296" spans="1:256" ht="15.75">
      <c r="A296" s="188" t="s">
        <v>752</v>
      </c>
      <c r="B296" s="197"/>
      <c r="C296" s="197"/>
      <c r="D296" s="197"/>
      <c r="E296" s="189">
        <f t="shared" si="47"/>
        <v>54500</v>
      </c>
      <c r="F296" s="189">
        <f t="shared" si="47"/>
        <v>0</v>
      </c>
      <c r="G296" s="189">
        <f t="shared" si="47"/>
        <v>54500</v>
      </c>
      <c r="H296" s="189">
        <f>SUM(H297:H298)</f>
        <v>0</v>
      </c>
      <c r="I296" s="189">
        <f>SUM(I297:I298)</f>
        <v>0</v>
      </c>
      <c r="J296" s="189">
        <f t="shared" si="48"/>
        <v>0</v>
      </c>
      <c r="K296" s="189">
        <f>SUM(K297:K298)</f>
        <v>0</v>
      </c>
      <c r="L296" s="189">
        <f>SUM(L297:L298)</f>
        <v>0</v>
      </c>
      <c r="M296" s="189">
        <f t="shared" si="49"/>
        <v>0</v>
      </c>
      <c r="N296" s="189">
        <f>SUM(N297:N298)</f>
        <v>54500</v>
      </c>
      <c r="O296" s="189">
        <f>SUM(O297:O298)</f>
        <v>0</v>
      </c>
      <c r="P296" s="189">
        <f t="shared" si="50"/>
        <v>54500</v>
      </c>
      <c r="Q296" s="189">
        <f>SUM(Q297:Q298)</f>
        <v>0</v>
      </c>
      <c r="R296" s="189">
        <f>SUM(R297:R298)</f>
        <v>0</v>
      </c>
      <c r="S296" s="189">
        <f t="shared" si="51"/>
        <v>0</v>
      </c>
      <c r="T296" s="189">
        <f>SUM(T297:T298)</f>
        <v>0</v>
      </c>
      <c r="U296" s="189">
        <f>SUM(U297:U298)</f>
        <v>0</v>
      </c>
      <c r="V296" s="189">
        <f t="shared" si="52"/>
        <v>0</v>
      </c>
      <c r="W296" s="189">
        <f>SUM(W297:W298)</f>
        <v>0</v>
      </c>
      <c r="X296" s="189">
        <f>SUM(X297:X298)</f>
        <v>0</v>
      </c>
      <c r="Y296" s="189">
        <f t="shared" si="53"/>
        <v>0</v>
      </c>
      <c r="Z296" s="189">
        <f>SUM(Z297:Z298)</f>
        <v>0</v>
      </c>
      <c r="AA296" s="189">
        <f>SUM(AA297:AA298)</f>
        <v>0</v>
      </c>
      <c r="AB296" s="189">
        <f t="shared" si="54"/>
        <v>0</v>
      </c>
      <c r="AC296" s="189">
        <f>SUM(AC297:AC298)</f>
        <v>0</v>
      </c>
      <c r="AD296" s="189">
        <f>SUM(AD297:AD298)</f>
        <v>0</v>
      </c>
      <c r="AE296" s="189">
        <f t="shared" si="55"/>
        <v>0</v>
      </c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  <c r="BA296" s="187"/>
      <c r="BB296" s="187"/>
      <c r="BC296" s="187"/>
      <c r="BD296" s="187"/>
      <c r="BE296" s="187"/>
      <c r="BF296" s="187"/>
      <c r="BG296" s="187"/>
      <c r="BH296" s="187"/>
      <c r="BI296" s="187"/>
      <c r="BJ296" s="187"/>
      <c r="BK296" s="187"/>
      <c r="BL296" s="187"/>
      <c r="BM296" s="187"/>
      <c r="BN296" s="187"/>
      <c r="BO296" s="187"/>
      <c r="BP296" s="187"/>
      <c r="BQ296" s="187"/>
      <c r="BR296" s="187"/>
      <c r="BS296" s="187"/>
      <c r="BT296" s="187"/>
      <c r="BU296" s="187"/>
      <c r="BV296" s="187"/>
      <c r="BW296" s="187"/>
      <c r="BX296" s="187"/>
      <c r="BY296" s="187"/>
      <c r="BZ296" s="187"/>
      <c r="CA296" s="187"/>
      <c r="CB296" s="187"/>
      <c r="CC296" s="187"/>
      <c r="CD296" s="187"/>
      <c r="CE296" s="187"/>
      <c r="CF296" s="187"/>
      <c r="CG296" s="187"/>
      <c r="CH296" s="187"/>
      <c r="CI296" s="187"/>
      <c r="CJ296" s="187"/>
      <c r="CK296" s="187"/>
      <c r="CL296" s="187"/>
      <c r="CM296" s="187"/>
      <c r="CN296" s="187"/>
      <c r="CO296" s="187"/>
      <c r="CP296" s="187"/>
      <c r="CQ296" s="187"/>
      <c r="CR296" s="187"/>
      <c r="CS296" s="187"/>
      <c r="CT296" s="187"/>
      <c r="CU296" s="187"/>
      <c r="CV296" s="187"/>
      <c r="CW296" s="187"/>
      <c r="CX296" s="187"/>
      <c r="CY296" s="187"/>
      <c r="CZ296" s="187"/>
      <c r="DA296" s="187"/>
      <c r="DB296" s="187"/>
      <c r="DC296" s="187"/>
      <c r="DD296" s="187"/>
      <c r="DE296" s="187"/>
      <c r="DF296" s="187"/>
      <c r="DG296" s="187"/>
      <c r="DH296" s="187"/>
      <c r="DI296" s="187"/>
      <c r="DJ296" s="187"/>
      <c r="DK296" s="187"/>
      <c r="DL296" s="187"/>
      <c r="DM296" s="187"/>
      <c r="DN296" s="187"/>
      <c r="DO296" s="187"/>
      <c r="DP296" s="187"/>
      <c r="DQ296" s="187"/>
      <c r="DR296" s="187"/>
      <c r="DS296" s="187"/>
      <c r="DT296" s="187"/>
      <c r="DU296" s="187"/>
      <c r="DV296" s="187"/>
      <c r="DW296" s="187"/>
      <c r="DX296" s="187"/>
      <c r="DY296" s="187"/>
      <c r="DZ296" s="187"/>
      <c r="EA296" s="187"/>
      <c r="EB296" s="187"/>
      <c r="EC296" s="187"/>
      <c r="ED296" s="187"/>
      <c r="EE296" s="187"/>
      <c r="EF296" s="187"/>
      <c r="EG296" s="187"/>
      <c r="EH296" s="187"/>
      <c r="EI296" s="187"/>
      <c r="EJ296" s="187"/>
      <c r="EK296" s="187"/>
      <c r="EL296" s="187"/>
      <c r="EM296" s="187"/>
      <c r="EN296" s="187"/>
      <c r="EO296" s="187"/>
      <c r="EP296" s="187"/>
      <c r="EQ296" s="187"/>
      <c r="ER296" s="187"/>
      <c r="ES296" s="187"/>
      <c r="ET296" s="187"/>
      <c r="EU296" s="187"/>
      <c r="EV296" s="187"/>
      <c r="EW296" s="187"/>
      <c r="EX296" s="187"/>
      <c r="EY296" s="187"/>
      <c r="EZ296" s="187"/>
      <c r="FA296" s="187"/>
      <c r="FB296" s="187"/>
      <c r="FC296" s="187"/>
      <c r="FD296" s="187"/>
      <c r="FE296" s="187"/>
      <c r="FF296" s="187"/>
      <c r="FG296" s="187"/>
      <c r="FH296" s="187"/>
      <c r="FI296" s="187"/>
      <c r="FJ296" s="187"/>
      <c r="FK296" s="187"/>
      <c r="FL296" s="187"/>
      <c r="FM296" s="187"/>
      <c r="FN296" s="187"/>
      <c r="FO296" s="187"/>
      <c r="FP296" s="187"/>
      <c r="FQ296" s="187"/>
      <c r="FR296" s="187"/>
      <c r="FS296" s="187"/>
      <c r="FT296" s="187"/>
      <c r="FU296" s="187"/>
      <c r="FV296" s="187"/>
      <c r="FW296" s="187"/>
      <c r="FX296" s="187"/>
      <c r="FY296" s="187"/>
      <c r="FZ296" s="187"/>
      <c r="GA296" s="187"/>
      <c r="GB296" s="187"/>
      <c r="GC296" s="187"/>
      <c r="GD296" s="187"/>
      <c r="GE296" s="187"/>
      <c r="GF296" s="187"/>
      <c r="GG296" s="187"/>
      <c r="GH296" s="187"/>
      <c r="GI296" s="187"/>
      <c r="GJ296" s="187"/>
      <c r="GK296" s="190"/>
      <c r="GL296" s="190"/>
      <c r="GM296" s="190"/>
      <c r="GN296" s="190"/>
      <c r="GO296" s="190"/>
      <c r="GP296" s="190"/>
      <c r="GQ296" s="190"/>
      <c r="GR296" s="190"/>
      <c r="GS296" s="190"/>
      <c r="GT296" s="190"/>
      <c r="GU296" s="190"/>
      <c r="GV296" s="190"/>
      <c r="GW296" s="190"/>
      <c r="GX296" s="190"/>
      <c r="GY296" s="190"/>
      <c r="GZ296" s="190"/>
      <c r="HA296" s="190"/>
      <c r="HB296" s="190"/>
      <c r="HC296" s="190"/>
      <c r="HD296" s="190"/>
      <c r="HE296" s="190"/>
      <c r="HF296" s="190"/>
      <c r="HG296" s="190"/>
      <c r="HH296" s="190"/>
      <c r="HI296" s="190"/>
      <c r="HJ296" s="190"/>
      <c r="HK296" s="190"/>
      <c r="HL296" s="190"/>
      <c r="HM296" s="190"/>
      <c r="HN296" s="190"/>
      <c r="HO296" s="190"/>
      <c r="HP296" s="190"/>
      <c r="HQ296" s="190"/>
      <c r="HR296" s="190"/>
      <c r="HS296" s="190"/>
      <c r="HT296" s="190"/>
      <c r="HU296" s="190"/>
      <c r="HV296" s="190"/>
      <c r="HW296" s="190"/>
      <c r="HX296" s="190"/>
      <c r="HY296" s="190"/>
      <c r="HZ296" s="190"/>
      <c r="IA296" s="190"/>
      <c r="IB296" s="190"/>
      <c r="IC296" s="190"/>
      <c r="ID296" s="190"/>
      <c r="IE296" s="190"/>
      <c r="IF296" s="190"/>
      <c r="IG296" s="190"/>
      <c r="IH296" s="190"/>
      <c r="II296" s="190"/>
      <c r="IJ296" s="190"/>
      <c r="IK296" s="190"/>
      <c r="IL296" s="190"/>
      <c r="IM296" s="190"/>
      <c r="IN296" s="190"/>
      <c r="IO296" s="190"/>
      <c r="IP296" s="190"/>
      <c r="IQ296" s="190"/>
      <c r="IR296" s="190"/>
      <c r="IS296" s="190"/>
      <c r="IT296" s="190"/>
      <c r="IU296" s="190"/>
      <c r="IV296" s="190"/>
    </row>
    <row r="297" spans="1:256" ht="47.25">
      <c r="A297" s="198" t="s">
        <v>848</v>
      </c>
      <c r="B297" s="199">
        <v>2</v>
      </c>
      <c r="C297" s="199">
        <v>714</v>
      </c>
      <c r="D297" s="199">
        <v>5206</v>
      </c>
      <c r="E297" s="201">
        <f t="shared" si="47"/>
        <v>5500</v>
      </c>
      <c r="F297" s="201">
        <f t="shared" si="47"/>
        <v>0</v>
      </c>
      <c r="G297" s="201">
        <f t="shared" si="47"/>
        <v>5500</v>
      </c>
      <c r="H297" s="201"/>
      <c r="I297" s="201"/>
      <c r="J297" s="201">
        <f t="shared" si="48"/>
        <v>0</v>
      </c>
      <c r="K297" s="201"/>
      <c r="L297" s="201"/>
      <c r="M297" s="201">
        <f t="shared" si="49"/>
        <v>0</v>
      </c>
      <c r="N297" s="201">
        <v>5500</v>
      </c>
      <c r="O297" s="201"/>
      <c r="P297" s="201">
        <f t="shared" si="50"/>
        <v>5500</v>
      </c>
      <c r="Q297" s="201"/>
      <c r="R297" s="201"/>
      <c r="S297" s="201">
        <f t="shared" si="51"/>
        <v>0</v>
      </c>
      <c r="T297" s="201"/>
      <c r="U297" s="201"/>
      <c r="V297" s="201">
        <f t="shared" si="52"/>
        <v>0</v>
      </c>
      <c r="W297" s="201"/>
      <c r="X297" s="201"/>
      <c r="Y297" s="201">
        <f t="shared" si="53"/>
        <v>0</v>
      </c>
      <c r="Z297" s="201"/>
      <c r="AA297" s="201"/>
      <c r="AB297" s="201">
        <f t="shared" si="54"/>
        <v>0</v>
      </c>
      <c r="AC297" s="201"/>
      <c r="AD297" s="201"/>
      <c r="AE297" s="201">
        <f t="shared" si="55"/>
        <v>0</v>
      </c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  <c r="BI297" s="190"/>
      <c r="BJ297" s="190"/>
      <c r="BK297" s="190"/>
      <c r="BL297" s="190"/>
      <c r="BM297" s="190"/>
      <c r="BN297" s="190"/>
      <c r="BO297" s="190"/>
      <c r="BP297" s="190"/>
      <c r="BQ297" s="190"/>
      <c r="BR297" s="190"/>
      <c r="BS297" s="190"/>
      <c r="BT297" s="190"/>
      <c r="BU297" s="190"/>
      <c r="BV297" s="190"/>
      <c r="BW297" s="190"/>
      <c r="BX297" s="190"/>
      <c r="BY297" s="190"/>
      <c r="BZ297" s="190"/>
      <c r="CA297" s="190"/>
      <c r="CB297" s="190"/>
      <c r="CC297" s="190"/>
      <c r="CD297" s="190"/>
      <c r="CE297" s="190"/>
      <c r="CF297" s="190"/>
      <c r="CG297" s="190"/>
      <c r="CH297" s="190"/>
      <c r="CI297" s="190"/>
      <c r="CJ297" s="190"/>
      <c r="CK297" s="190"/>
      <c r="CL297" s="190"/>
      <c r="CM297" s="190"/>
      <c r="CN297" s="190"/>
      <c r="CO297" s="190"/>
      <c r="CP297" s="190"/>
      <c r="CQ297" s="190"/>
      <c r="CR297" s="190"/>
      <c r="CS297" s="190"/>
      <c r="CT297" s="190"/>
      <c r="CU297" s="190"/>
      <c r="CV297" s="190"/>
      <c r="CW297" s="190"/>
      <c r="CX297" s="190"/>
      <c r="CY297" s="190"/>
      <c r="CZ297" s="190"/>
      <c r="DA297" s="190"/>
      <c r="DB297" s="190"/>
      <c r="DC297" s="190"/>
      <c r="DD297" s="190"/>
      <c r="DE297" s="190"/>
      <c r="DF297" s="190"/>
      <c r="DG297" s="190"/>
      <c r="DH297" s="190"/>
      <c r="DI297" s="190"/>
      <c r="DJ297" s="190"/>
      <c r="DK297" s="190"/>
      <c r="DL297" s="190"/>
      <c r="DM297" s="190"/>
      <c r="DN297" s="190"/>
      <c r="DO297" s="190"/>
      <c r="DP297" s="190"/>
      <c r="DQ297" s="190"/>
      <c r="DR297" s="190"/>
      <c r="DS297" s="190"/>
      <c r="DT297" s="190"/>
      <c r="DU297" s="190"/>
      <c r="DV297" s="190"/>
      <c r="DW297" s="190"/>
      <c r="DX297" s="190"/>
      <c r="DY297" s="190"/>
      <c r="DZ297" s="190"/>
      <c r="EA297" s="190"/>
      <c r="EB297" s="190"/>
      <c r="EC297" s="190"/>
      <c r="ED297" s="190"/>
      <c r="EE297" s="190"/>
      <c r="EF297" s="190"/>
      <c r="EG297" s="190"/>
      <c r="EH297" s="190"/>
      <c r="EI297" s="190"/>
      <c r="EJ297" s="190"/>
      <c r="EK297" s="190"/>
      <c r="EL297" s="190"/>
      <c r="EM297" s="190"/>
      <c r="EN297" s="190"/>
      <c r="EO297" s="190"/>
      <c r="EP297" s="190"/>
      <c r="EQ297" s="190"/>
      <c r="ER297" s="190"/>
      <c r="ES297" s="190"/>
      <c r="ET297" s="190"/>
      <c r="EU297" s="190"/>
      <c r="EV297" s="190"/>
      <c r="EW297" s="190"/>
      <c r="EX297" s="190"/>
      <c r="EY297" s="190"/>
      <c r="EZ297" s="190"/>
      <c r="FA297" s="190"/>
      <c r="FB297" s="190"/>
      <c r="FC297" s="190"/>
      <c r="FD297" s="190"/>
      <c r="FE297" s="190"/>
      <c r="FF297" s="190"/>
      <c r="FG297" s="190"/>
      <c r="FH297" s="190"/>
      <c r="FI297" s="190"/>
      <c r="FJ297" s="190"/>
      <c r="FK297" s="190"/>
      <c r="FL297" s="190"/>
      <c r="FM297" s="190"/>
      <c r="FN297" s="190"/>
      <c r="FO297" s="190"/>
      <c r="FP297" s="190"/>
      <c r="FQ297" s="187"/>
      <c r="FR297" s="187"/>
      <c r="FS297" s="187"/>
      <c r="FT297" s="187"/>
      <c r="FU297" s="187"/>
      <c r="FV297" s="187"/>
      <c r="FW297" s="187"/>
      <c r="FX297" s="187"/>
      <c r="FY297" s="187"/>
      <c r="FZ297" s="187"/>
      <c r="GA297" s="187"/>
      <c r="GB297" s="187"/>
      <c r="GC297" s="187"/>
      <c r="GD297" s="187"/>
      <c r="GE297" s="187"/>
      <c r="GF297" s="187"/>
      <c r="GG297" s="187"/>
      <c r="GH297" s="187"/>
      <c r="GI297" s="187"/>
      <c r="GJ297" s="187"/>
      <c r="GK297" s="190"/>
      <c r="GL297" s="190"/>
      <c r="GM297" s="190"/>
      <c r="GN297" s="190"/>
      <c r="GO297" s="190"/>
      <c r="GP297" s="190"/>
      <c r="GQ297" s="190"/>
      <c r="GR297" s="190"/>
      <c r="GS297" s="190"/>
      <c r="GT297" s="190"/>
      <c r="GU297" s="190"/>
      <c r="GV297" s="190"/>
      <c r="GW297" s="190"/>
      <c r="GX297" s="190"/>
      <c r="GY297" s="190"/>
      <c r="GZ297" s="190"/>
      <c r="HA297" s="190"/>
      <c r="HB297" s="190"/>
      <c r="HC297" s="190"/>
      <c r="HD297" s="190"/>
      <c r="HE297" s="190"/>
      <c r="HF297" s="190"/>
      <c r="HG297" s="190"/>
      <c r="HH297" s="190"/>
      <c r="HI297" s="190"/>
      <c r="HJ297" s="190"/>
      <c r="HK297" s="190"/>
      <c r="HL297" s="190"/>
      <c r="HM297" s="190"/>
      <c r="HN297" s="190"/>
      <c r="HO297" s="190"/>
      <c r="HP297" s="190"/>
      <c r="HQ297" s="190"/>
      <c r="HR297" s="190"/>
      <c r="HS297" s="190"/>
      <c r="HT297" s="190"/>
      <c r="HU297" s="190"/>
      <c r="HV297" s="190"/>
      <c r="HW297" s="190"/>
      <c r="HX297" s="190"/>
      <c r="HY297" s="190"/>
      <c r="HZ297" s="190"/>
      <c r="IA297" s="190"/>
      <c r="IB297" s="190"/>
      <c r="IC297" s="190"/>
      <c r="ID297" s="190"/>
      <c r="IE297" s="190"/>
      <c r="IF297" s="190"/>
      <c r="IG297" s="190"/>
      <c r="IH297" s="190"/>
      <c r="II297" s="190"/>
      <c r="IJ297" s="190"/>
      <c r="IK297" s="190"/>
      <c r="IL297" s="190"/>
      <c r="IM297" s="190"/>
      <c r="IN297" s="190"/>
      <c r="IO297" s="190"/>
      <c r="IP297" s="190"/>
      <c r="IQ297" s="190"/>
      <c r="IR297" s="190"/>
      <c r="IS297" s="190"/>
      <c r="IT297" s="190"/>
      <c r="IU297" s="190"/>
      <c r="IV297" s="190"/>
    </row>
    <row r="298" spans="1:256" ht="47.25">
      <c r="A298" s="198" t="s">
        <v>849</v>
      </c>
      <c r="B298" s="199">
        <v>3</v>
      </c>
      <c r="C298" s="199">
        <v>739</v>
      </c>
      <c r="D298" s="199">
        <v>5206</v>
      </c>
      <c r="E298" s="201">
        <f t="shared" si="47"/>
        <v>49000</v>
      </c>
      <c r="F298" s="201">
        <f t="shared" si="47"/>
        <v>0</v>
      </c>
      <c r="G298" s="201">
        <f t="shared" si="47"/>
        <v>49000</v>
      </c>
      <c r="H298" s="201"/>
      <c r="I298" s="201"/>
      <c r="J298" s="201">
        <f t="shared" si="48"/>
        <v>0</v>
      </c>
      <c r="K298" s="201"/>
      <c r="L298" s="201"/>
      <c r="M298" s="201">
        <f t="shared" si="49"/>
        <v>0</v>
      </c>
      <c r="N298" s="201">
        <v>49000</v>
      </c>
      <c r="O298" s="201"/>
      <c r="P298" s="201">
        <f t="shared" si="50"/>
        <v>49000</v>
      </c>
      <c r="Q298" s="201"/>
      <c r="R298" s="201"/>
      <c r="S298" s="201">
        <f t="shared" si="51"/>
        <v>0</v>
      </c>
      <c r="T298" s="201"/>
      <c r="U298" s="201"/>
      <c r="V298" s="201">
        <f t="shared" si="52"/>
        <v>0</v>
      </c>
      <c r="W298" s="201"/>
      <c r="X298" s="201"/>
      <c r="Y298" s="201">
        <f t="shared" si="53"/>
        <v>0</v>
      </c>
      <c r="Z298" s="201"/>
      <c r="AA298" s="201"/>
      <c r="AB298" s="201">
        <f t="shared" si="54"/>
        <v>0</v>
      </c>
      <c r="AC298" s="201"/>
      <c r="AD298" s="201"/>
      <c r="AE298" s="201">
        <f t="shared" si="55"/>
        <v>0</v>
      </c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190"/>
      <c r="BI298" s="190"/>
      <c r="BJ298" s="190"/>
      <c r="BK298" s="190"/>
      <c r="BL298" s="190"/>
      <c r="BM298" s="190"/>
      <c r="BN298" s="190"/>
      <c r="BO298" s="190"/>
      <c r="BP298" s="190"/>
      <c r="BQ298" s="190"/>
      <c r="BR298" s="190"/>
      <c r="BS298" s="190"/>
      <c r="BT298" s="190"/>
      <c r="BU298" s="190"/>
      <c r="BV298" s="190"/>
      <c r="BW298" s="190"/>
      <c r="BX298" s="190"/>
      <c r="BY298" s="190"/>
      <c r="BZ298" s="190"/>
      <c r="CA298" s="190"/>
      <c r="CB298" s="190"/>
      <c r="CC298" s="190"/>
      <c r="CD298" s="190"/>
      <c r="CE298" s="190"/>
      <c r="CF298" s="190"/>
      <c r="CG298" s="190"/>
      <c r="CH298" s="190"/>
      <c r="CI298" s="190"/>
      <c r="CJ298" s="190"/>
      <c r="CK298" s="190"/>
      <c r="CL298" s="190"/>
      <c r="CM298" s="190"/>
      <c r="CN298" s="190"/>
      <c r="CO298" s="190"/>
      <c r="CP298" s="190"/>
      <c r="CQ298" s="190"/>
      <c r="CR298" s="190"/>
      <c r="CS298" s="190"/>
      <c r="CT298" s="190"/>
      <c r="CU298" s="190"/>
      <c r="CV298" s="190"/>
      <c r="CW298" s="190"/>
      <c r="CX298" s="190"/>
      <c r="CY298" s="190"/>
      <c r="CZ298" s="190"/>
      <c r="DA298" s="190"/>
      <c r="DB298" s="190"/>
      <c r="DC298" s="190"/>
      <c r="DD298" s="190"/>
      <c r="DE298" s="190"/>
      <c r="DF298" s="190"/>
      <c r="DG298" s="190"/>
      <c r="DH298" s="190"/>
      <c r="DI298" s="190"/>
      <c r="DJ298" s="190"/>
      <c r="DK298" s="190"/>
      <c r="DL298" s="190"/>
      <c r="DM298" s="190"/>
      <c r="DN298" s="190"/>
      <c r="DO298" s="190"/>
      <c r="DP298" s="190"/>
      <c r="DQ298" s="190"/>
      <c r="DR298" s="190"/>
      <c r="DS298" s="190"/>
      <c r="DT298" s="190"/>
      <c r="DU298" s="190"/>
      <c r="DV298" s="190"/>
      <c r="DW298" s="190"/>
      <c r="DX298" s="190"/>
      <c r="DY298" s="190"/>
      <c r="DZ298" s="190"/>
      <c r="EA298" s="190"/>
      <c r="EB298" s="190"/>
      <c r="EC298" s="190"/>
      <c r="ED298" s="190"/>
      <c r="EE298" s="190"/>
      <c r="EF298" s="190"/>
      <c r="EG298" s="190"/>
      <c r="EH298" s="190"/>
      <c r="EI298" s="190"/>
      <c r="EJ298" s="190"/>
      <c r="EK298" s="190"/>
      <c r="EL298" s="190"/>
      <c r="EM298" s="190"/>
      <c r="EN298" s="190"/>
      <c r="EO298" s="190"/>
      <c r="EP298" s="190"/>
      <c r="EQ298" s="190"/>
      <c r="ER298" s="190"/>
      <c r="ES298" s="190"/>
      <c r="ET298" s="190"/>
      <c r="EU298" s="190"/>
      <c r="EV298" s="190"/>
      <c r="EW298" s="190"/>
      <c r="EX298" s="190"/>
      <c r="EY298" s="190"/>
      <c r="EZ298" s="190"/>
      <c r="FA298" s="190"/>
      <c r="FB298" s="190"/>
      <c r="FC298" s="190"/>
      <c r="FD298" s="190"/>
      <c r="FE298" s="190"/>
      <c r="FF298" s="190"/>
      <c r="FG298" s="190"/>
      <c r="FH298" s="190"/>
      <c r="FI298" s="190"/>
      <c r="FJ298" s="190"/>
      <c r="FK298" s="190"/>
      <c r="FL298" s="190"/>
      <c r="FM298" s="190"/>
      <c r="FN298" s="190"/>
      <c r="FO298" s="190"/>
      <c r="FP298" s="190"/>
      <c r="FQ298" s="187"/>
      <c r="FR298" s="187"/>
      <c r="FS298" s="187"/>
      <c r="FT298" s="187"/>
      <c r="FU298" s="187"/>
      <c r="FV298" s="187"/>
      <c r="FW298" s="187"/>
      <c r="FX298" s="187"/>
      <c r="FY298" s="187"/>
      <c r="FZ298" s="187"/>
      <c r="GA298" s="187"/>
      <c r="GB298" s="187"/>
      <c r="GC298" s="187"/>
      <c r="GD298" s="187"/>
      <c r="GE298" s="187"/>
      <c r="GF298" s="187"/>
      <c r="GG298" s="187"/>
      <c r="GH298" s="187"/>
      <c r="GI298" s="187"/>
      <c r="GJ298" s="187"/>
      <c r="GK298" s="190"/>
      <c r="GL298" s="190"/>
      <c r="GM298" s="190"/>
      <c r="GN298" s="190"/>
      <c r="GO298" s="190"/>
      <c r="GP298" s="190"/>
      <c r="GQ298" s="190"/>
      <c r="GR298" s="190"/>
      <c r="GS298" s="190"/>
      <c r="GT298" s="190"/>
      <c r="GU298" s="190"/>
      <c r="GV298" s="190"/>
      <c r="GW298" s="190"/>
      <c r="GX298" s="190"/>
      <c r="GY298" s="190"/>
      <c r="GZ298" s="190"/>
      <c r="HA298" s="190"/>
      <c r="HB298" s="190"/>
      <c r="HC298" s="190"/>
      <c r="HD298" s="190"/>
      <c r="HE298" s="190"/>
      <c r="HF298" s="190"/>
      <c r="HG298" s="190"/>
      <c r="HH298" s="190"/>
      <c r="HI298" s="190"/>
      <c r="HJ298" s="190"/>
      <c r="HK298" s="190"/>
      <c r="HL298" s="190"/>
      <c r="HM298" s="190"/>
      <c r="HN298" s="190"/>
      <c r="HO298" s="190"/>
      <c r="HP298" s="190"/>
      <c r="HQ298" s="190"/>
      <c r="HR298" s="190"/>
      <c r="HS298" s="190"/>
      <c r="HT298" s="190"/>
      <c r="HU298" s="190"/>
      <c r="HV298" s="190"/>
      <c r="HW298" s="190"/>
      <c r="HX298" s="190"/>
      <c r="HY298" s="190"/>
      <c r="HZ298" s="190"/>
      <c r="IA298" s="190"/>
      <c r="IB298" s="190"/>
      <c r="IC298" s="190"/>
      <c r="ID298" s="190"/>
      <c r="IE298" s="190"/>
      <c r="IF298" s="190"/>
      <c r="IG298" s="190"/>
      <c r="IH298" s="190"/>
      <c r="II298" s="190"/>
      <c r="IJ298" s="190"/>
      <c r="IK298" s="190"/>
      <c r="IL298" s="190"/>
      <c r="IM298" s="190"/>
      <c r="IN298" s="190"/>
      <c r="IO298" s="190"/>
      <c r="IP298" s="190"/>
      <c r="IQ298" s="190"/>
      <c r="IR298" s="190"/>
      <c r="IS298" s="190"/>
      <c r="IT298" s="190"/>
      <c r="IU298" s="190"/>
      <c r="IV298" s="190"/>
    </row>
    <row r="299" spans="1:256" ht="15.75">
      <c r="A299" s="188" t="s">
        <v>804</v>
      </c>
      <c r="B299" s="197"/>
      <c r="C299" s="197"/>
      <c r="D299" s="197"/>
      <c r="E299" s="189">
        <f t="shared" si="47"/>
        <v>65120</v>
      </c>
      <c r="F299" s="189">
        <f t="shared" si="47"/>
        <v>0</v>
      </c>
      <c r="G299" s="189">
        <f t="shared" si="47"/>
        <v>65120</v>
      </c>
      <c r="H299" s="189">
        <f>SUM(H300:H301)</f>
        <v>0</v>
      </c>
      <c r="I299" s="189">
        <f>SUM(I300:I301)</f>
        <v>0</v>
      </c>
      <c r="J299" s="189">
        <f t="shared" si="48"/>
        <v>0</v>
      </c>
      <c r="K299" s="189">
        <f>SUM(K300:K301)</f>
        <v>0</v>
      </c>
      <c r="L299" s="189">
        <f>SUM(L300:L301)</f>
        <v>0</v>
      </c>
      <c r="M299" s="189">
        <f t="shared" si="49"/>
        <v>0</v>
      </c>
      <c r="N299" s="189">
        <f>SUM(N300:N301)</f>
        <v>65120</v>
      </c>
      <c r="O299" s="189">
        <f>SUM(O300:O301)</f>
        <v>0</v>
      </c>
      <c r="P299" s="189">
        <f t="shared" si="50"/>
        <v>65120</v>
      </c>
      <c r="Q299" s="189">
        <f>SUM(Q300:Q301)</f>
        <v>0</v>
      </c>
      <c r="R299" s="189">
        <f>SUM(R300:R301)</f>
        <v>0</v>
      </c>
      <c r="S299" s="189">
        <f t="shared" si="51"/>
        <v>0</v>
      </c>
      <c r="T299" s="189">
        <f>SUM(T300:T301)</f>
        <v>0</v>
      </c>
      <c r="U299" s="189">
        <f>SUM(U300:U301)</f>
        <v>0</v>
      </c>
      <c r="V299" s="189">
        <f t="shared" si="52"/>
        <v>0</v>
      </c>
      <c r="W299" s="189">
        <f>SUM(W300:W301)</f>
        <v>0</v>
      </c>
      <c r="X299" s="189">
        <f>SUM(X300:X301)</f>
        <v>0</v>
      </c>
      <c r="Y299" s="189">
        <f t="shared" si="53"/>
        <v>0</v>
      </c>
      <c r="Z299" s="189">
        <f>SUM(Z300:Z301)</f>
        <v>0</v>
      </c>
      <c r="AA299" s="189">
        <f>SUM(AA300:AA301)</f>
        <v>0</v>
      </c>
      <c r="AB299" s="189">
        <f t="shared" si="54"/>
        <v>0</v>
      </c>
      <c r="AC299" s="189">
        <f>SUM(AC300:AC301)</f>
        <v>0</v>
      </c>
      <c r="AD299" s="189">
        <f>SUM(AD300:AD301)</f>
        <v>0</v>
      </c>
      <c r="AE299" s="189">
        <f t="shared" si="55"/>
        <v>0</v>
      </c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7"/>
      <c r="BB299" s="187"/>
      <c r="BC299" s="187"/>
      <c r="BD299" s="187"/>
      <c r="BE299" s="187"/>
      <c r="BF299" s="187"/>
      <c r="BG299" s="187"/>
      <c r="BH299" s="187"/>
      <c r="BI299" s="187"/>
      <c r="BJ299" s="187"/>
      <c r="BK299" s="187"/>
      <c r="BL299" s="187"/>
      <c r="BM299" s="187"/>
      <c r="BN299" s="187"/>
      <c r="BO299" s="187"/>
      <c r="BP299" s="187"/>
      <c r="BQ299" s="187"/>
      <c r="BR299" s="187"/>
      <c r="BS299" s="187"/>
      <c r="BT299" s="187"/>
      <c r="BU299" s="187"/>
      <c r="BV299" s="187"/>
      <c r="BW299" s="187"/>
      <c r="BX299" s="187"/>
      <c r="BY299" s="187"/>
      <c r="BZ299" s="187"/>
      <c r="CA299" s="187"/>
      <c r="CB299" s="187"/>
      <c r="CC299" s="187"/>
      <c r="CD299" s="187"/>
      <c r="CE299" s="187"/>
      <c r="CF299" s="187"/>
      <c r="CG299" s="187"/>
      <c r="CH299" s="187"/>
      <c r="CI299" s="187"/>
      <c r="CJ299" s="187"/>
      <c r="CK299" s="187"/>
      <c r="CL299" s="187"/>
      <c r="CM299" s="187"/>
      <c r="CN299" s="187"/>
      <c r="CO299" s="187"/>
      <c r="CP299" s="187"/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7"/>
      <c r="DE299" s="187"/>
      <c r="DF299" s="187"/>
      <c r="DG299" s="187"/>
      <c r="DH299" s="187"/>
      <c r="DI299" s="187"/>
      <c r="DJ299" s="187"/>
      <c r="DK299" s="187"/>
      <c r="DL299" s="187"/>
      <c r="DM299" s="187"/>
      <c r="DN299" s="187"/>
      <c r="DO299" s="187"/>
      <c r="DP299" s="187"/>
      <c r="DQ299" s="187"/>
      <c r="DR299" s="187"/>
      <c r="DS299" s="187"/>
      <c r="DT299" s="187"/>
      <c r="DU299" s="187"/>
      <c r="DV299" s="187"/>
      <c r="DW299" s="187"/>
      <c r="DX299" s="187"/>
      <c r="DY299" s="187"/>
      <c r="DZ299" s="187"/>
      <c r="EA299" s="187"/>
      <c r="EB299" s="187"/>
      <c r="EC299" s="187"/>
      <c r="ED299" s="187"/>
      <c r="EE299" s="187"/>
      <c r="EF299" s="187"/>
      <c r="EG299" s="187"/>
      <c r="EH299" s="187"/>
      <c r="EI299" s="187"/>
      <c r="EJ299" s="187"/>
      <c r="EK299" s="187"/>
      <c r="EL299" s="187"/>
      <c r="EM299" s="187"/>
      <c r="EN299" s="187"/>
      <c r="EO299" s="187"/>
      <c r="EP299" s="187"/>
      <c r="EQ299" s="187"/>
      <c r="ER299" s="187"/>
      <c r="ES299" s="187"/>
      <c r="ET299" s="187"/>
      <c r="EU299" s="187"/>
      <c r="EV299" s="187"/>
      <c r="EW299" s="187"/>
      <c r="EX299" s="187"/>
      <c r="EY299" s="187"/>
      <c r="EZ299" s="187"/>
      <c r="FA299" s="187"/>
      <c r="FB299" s="187"/>
      <c r="FC299" s="187"/>
      <c r="FD299" s="187"/>
      <c r="FE299" s="187"/>
      <c r="FF299" s="187"/>
      <c r="FG299" s="187"/>
      <c r="FH299" s="187"/>
      <c r="FI299" s="187"/>
      <c r="FJ299" s="187"/>
      <c r="FK299" s="187"/>
      <c r="FL299" s="187"/>
      <c r="FM299" s="187"/>
      <c r="FN299" s="187"/>
      <c r="FO299" s="187"/>
      <c r="FP299" s="187"/>
      <c r="FQ299" s="190"/>
      <c r="FR299" s="190"/>
      <c r="FS299" s="190"/>
      <c r="FT299" s="190"/>
      <c r="FU299" s="190"/>
      <c r="FV299" s="190"/>
      <c r="FW299" s="190"/>
      <c r="FX299" s="190"/>
      <c r="FY299" s="190"/>
      <c r="FZ299" s="190"/>
      <c r="GA299" s="190"/>
      <c r="GB299" s="190"/>
      <c r="GC299" s="190"/>
      <c r="GD299" s="190"/>
      <c r="GE299" s="190"/>
      <c r="GF299" s="190"/>
      <c r="GG299" s="190"/>
      <c r="GH299" s="190"/>
      <c r="GI299" s="190"/>
      <c r="GJ299" s="190"/>
      <c r="GK299" s="190"/>
      <c r="GL299" s="190"/>
      <c r="GM299" s="190"/>
      <c r="GN299" s="190"/>
      <c r="GO299" s="190"/>
      <c r="GP299" s="190"/>
      <c r="GQ299" s="190"/>
      <c r="GR299" s="190"/>
      <c r="GS299" s="190"/>
      <c r="GT299" s="190"/>
      <c r="GU299" s="190"/>
      <c r="GV299" s="190"/>
      <c r="GW299" s="190"/>
      <c r="GX299" s="190"/>
      <c r="GY299" s="190"/>
      <c r="GZ299" s="190"/>
      <c r="HA299" s="190"/>
      <c r="HB299" s="190"/>
      <c r="HC299" s="190"/>
      <c r="HD299" s="190"/>
      <c r="HE299" s="190"/>
      <c r="HF299" s="190"/>
      <c r="HG299" s="190"/>
      <c r="HH299" s="190"/>
      <c r="HI299" s="190"/>
      <c r="HJ299" s="190"/>
      <c r="HK299" s="190"/>
      <c r="HL299" s="190"/>
      <c r="HM299" s="190"/>
      <c r="HN299" s="190"/>
      <c r="HO299" s="190"/>
      <c r="HP299" s="190"/>
      <c r="HQ299" s="190"/>
      <c r="HR299" s="190"/>
      <c r="HS299" s="190"/>
      <c r="HT299" s="190"/>
      <c r="HU299" s="190"/>
      <c r="HV299" s="190"/>
      <c r="HW299" s="190"/>
      <c r="HX299" s="190"/>
      <c r="HY299" s="190"/>
      <c r="HZ299" s="190"/>
      <c r="IA299" s="190"/>
      <c r="IB299" s="190"/>
      <c r="IC299" s="190"/>
      <c r="ID299" s="190"/>
      <c r="IE299" s="190"/>
      <c r="IF299" s="190"/>
      <c r="IG299" s="190"/>
      <c r="IH299" s="190"/>
      <c r="II299" s="190"/>
      <c r="IJ299" s="190"/>
      <c r="IK299" s="190"/>
      <c r="IL299" s="190"/>
      <c r="IM299" s="190"/>
      <c r="IN299" s="190"/>
      <c r="IO299" s="190"/>
      <c r="IP299" s="190"/>
      <c r="IQ299" s="190"/>
      <c r="IR299" s="190"/>
      <c r="IS299" s="190"/>
      <c r="IT299" s="190"/>
      <c r="IU299" s="190"/>
      <c r="IV299" s="190"/>
    </row>
    <row r="300" spans="1:256" ht="47.25">
      <c r="A300" s="198" t="s">
        <v>850</v>
      </c>
      <c r="B300" s="199">
        <v>2</v>
      </c>
      <c r="C300" s="199">
        <v>714</v>
      </c>
      <c r="D300" s="199">
        <v>5219</v>
      </c>
      <c r="E300" s="201">
        <f t="shared" si="47"/>
        <v>62000</v>
      </c>
      <c r="F300" s="201">
        <f t="shared" si="47"/>
        <v>0</v>
      </c>
      <c r="G300" s="201">
        <f t="shared" si="47"/>
        <v>62000</v>
      </c>
      <c r="H300" s="201"/>
      <c r="I300" s="201"/>
      <c r="J300" s="201">
        <f t="shared" si="48"/>
        <v>0</v>
      </c>
      <c r="K300" s="201"/>
      <c r="L300" s="201"/>
      <c r="M300" s="201">
        <f t="shared" si="49"/>
        <v>0</v>
      </c>
      <c r="N300" s="201">
        <v>62000</v>
      </c>
      <c r="O300" s="201"/>
      <c r="P300" s="201">
        <f t="shared" si="50"/>
        <v>62000</v>
      </c>
      <c r="Q300" s="201"/>
      <c r="R300" s="201"/>
      <c r="S300" s="201">
        <f t="shared" si="51"/>
        <v>0</v>
      </c>
      <c r="T300" s="201"/>
      <c r="U300" s="201"/>
      <c r="V300" s="201">
        <f t="shared" si="52"/>
        <v>0</v>
      </c>
      <c r="W300" s="201"/>
      <c r="X300" s="201"/>
      <c r="Y300" s="201">
        <f t="shared" si="53"/>
        <v>0</v>
      </c>
      <c r="Z300" s="201"/>
      <c r="AA300" s="201"/>
      <c r="AB300" s="201">
        <f t="shared" si="54"/>
        <v>0</v>
      </c>
      <c r="AC300" s="201"/>
      <c r="AD300" s="201"/>
      <c r="AE300" s="201">
        <f t="shared" si="55"/>
        <v>0</v>
      </c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0"/>
      <c r="BN300" s="190"/>
      <c r="BO300" s="190"/>
      <c r="BP300" s="190"/>
      <c r="BQ300" s="190"/>
      <c r="BR300" s="190"/>
      <c r="BS300" s="190"/>
      <c r="BT300" s="190"/>
      <c r="BU300" s="190"/>
      <c r="BV300" s="190"/>
      <c r="BW300" s="190"/>
      <c r="BX300" s="190"/>
      <c r="BY300" s="190"/>
      <c r="BZ300" s="190"/>
      <c r="CA300" s="190"/>
      <c r="CB300" s="190"/>
      <c r="CC300" s="190"/>
      <c r="CD300" s="190"/>
      <c r="CE300" s="190"/>
      <c r="CF300" s="190"/>
      <c r="CG300" s="190"/>
      <c r="CH300" s="190"/>
      <c r="CI300" s="190"/>
      <c r="CJ300" s="190"/>
      <c r="CK300" s="190"/>
      <c r="CL300" s="190"/>
      <c r="CM300" s="190"/>
      <c r="CN300" s="190"/>
      <c r="CO300" s="190"/>
      <c r="CP300" s="190"/>
      <c r="CQ300" s="190"/>
      <c r="CR300" s="190"/>
      <c r="CS300" s="190"/>
      <c r="CT300" s="190"/>
      <c r="CU300" s="190"/>
      <c r="CV300" s="190"/>
      <c r="CW300" s="190"/>
      <c r="CX300" s="190"/>
      <c r="CY300" s="190"/>
      <c r="CZ300" s="190"/>
      <c r="DA300" s="190"/>
      <c r="DB300" s="190"/>
      <c r="DC300" s="190"/>
      <c r="DD300" s="190"/>
      <c r="DE300" s="190"/>
      <c r="DF300" s="190"/>
      <c r="DG300" s="190"/>
      <c r="DH300" s="190"/>
      <c r="DI300" s="190"/>
      <c r="DJ300" s="190"/>
      <c r="DK300" s="190"/>
      <c r="DL300" s="190"/>
      <c r="DM300" s="190"/>
      <c r="DN300" s="190"/>
      <c r="DO300" s="190"/>
      <c r="DP300" s="190"/>
      <c r="DQ300" s="190"/>
      <c r="DR300" s="190"/>
      <c r="DS300" s="190"/>
      <c r="DT300" s="190"/>
      <c r="DU300" s="190"/>
      <c r="DV300" s="190"/>
      <c r="DW300" s="190"/>
      <c r="DX300" s="190"/>
      <c r="DY300" s="190"/>
      <c r="DZ300" s="190"/>
      <c r="EA300" s="190"/>
      <c r="EB300" s="190"/>
      <c r="EC300" s="190"/>
      <c r="ED300" s="190"/>
      <c r="EE300" s="190"/>
      <c r="EF300" s="190"/>
      <c r="EG300" s="190"/>
      <c r="EH300" s="190"/>
      <c r="EI300" s="190"/>
      <c r="EJ300" s="190"/>
      <c r="EK300" s="190"/>
      <c r="EL300" s="190"/>
      <c r="EM300" s="190"/>
      <c r="EN300" s="190"/>
      <c r="EO300" s="190"/>
      <c r="EP300" s="190"/>
      <c r="EQ300" s="190"/>
      <c r="ER300" s="190"/>
      <c r="ES300" s="190"/>
      <c r="ET300" s="190"/>
      <c r="EU300" s="190"/>
      <c r="EV300" s="190"/>
      <c r="EW300" s="190"/>
      <c r="EX300" s="190"/>
      <c r="EY300" s="190"/>
      <c r="EZ300" s="190"/>
      <c r="FA300" s="190"/>
      <c r="FB300" s="190"/>
      <c r="FC300" s="190"/>
      <c r="FD300" s="190"/>
      <c r="FE300" s="190"/>
      <c r="FF300" s="190"/>
      <c r="FG300" s="190"/>
      <c r="FH300" s="190"/>
      <c r="FI300" s="190"/>
      <c r="FJ300" s="190"/>
      <c r="FK300" s="190"/>
      <c r="FL300" s="190"/>
      <c r="FM300" s="190"/>
      <c r="FN300" s="190"/>
      <c r="FO300" s="190"/>
      <c r="FP300" s="190"/>
      <c r="FQ300" s="187"/>
      <c r="FR300" s="187"/>
      <c r="FS300" s="187"/>
      <c r="FT300" s="187"/>
      <c r="FU300" s="187"/>
      <c r="FV300" s="187"/>
      <c r="FW300" s="187"/>
      <c r="FX300" s="187"/>
      <c r="FY300" s="187"/>
      <c r="FZ300" s="187"/>
      <c r="GA300" s="187"/>
      <c r="GB300" s="187"/>
      <c r="GC300" s="187"/>
      <c r="GD300" s="187"/>
      <c r="GE300" s="187"/>
      <c r="GF300" s="187"/>
      <c r="GG300" s="187"/>
      <c r="GH300" s="187"/>
      <c r="GI300" s="187"/>
      <c r="GJ300" s="187"/>
      <c r="GK300" s="190"/>
      <c r="GL300" s="190"/>
      <c r="GM300" s="190"/>
      <c r="GN300" s="190"/>
      <c r="GO300" s="190"/>
      <c r="GP300" s="190"/>
      <c r="GQ300" s="190"/>
      <c r="GR300" s="190"/>
      <c r="GS300" s="190"/>
      <c r="GT300" s="190"/>
      <c r="GU300" s="190"/>
      <c r="GV300" s="190"/>
      <c r="GW300" s="190"/>
      <c r="GX300" s="190"/>
      <c r="GY300" s="190"/>
      <c r="GZ300" s="190"/>
      <c r="HA300" s="190"/>
      <c r="HB300" s="190"/>
      <c r="HC300" s="190"/>
      <c r="HD300" s="190"/>
      <c r="HE300" s="190"/>
      <c r="HF300" s="190"/>
      <c r="HG300" s="190"/>
      <c r="HH300" s="190"/>
      <c r="HI300" s="190"/>
      <c r="HJ300" s="190"/>
      <c r="HK300" s="190"/>
      <c r="HL300" s="190"/>
      <c r="HM300" s="190"/>
      <c r="HN300" s="190"/>
      <c r="HO300" s="190"/>
      <c r="HP300" s="190"/>
      <c r="HQ300" s="190"/>
      <c r="HR300" s="190"/>
      <c r="HS300" s="190"/>
      <c r="HT300" s="190"/>
      <c r="HU300" s="190"/>
      <c r="HV300" s="190"/>
      <c r="HW300" s="190"/>
      <c r="HX300" s="190"/>
      <c r="HY300" s="190"/>
      <c r="HZ300" s="190"/>
      <c r="IA300" s="190"/>
      <c r="IB300" s="190"/>
      <c r="IC300" s="190"/>
      <c r="ID300" s="190"/>
      <c r="IE300" s="190"/>
      <c r="IF300" s="190"/>
      <c r="IG300" s="190"/>
      <c r="IH300" s="190"/>
      <c r="II300" s="190"/>
      <c r="IJ300" s="190"/>
      <c r="IK300" s="190"/>
      <c r="IL300" s="190"/>
      <c r="IM300" s="190"/>
      <c r="IN300" s="190"/>
      <c r="IO300" s="190"/>
      <c r="IP300" s="190"/>
      <c r="IQ300" s="190"/>
      <c r="IR300" s="190"/>
      <c r="IS300" s="190"/>
      <c r="IT300" s="190"/>
      <c r="IU300" s="190"/>
      <c r="IV300" s="190"/>
    </row>
    <row r="301" spans="1:256" ht="15.75">
      <c r="A301" s="198" t="s">
        <v>851</v>
      </c>
      <c r="B301" s="199">
        <v>2</v>
      </c>
      <c r="C301" s="199">
        <v>759</v>
      </c>
      <c r="D301" s="199">
        <v>5219</v>
      </c>
      <c r="E301" s="201">
        <f t="shared" si="47"/>
        <v>3120</v>
      </c>
      <c r="F301" s="201">
        <f t="shared" si="47"/>
        <v>0</v>
      </c>
      <c r="G301" s="201">
        <f t="shared" si="47"/>
        <v>3120</v>
      </c>
      <c r="H301" s="201"/>
      <c r="I301" s="201"/>
      <c r="J301" s="201">
        <f t="shared" si="48"/>
        <v>0</v>
      </c>
      <c r="K301" s="201"/>
      <c r="L301" s="201"/>
      <c r="M301" s="201">
        <f t="shared" si="49"/>
        <v>0</v>
      </c>
      <c r="N301" s="201">
        <v>3120</v>
      </c>
      <c r="O301" s="201"/>
      <c r="P301" s="201">
        <f t="shared" si="50"/>
        <v>3120</v>
      </c>
      <c r="Q301" s="201"/>
      <c r="R301" s="201"/>
      <c r="S301" s="201">
        <f t="shared" si="51"/>
        <v>0</v>
      </c>
      <c r="T301" s="201"/>
      <c r="U301" s="201"/>
      <c r="V301" s="201">
        <f t="shared" si="52"/>
        <v>0</v>
      </c>
      <c r="W301" s="201"/>
      <c r="X301" s="201"/>
      <c r="Y301" s="201">
        <f t="shared" si="53"/>
        <v>0</v>
      </c>
      <c r="Z301" s="201"/>
      <c r="AA301" s="201"/>
      <c r="AB301" s="201">
        <f t="shared" si="54"/>
        <v>0</v>
      </c>
      <c r="AC301" s="201"/>
      <c r="AD301" s="201"/>
      <c r="AE301" s="201">
        <f t="shared" si="55"/>
        <v>0</v>
      </c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0"/>
      <c r="BN301" s="190"/>
      <c r="BO301" s="190"/>
      <c r="BP301" s="190"/>
      <c r="BQ301" s="190"/>
      <c r="BR301" s="190"/>
      <c r="BS301" s="190"/>
      <c r="BT301" s="190"/>
      <c r="BU301" s="190"/>
      <c r="BV301" s="190"/>
      <c r="BW301" s="190"/>
      <c r="BX301" s="190"/>
      <c r="BY301" s="190"/>
      <c r="BZ301" s="190"/>
      <c r="CA301" s="190"/>
      <c r="CB301" s="190"/>
      <c r="CC301" s="190"/>
      <c r="CD301" s="190"/>
      <c r="CE301" s="190"/>
      <c r="CF301" s="190"/>
      <c r="CG301" s="190"/>
      <c r="CH301" s="190"/>
      <c r="CI301" s="190"/>
      <c r="CJ301" s="190"/>
      <c r="CK301" s="190"/>
      <c r="CL301" s="190"/>
      <c r="CM301" s="190"/>
      <c r="CN301" s="190"/>
      <c r="CO301" s="190"/>
      <c r="CP301" s="190"/>
      <c r="CQ301" s="190"/>
      <c r="CR301" s="190"/>
      <c r="CS301" s="190"/>
      <c r="CT301" s="190"/>
      <c r="CU301" s="190"/>
      <c r="CV301" s="190"/>
      <c r="CW301" s="190"/>
      <c r="CX301" s="190"/>
      <c r="CY301" s="190"/>
      <c r="CZ301" s="190"/>
      <c r="DA301" s="190"/>
      <c r="DB301" s="190"/>
      <c r="DC301" s="190"/>
      <c r="DD301" s="190"/>
      <c r="DE301" s="190"/>
      <c r="DF301" s="190"/>
      <c r="DG301" s="190"/>
      <c r="DH301" s="190"/>
      <c r="DI301" s="190"/>
      <c r="DJ301" s="190"/>
      <c r="DK301" s="190"/>
      <c r="DL301" s="190"/>
      <c r="DM301" s="190"/>
      <c r="DN301" s="190"/>
      <c r="DO301" s="190"/>
      <c r="DP301" s="190"/>
      <c r="DQ301" s="190"/>
      <c r="DR301" s="190"/>
      <c r="DS301" s="190"/>
      <c r="DT301" s="190"/>
      <c r="DU301" s="190"/>
      <c r="DV301" s="190"/>
      <c r="DW301" s="190"/>
      <c r="DX301" s="190"/>
      <c r="DY301" s="190"/>
      <c r="DZ301" s="190"/>
      <c r="EA301" s="190"/>
      <c r="EB301" s="190"/>
      <c r="EC301" s="190"/>
      <c r="ED301" s="190"/>
      <c r="EE301" s="190"/>
      <c r="EF301" s="190"/>
      <c r="EG301" s="190"/>
      <c r="EH301" s="190"/>
      <c r="EI301" s="190"/>
      <c r="EJ301" s="190"/>
      <c r="EK301" s="190"/>
      <c r="EL301" s="190"/>
      <c r="EM301" s="190"/>
      <c r="EN301" s="190"/>
      <c r="EO301" s="190"/>
      <c r="EP301" s="190"/>
      <c r="EQ301" s="190"/>
      <c r="ER301" s="190"/>
      <c r="ES301" s="190"/>
      <c r="ET301" s="190"/>
      <c r="EU301" s="190"/>
      <c r="EV301" s="190"/>
      <c r="EW301" s="190"/>
      <c r="EX301" s="190"/>
      <c r="EY301" s="190"/>
      <c r="EZ301" s="190"/>
      <c r="FA301" s="190"/>
      <c r="FB301" s="190"/>
      <c r="FC301" s="190"/>
      <c r="FD301" s="190"/>
      <c r="FE301" s="190"/>
      <c r="FF301" s="190"/>
      <c r="FG301" s="190"/>
      <c r="FH301" s="190"/>
      <c r="FI301" s="190"/>
      <c r="FJ301" s="190"/>
      <c r="FK301" s="190"/>
      <c r="FL301" s="190"/>
      <c r="FM301" s="190"/>
      <c r="FN301" s="190"/>
      <c r="FO301" s="190"/>
      <c r="FP301" s="190"/>
      <c r="FQ301" s="187"/>
      <c r="FR301" s="187"/>
      <c r="FS301" s="187"/>
      <c r="FT301" s="187"/>
      <c r="FU301" s="187"/>
      <c r="FV301" s="187"/>
      <c r="FW301" s="187"/>
      <c r="FX301" s="187"/>
      <c r="FY301" s="187"/>
      <c r="FZ301" s="187"/>
      <c r="GA301" s="187"/>
      <c r="GB301" s="187"/>
      <c r="GC301" s="187"/>
      <c r="GD301" s="187"/>
      <c r="GE301" s="187"/>
      <c r="GF301" s="187"/>
      <c r="GG301" s="187"/>
      <c r="GH301" s="187"/>
      <c r="GI301" s="187"/>
      <c r="GJ301" s="187"/>
      <c r="GK301" s="190"/>
      <c r="GL301" s="190"/>
      <c r="GM301" s="190"/>
      <c r="GN301" s="190"/>
      <c r="GO301" s="190"/>
      <c r="GP301" s="190"/>
      <c r="GQ301" s="190"/>
      <c r="GR301" s="190"/>
      <c r="GS301" s="190"/>
      <c r="GT301" s="190"/>
      <c r="GU301" s="190"/>
      <c r="GV301" s="190"/>
      <c r="GW301" s="190"/>
      <c r="GX301" s="190"/>
      <c r="GY301" s="190"/>
      <c r="GZ301" s="190"/>
      <c r="HA301" s="190"/>
      <c r="HB301" s="190"/>
      <c r="HC301" s="190"/>
      <c r="HD301" s="190"/>
      <c r="HE301" s="190"/>
      <c r="HF301" s="190"/>
      <c r="HG301" s="190"/>
      <c r="HH301" s="190"/>
      <c r="HI301" s="190"/>
      <c r="HJ301" s="190"/>
      <c r="HK301" s="190"/>
      <c r="HL301" s="190"/>
      <c r="HM301" s="190"/>
      <c r="HN301" s="190"/>
      <c r="HO301" s="190"/>
      <c r="HP301" s="190"/>
      <c r="HQ301" s="190"/>
      <c r="HR301" s="190"/>
      <c r="HS301" s="190"/>
      <c r="HT301" s="190"/>
      <c r="HU301" s="190"/>
      <c r="HV301" s="190"/>
      <c r="HW301" s="190"/>
      <c r="HX301" s="190"/>
      <c r="HY301" s="190"/>
      <c r="HZ301" s="190"/>
      <c r="IA301" s="190"/>
      <c r="IB301" s="190"/>
      <c r="IC301" s="190"/>
      <c r="ID301" s="190"/>
      <c r="IE301" s="190"/>
      <c r="IF301" s="190"/>
      <c r="IG301" s="190"/>
      <c r="IH301" s="190"/>
      <c r="II301" s="190"/>
      <c r="IJ301" s="190"/>
      <c r="IK301" s="190"/>
      <c r="IL301" s="190"/>
      <c r="IM301" s="190"/>
      <c r="IN301" s="190"/>
      <c r="IO301" s="190"/>
      <c r="IP301" s="190"/>
      <c r="IQ301" s="190"/>
      <c r="IR301" s="190"/>
      <c r="IS301" s="190"/>
      <c r="IT301" s="190"/>
      <c r="IU301" s="190"/>
      <c r="IV301" s="190"/>
    </row>
    <row r="302" spans="1:256" ht="31.5">
      <c r="A302" s="188" t="s">
        <v>731</v>
      </c>
      <c r="B302" s="197"/>
      <c r="C302" s="197"/>
      <c r="D302" s="197"/>
      <c r="E302" s="189">
        <f t="shared" si="47"/>
        <v>2400593</v>
      </c>
      <c r="F302" s="189">
        <f t="shared" si="47"/>
        <v>306052</v>
      </c>
      <c r="G302" s="189">
        <f t="shared" si="47"/>
        <v>2094541</v>
      </c>
      <c r="H302" s="189">
        <f>SUM(H303,H306,H308,H310)</f>
        <v>0</v>
      </c>
      <c r="I302" s="189">
        <f>SUM(I303,I306,I308,I310)</f>
        <v>0</v>
      </c>
      <c r="J302" s="189">
        <f t="shared" si="48"/>
        <v>0</v>
      </c>
      <c r="K302" s="189">
        <f>SUM(K303,K306,K308,K310)</f>
        <v>0</v>
      </c>
      <c r="L302" s="189">
        <f>SUM(L303,L306,L308,L310)</f>
        <v>0</v>
      </c>
      <c r="M302" s="189">
        <f t="shared" si="49"/>
        <v>0</v>
      </c>
      <c r="N302" s="189">
        <f>SUM(N303,N306,N308,N310)</f>
        <v>3318</v>
      </c>
      <c r="O302" s="189">
        <f>SUM(O303,O306,O308,O310)</f>
        <v>0</v>
      </c>
      <c r="P302" s="189">
        <f t="shared" si="50"/>
        <v>3318</v>
      </c>
      <c r="Q302" s="189">
        <f>SUM(Q303,Q306,Q308,Q310)</f>
        <v>2397275</v>
      </c>
      <c r="R302" s="189">
        <f>SUM(R303,R306,R308,R310)</f>
        <v>306052</v>
      </c>
      <c r="S302" s="189">
        <f t="shared" si="51"/>
        <v>2091223</v>
      </c>
      <c r="T302" s="189">
        <f>SUM(T303,T306,T308,T310)</f>
        <v>0</v>
      </c>
      <c r="U302" s="189">
        <f>SUM(U303,U306,U308,U310)</f>
        <v>0</v>
      </c>
      <c r="V302" s="189">
        <f t="shared" si="52"/>
        <v>0</v>
      </c>
      <c r="W302" s="189">
        <f>SUM(W303,W306,W308,W310)</f>
        <v>0</v>
      </c>
      <c r="X302" s="189">
        <f>SUM(X303,X306,X308,X310)</f>
        <v>0</v>
      </c>
      <c r="Y302" s="189">
        <f t="shared" si="53"/>
        <v>0</v>
      </c>
      <c r="Z302" s="189">
        <f>SUM(Z303,Z306,Z308,Z310)</f>
        <v>0</v>
      </c>
      <c r="AA302" s="189">
        <f>SUM(AA303,AA306,AA308,AA310)</f>
        <v>0</v>
      </c>
      <c r="AB302" s="189">
        <f t="shared" si="54"/>
        <v>0</v>
      </c>
      <c r="AC302" s="189">
        <f>SUM(AC303,AC306,AC308,AC310)</f>
        <v>0</v>
      </c>
      <c r="AD302" s="189">
        <f>SUM(AD303,AD306,AD308,AD310)</f>
        <v>0</v>
      </c>
      <c r="AE302" s="189">
        <f t="shared" si="55"/>
        <v>0</v>
      </c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0"/>
      <c r="BN302" s="190"/>
      <c r="BO302" s="190"/>
      <c r="BP302" s="190"/>
      <c r="BQ302" s="190"/>
      <c r="BR302" s="190"/>
      <c r="BS302" s="190"/>
      <c r="BT302" s="190"/>
      <c r="BU302" s="190"/>
      <c r="BV302" s="190"/>
      <c r="BW302" s="190"/>
      <c r="BX302" s="190"/>
      <c r="BY302" s="190"/>
      <c r="BZ302" s="190"/>
      <c r="CA302" s="190"/>
      <c r="CB302" s="190"/>
      <c r="CC302" s="190"/>
      <c r="CD302" s="190"/>
      <c r="CE302" s="190"/>
      <c r="CF302" s="190"/>
      <c r="CG302" s="190"/>
      <c r="CH302" s="190"/>
      <c r="CI302" s="190"/>
      <c r="CJ302" s="190"/>
      <c r="CK302" s="190"/>
      <c r="CL302" s="190"/>
      <c r="CM302" s="190"/>
      <c r="CN302" s="190"/>
      <c r="CO302" s="190"/>
      <c r="CP302" s="190"/>
      <c r="CQ302" s="190"/>
      <c r="CR302" s="190"/>
      <c r="CS302" s="190"/>
      <c r="CT302" s="190"/>
      <c r="CU302" s="190"/>
      <c r="CV302" s="190"/>
      <c r="CW302" s="190"/>
      <c r="CX302" s="190"/>
      <c r="CY302" s="190"/>
      <c r="CZ302" s="190"/>
      <c r="DA302" s="190"/>
      <c r="DB302" s="190"/>
      <c r="DC302" s="190"/>
      <c r="DD302" s="190"/>
      <c r="DE302" s="190"/>
      <c r="DF302" s="190"/>
      <c r="DG302" s="190"/>
      <c r="DH302" s="190"/>
      <c r="DI302" s="190"/>
      <c r="DJ302" s="190"/>
      <c r="DK302" s="190"/>
      <c r="DL302" s="190"/>
      <c r="DM302" s="190"/>
      <c r="DN302" s="190"/>
      <c r="DO302" s="190"/>
      <c r="DP302" s="190"/>
      <c r="DQ302" s="190"/>
      <c r="DR302" s="190"/>
      <c r="DS302" s="190"/>
      <c r="DT302" s="190"/>
      <c r="DU302" s="190"/>
      <c r="DV302" s="190"/>
      <c r="DW302" s="190"/>
      <c r="DX302" s="190"/>
      <c r="DY302" s="190"/>
      <c r="DZ302" s="190"/>
      <c r="EA302" s="190"/>
      <c r="EB302" s="190"/>
      <c r="EC302" s="190"/>
      <c r="ED302" s="190"/>
      <c r="EE302" s="190"/>
      <c r="EF302" s="190"/>
      <c r="EG302" s="190"/>
      <c r="EH302" s="190"/>
      <c r="EI302" s="190"/>
      <c r="EJ302" s="190"/>
      <c r="EK302" s="190"/>
      <c r="EL302" s="190"/>
      <c r="EM302" s="190"/>
      <c r="EN302" s="190"/>
      <c r="EO302" s="190"/>
      <c r="EP302" s="190"/>
      <c r="EQ302" s="190"/>
      <c r="ER302" s="190"/>
      <c r="ES302" s="190"/>
      <c r="ET302" s="190"/>
      <c r="EU302" s="190"/>
      <c r="EV302" s="190"/>
      <c r="EW302" s="190"/>
      <c r="EX302" s="190"/>
      <c r="EY302" s="190"/>
      <c r="EZ302" s="190"/>
      <c r="FA302" s="190"/>
      <c r="FB302" s="190"/>
      <c r="FC302" s="190"/>
      <c r="FD302" s="190"/>
      <c r="FE302" s="190"/>
      <c r="FF302" s="190"/>
      <c r="FG302" s="190"/>
      <c r="FH302" s="190"/>
      <c r="FI302" s="190"/>
      <c r="FJ302" s="190"/>
      <c r="FK302" s="190"/>
      <c r="FL302" s="190"/>
      <c r="FM302" s="190"/>
      <c r="FN302" s="190"/>
      <c r="FO302" s="190"/>
      <c r="FP302" s="190"/>
      <c r="FQ302" s="187"/>
      <c r="FR302" s="187"/>
      <c r="FS302" s="187"/>
      <c r="FT302" s="187"/>
      <c r="FU302" s="187"/>
      <c r="FV302" s="187"/>
      <c r="FW302" s="187"/>
      <c r="FX302" s="187"/>
      <c r="FY302" s="187"/>
      <c r="FZ302" s="187"/>
      <c r="GA302" s="187"/>
      <c r="GB302" s="187"/>
      <c r="GC302" s="187"/>
      <c r="GD302" s="187"/>
      <c r="GE302" s="187"/>
      <c r="GF302" s="187"/>
      <c r="GG302" s="187"/>
      <c r="GH302" s="187"/>
      <c r="GI302" s="187"/>
      <c r="GJ302" s="187"/>
      <c r="GK302" s="190"/>
      <c r="GL302" s="190"/>
      <c r="GM302" s="190"/>
      <c r="GN302" s="190"/>
      <c r="GO302" s="190"/>
      <c r="GP302" s="190"/>
      <c r="GQ302" s="190"/>
      <c r="GR302" s="190"/>
      <c r="GS302" s="190"/>
      <c r="GT302" s="190"/>
      <c r="GU302" s="190"/>
      <c r="GV302" s="190"/>
      <c r="GW302" s="190"/>
      <c r="GX302" s="190"/>
      <c r="GY302" s="190"/>
      <c r="GZ302" s="190"/>
      <c r="HA302" s="190"/>
      <c r="HB302" s="190"/>
      <c r="HC302" s="190"/>
      <c r="HD302" s="190"/>
      <c r="HE302" s="190"/>
      <c r="HF302" s="190"/>
      <c r="HG302" s="190"/>
      <c r="HH302" s="190"/>
      <c r="HI302" s="190"/>
      <c r="HJ302" s="190"/>
      <c r="HK302" s="190"/>
      <c r="HL302" s="190"/>
      <c r="HM302" s="190"/>
      <c r="HN302" s="190"/>
      <c r="HO302" s="190"/>
      <c r="HP302" s="190"/>
      <c r="HQ302" s="190"/>
      <c r="HR302" s="190"/>
      <c r="HS302" s="190"/>
      <c r="HT302" s="190"/>
      <c r="HU302" s="190"/>
      <c r="HV302" s="190"/>
      <c r="HW302" s="190"/>
      <c r="HX302" s="190"/>
      <c r="HY302" s="190"/>
      <c r="HZ302" s="190"/>
      <c r="IA302" s="190"/>
      <c r="IB302" s="190"/>
      <c r="IC302" s="190"/>
      <c r="ID302" s="190"/>
      <c r="IE302" s="190"/>
      <c r="IF302" s="190"/>
      <c r="IG302" s="190"/>
      <c r="IH302" s="190"/>
      <c r="II302" s="190"/>
      <c r="IJ302" s="190"/>
      <c r="IK302" s="190"/>
      <c r="IL302" s="190"/>
      <c r="IM302" s="190"/>
      <c r="IN302" s="190"/>
      <c r="IO302" s="190"/>
      <c r="IP302" s="190"/>
      <c r="IQ302" s="190"/>
      <c r="IR302" s="190"/>
      <c r="IS302" s="190"/>
      <c r="IT302" s="190"/>
      <c r="IU302" s="190"/>
      <c r="IV302" s="190"/>
    </row>
    <row r="303" spans="1:256" ht="15.75">
      <c r="A303" s="188" t="s">
        <v>738</v>
      </c>
      <c r="B303" s="197"/>
      <c r="C303" s="197"/>
      <c r="D303" s="197"/>
      <c r="E303" s="189">
        <f t="shared" si="47"/>
        <v>3318</v>
      </c>
      <c r="F303" s="189">
        <f t="shared" si="47"/>
        <v>0</v>
      </c>
      <c r="G303" s="189">
        <f t="shared" si="47"/>
        <v>3318</v>
      </c>
      <c r="H303" s="189">
        <f>SUM(H304:H305)</f>
        <v>0</v>
      </c>
      <c r="I303" s="189">
        <f>SUM(I304:I305)</f>
        <v>0</v>
      </c>
      <c r="J303" s="189">
        <f t="shared" si="48"/>
        <v>0</v>
      </c>
      <c r="K303" s="189">
        <f>SUM(K304:K305)</f>
        <v>0</v>
      </c>
      <c r="L303" s="189">
        <f>SUM(L304:L305)</f>
        <v>0</v>
      </c>
      <c r="M303" s="189">
        <f t="shared" si="49"/>
        <v>0</v>
      </c>
      <c r="N303" s="189">
        <f>SUM(N304:N305)</f>
        <v>3318</v>
      </c>
      <c r="O303" s="189">
        <f>SUM(O304:O305)</f>
        <v>0</v>
      </c>
      <c r="P303" s="189">
        <f t="shared" si="50"/>
        <v>3318</v>
      </c>
      <c r="Q303" s="189">
        <f>SUM(Q304:Q305)</f>
        <v>0</v>
      </c>
      <c r="R303" s="189">
        <f>SUM(R304:R305)</f>
        <v>0</v>
      </c>
      <c r="S303" s="189">
        <f t="shared" si="51"/>
        <v>0</v>
      </c>
      <c r="T303" s="189">
        <f>SUM(T304:T305)</f>
        <v>0</v>
      </c>
      <c r="U303" s="189">
        <f>SUM(U304:U305)</f>
        <v>0</v>
      </c>
      <c r="V303" s="189">
        <f t="shared" si="52"/>
        <v>0</v>
      </c>
      <c r="W303" s="189">
        <f>SUM(W304:W305)</f>
        <v>0</v>
      </c>
      <c r="X303" s="189">
        <f>SUM(X304:X305)</f>
        <v>0</v>
      </c>
      <c r="Y303" s="189">
        <f t="shared" si="53"/>
        <v>0</v>
      </c>
      <c r="Z303" s="189">
        <f>SUM(Z304:Z305)</f>
        <v>0</v>
      </c>
      <c r="AA303" s="189">
        <f>SUM(AA304:AA305)</f>
        <v>0</v>
      </c>
      <c r="AB303" s="189">
        <f t="shared" si="54"/>
        <v>0</v>
      </c>
      <c r="AC303" s="189">
        <f>SUM(AC304:AC305)</f>
        <v>0</v>
      </c>
      <c r="AD303" s="189">
        <f>SUM(AD304:AD305)</f>
        <v>0</v>
      </c>
      <c r="AE303" s="189">
        <f t="shared" si="55"/>
        <v>0</v>
      </c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7"/>
      <c r="AT303" s="187"/>
      <c r="AU303" s="187"/>
      <c r="AV303" s="187"/>
      <c r="AW303" s="187"/>
      <c r="AX303" s="187"/>
      <c r="AY303" s="187"/>
      <c r="AZ303" s="187"/>
      <c r="BA303" s="187"/>
      <c r="BB303" s="187"/>
      <c r="BC303" s="187"/>
      <c r="BD303" s="187"/>
      <c r="BE303" s="187"/>
      <c r="BF303" s="187"/>
      <c r="BG303" s="187"/>
      <c r="BH303" s="187"/>
      <c r="BI303" s="187"/>
      <c r="BJ303" s="187"/>
      <c r="BK303" s="187"/>
      <c r="BL303" s="187"/>
      <c r="BM303" s="187"/>
      <c r="BN303" s="187"/>
      <c r="BO303" s="187"/>
      <c r="BP303" s="187"/>
      <c r="BQ303" s="187"/>
      <c r="BR303" s="187"/>
      <c r="BS303" s="187"/>
      <c r="BT303" s="187"/>
      <c r="BU303" s="187"/>
      <c r="BV303" s="187"/>
      <c r="BW303" s="187"/>
      <c r="BX303" s="187"/>
      <c r="BY303" s="187"/>
      <c r="BZ303" s="187"/>
      <c r="CA303" s="187"/>
      <c r="CB303" s="187"/>
      <c r="CC303" s="187"/>
      <c r="CD303" s="187"/>
      <c r="CE303" s="187"/>
      <c r="CF303" s="187"/>
      <c r="CG303" s="187"/>
      <c r="CH303" s="187"/>
      <c r="CI303" s="187"/>
      <c r="CJ303" s="187"/>
      <c r="CK303" s="187"/>
      <c r="CL303" s="187"/>
      <c r="CM303" s="187"/>
      <c r="CN303" s="187"/>
      <c r="CO303" s="187"/>
      <c r="CP303" s="187"/>
      <c r="CQ303" s="187"/>
      <c r="CR303" s="187"/>
      <c r="CS303" s="187"/>
      <c r="CT303" s="187"/>
      <c r="CU303" s="187"/>
      <c r="CV303" s="187"/>
      <c r="CW303" s="187"/>
      <c r="CX303" s="187"/>
      <c r="CY303" s="187"/>
      <c r="CZ303" s="187"/>
      <c r="DA303" s="187"/>
      <c r="DB303" s="187"/>
      <c r="DC303" s="187"/>
      <c r="DD303" s="187"/>
      <c r="DE303" s="187"/>
      <c r="DF303" s="187"/>
      <c r="DG303" s="187"/>
      <c r="DH303" s="187"/>
      <c r="DI303" s="187"/>
      <c r="DJ303" s="187"/>
      <c r="DK303" s="187"/>
      <c r="DL303" s="187"/>
      <c r="DM303" s="187"/>
      <c r="DN303" s="187"/>
      <c r="DO303" s="187"/>
      <c r="DP303" s="187"/>
      <c r="DQ303" s="187"/>
      <c r="DR303" s="187"/>
      <c r="DS303" s="187"/>
      <c r="DT303" s="187"/>
      <c r="DU303" s="187"/>
      <c r="DV303" s="187"/>
      <c r="DW303" s="187"/>
      <c r="DX303" s="187"/>
      <c r="DY303" s="187"/>
      <c r="DZ303" s="187"/>
      <c r="EA303" s="187"/>
      <c r="EB303" s="187"/>
      <c r="EC303" s="187"/>
      <c r="ED303" s="187"/>
      <c r="EE303" s="187"/>
      <c r="EF303" s="187"/>
      <c r="EG303" s="187"/>
      <c r="EH303" s="187"/>
      <c r="EI303" s="187"/>
      <c r="EJ303" s="187"/>
      <c r="EK303" s="187"/>
      <c r="EL303" s="187"/>
      <c r="EM303" s="187"/>
      <c r="EN303" s="187"/>
      <c r="EO303" s="187"/>
      <c r="EP303" s="187"/>
      <c r="EQ303" s="187"/>
      <c r="ER303" s="187"/>
      <c r="ES303" s="187"/>
      <c r="ET303" s="187"/>
      <c r="EU303" s="187"/>
      <c r="EV303" s="187"/>
      <c r="EW303" s="187"/>
      <c r="EX303" s="187"/>
      <c r="EY303" s="187"/>
      <c r="EZ303" s="187"/>
      <c r="FA303" s="187"/>
      <c r="FB303" s="187"/>
      <c r="FC303" s="187"/>
      <c r="FD303" s="187"/>
      <c r="FE303" s="187"/>
      <c r="FF303" s="187"/>
      <c r="FG303" s="187"/>
      <c r="FH303" s="187"/>
      <c r="FI303" s="187"/>
      <c r="FJ303" s="187"/>
      <c r="FK303" s="187"/>
      <c r="FL303" s="187"/>
      <c r="FM303" s="187"/>
      <c r="FN303" s="187"/>
      <c r="FO303" s="187"/>
      <c r="FP303" s="187"/>
      <c r="FQ303" s="190"/>
      <c r="FR303" s="190"/>
      <c r="FS303" s="190"/>
      <c r="FT303" s="190"/>
      <c r="FU303" s="190"/>
      <c r="FV303" s="190"/>
      <c r="FW303" s="190"/>
      <c r="FX303" s="190"/>
      <c r="FY303" s="190"/>
      <c r="FZ303" s="190"/>
      <c r="GA303" s="190"/>
      <c r="GB303" s="190"/>
      <c r="GC303" s="190"/>
      <c r="GD303" s="190"/>
      <c r="GE303" s="190"/>
      <c r="GF303" s="190"/>
      <c r="GG303" s="190"/>
      <c r="GH303" s="190"/>
      <c r="GI303" s="190"/>
      <c r="GJ303" s="190"/>
      <c r="GK303" s="190"/>
      <c r="GL303" s="190"/>
      <c r="GM303" s="190"/>
      <c r="GN303" s="190"/>
      <c r="GO303" s="190"/>
      <c r="GP303" s="190"/>
      <c r="GQ303" s="190"/>
      <c r="GR303" s="190"/>
      <c r="GS303" s="190"/>
      <c r="GT303" s="190"/>
      <c r="GU303" s="190"/>
      <c r="GV303" s="190"/>
      <c r="GW303" s="190"/>
      <c r="GX303" s="190"/>
      <c r="GY303" s="190"/>
      <c r="GZ303" s="190"/>
      <c r="HA303" s="190"/>
      <c r="HB303" s="190"/>
      <c r="HC303" s="190"/>
      <c r="HD303" s="190"/>
      <c r="HE303" s="190"/>
      <c r="HF303" s="190"/>
      <c r="HG303" s="190"/>
      <c r="HH303" s="190"/>
      <c r="HI303" s="190"/>
      <c r="HJ303" s="190"/>
      <c r="HK303" s="190"/>
      <c r="HL303" s="190"/>
      <c r="HM303" s="190"/>
      <c r="HN303" s="190"/>
      <c r="HO303" s="190"/>
      <c r="HP303" s="190"/>
      <c r="HQ303" s="190"/>
      <c r="HR303" s="190"/>
      <c r="HS303" s="190"/>
      <c r="HT303" s="190"/>
      <c r="HU303" s="190"/>
      <c r="HV303" s="190"/>
      <c r="HW303" s="190"/>
      <c r="HX303" s="190"/>
      <c r="HY303" s="190"/>
      <c r="HZ303" s="190"/>
      <c r="IA303" s="190"/>
      <c r="IB303" s="190"/>
      <c r="IC303" s="190"/>
      <c r="ID303" s="190"/>
      <c r="IE303" s="190"/>
      <c r="IF303" s="190"/>
      <c r="IG303" s="190"/>
      <c r="IH303" s="190"/>
      <c r="II303" s="190"/>
      <c r="IJ303" s="190"/>
      <c r="IK303" s="190"/>
      <c r="IL303" s="190"/>
      <c r="IM303" s="190"/>
      <c r="IN303" s="190"/>
      <c r="IO303" s="190"/>
      <c r="IP303" s="190"/>
      <c r="IQ303" s="190"/>
      <c r="IR303" s="190"/>
      <c r="IS303" s="190"/>
      <c r="IT303" s="190"/>
      <c r="IU303" s="190"/>
      <c r="IV303" s="190"/>
    </row>
    <row r="304" spans="1:256" ht="31.5">
      <c r="A304" s="198" t="s">
        <v>852</v>
      </c>
      <c r="B304" s="199">
        <v>2</v>
      </c>
      <c r="C304" s="199">
        <v>898</v>
      </c>
      <c r="D304" s="199">
        <v>5201</v>
      </c>
      <c r="E304" s="201">
        <f t="shared" si="47"/>
        <v>2400</v>
      </c>
      <c r="F304" s="201">
        <f t="shared" si="47"/>
        <v>0</v>
      </c>
      <c r="G304" s="201">
        <f t="shared" si="47"/>
        <v>2400</v>
      </c>
      <c r="H304" s="201"/>
      <c r="I304" s="201"/>
      <c r="J304" s="201">
        <f t="shared" si="48"/>
        <v>0</v>
      </c>
      <c r="K304" s="201"/>
      <c r="L304" s="201"/>
      <c r="M304" s="201">
        <f t="shared" si="49"/>
        <v>0</v>
      </c>
      <c r="N304" s="201">
        <v>2400</v>
      </c>
      <c r="O304" s="201"/>
      <c r="P304" s="201">
        <f t="shared" si="50"/>
        <v>2400</v>
      </c>
      <c r="Q304" s="201"/>
      <c r="R304" s="201"/>
      <c r="S304" s="201">
        <f t="shared" si="51"/>
        <v>0</v>
      </c>
      <c r="T304" s="201"/>
      <c r="U304" s="201"/>
      <c r="V304" s="201">
        <f t="shared" si="52"/>
        <v>0</v>
      </c>
      <c r="W304" s="201"/>
      <c r="X304" s="201"/>
      <c r="Y304" s="201">
        <f t="shared" si="53"/>
        <v>0</v>
      </c>
      <c r="Z304" s="201"/>
      <c r="AA304" s="201"/>
      <c r="AB304" s="201">
        <f t="shared" si="54"/>
        <v>0</v>
      </c>
      <c r="AC304" s="201"/>
      <c r="AD304" s="201"/>
      <c r="AE304" s="201">
        <f t="shared" si="55"/>
        <v>0</v>
      </c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0"/>
      <c r="BN304" s="190"/>
      <c r="BO304" s="190"/>
      <c r="BP304" s="190"/>
      <c r="BQ304" s="190"/>
      <c r="BR304" s="190"/>
      <c r="BS304" s="190"/>
      <c r="BT304" s="190"/>
      <c r="BU304" s="190"/>
      <c r="BV304" s="190"/>
      <c r="BW304" s="190"/>
      <c r="BX304" s="190"/>
      <c r="BY304" s="190"/>
      <c r="BZ304" s="190"/>
      <c r="CA304" s="190"/>
      <c r="CB304" s="190"/>
      <c r="CC304" s="190"/>
      <c r="CD304" s="190"/>
      <c r="CE304" s="190"/>
      <c r="CF304" s="190"/>
      <c r="CG304" s="190"/>
      <c r="CH304" s="190"/>
      <c r="CI304" s="190"/>
      <c r="CJ304" s="190"/>
      <c r="CK304" s="190"/>
      <c r="CL304" s="190"/>
      <c r="CM304" s="190"/>
      <c r="CN304" s="190"/>
      <c r="CO304" s="190"/>
      <c r="CP304" s="190"/>
      <c r="CQ304" s="190"/>
      <c r="CR304" s="190"/>
      <c r="CS304" s="190"/>
      <c r="CT304" s="190"/>
      <c r="CU304" s="190"/>
      <c r="CV304" s="190"/>
      <c r="CW304" s="190"/>
      <c r="CX304" s="190"/>
      <c r="CY304" s="190"/>
      <c r="CZ304" s="190"/>
      <c r="DA304" s="190"/>
      <c r="DB304" s="190"/>
      <c r="DC304" s="190"/>
      <c r="DD304" s="190"/>
      <c r="DE304" s="190"/>
      <c r="DF304" s="190"/>
      <c r="DG304" s="190"/>
      <c r="DH304" s="190"/>
      <c r="DI304" s="190"/>
      <c r="DJ304" s="190"/>
      <c r="DK304" s="190"/>
      <c r="DL304" s="190"/>
      <c r="DM304" s="190"/>
      <c r="DN304" s="190"/>
      <c r="DO304" s="190"/>
      <c r="DP304" s="190"/>
      <c r="DQ304" s="190"/>
      <c r="DR304" s="190"/>
      <c r="DS304" s="190"/>
      <c r="DT304" s="190"/>
      <c r="DU304" s="190"/>
      <c r="DV304" s="190"/>
      <c r="DW304" s="190"/>
      <c r="DX304" s="190"/>
      <c r="DY304" s="190"/>
      <c r="DZ304" s="190"/>
      <c r="EA304" s="190"/>
      <c r="EB304" s="190"/>
      <c r="EC304" s="190"/>
      <c r="ED304" s="190"/>
      <c r="EE304" s="190"/>
      <c r="EF304" s="190"/>
      <c r="EG304" s="190"/>
      <c r="EH304" s="190"/>
      <c r="EI304" s="190"/>
      <c r="EJ304" s="190"/>
      <c r="EK304" s="190"/>
      <c r="EL304" s="190"/>
      <c r="EM304" s="190"/>
      <c r="EN304" s="190"/>
      <c r="EO304" s="190"/>
      <c r="EP304" s="190"/>
      <c r="EQ304" s="190"/>
      <c r="ER304" s="190"/>
      <c r="ES304" s="190"/>
      <c r="ET304" s="190"/>
      <c r="EU304" s="190"/>
      <c r="EV304" s="190"/>
      <c r="EW304" s="190"/>
      <c r="EX304" s="190"/>
      <c r="EY304" s="190"/>
      <c r="EZ304" s="190"/>
      <c r="FA304" s="190"/>
      <c r="FB304" s="190"/>
      <c r="FC304" s="190"/>
      <c r="FD304" s="190"/>
      <c r="FE304" s="190"/>
      <c r="FF304" s="190"/>
      <c r="FG304" s="190"/>
      <c r="FH304" s="190"/>
      <c r="FI304" s="190"/>
      <c r="FJ304" s="190"/>
      <c r="FK304" s="190"/>
      <c r="FL304" s="190"/>
      <c r="FM304" s="190"/>
      <c r="FN304" s="190"/>
      <c r="FO304" s="190"/>
      <c r="FP304" s="190"/>
      <c r="FQ304" s="187"/>
      <c r="FR304" s="187"/>
      <c r="FS304" s="187"/>
      <c r="FT304" s="187"/>
      <c r="FU304" s="187"/>
      <c r="FV304" s="187"/>
      <c r="FW304" s="187"/>
      <c r="FX304" s="187"/>
      <c r="FY304" s="187"/>
      <c r="FZ304" s="187"/>
      <c r="GA304" s="187"/>
      <c r="GB304" s="187"/>
      <c r="GC304" s="187"/>
      <c r="GD304" s="187"/>
      <c r="GE304" s="187"/>
      <c r="GF304" s="187"/>
      <c r="GG304" s="187"/>
      <c r="GH304" s="187"/>
      <c r="GI304" s="187"/>
      <c r="GJ304" s="187"/>
      <c r="GK304" s="190"/>
      <c r="GL304" s="190"/>
      <c r="GM304" s="190"/>
      <c r="GN304" s="190"/>
      <c r="GO304" s="190"/>
      <c r="GP304" s="190"/>
      <c r="GQ304" s="190"/>
      <c r="GR304" s="190"/>
      <c r="GS304" s="190"/>
      <c r="GT304" s="190"/>
      <c r="GU304" s="190"/>
      <c r="GV304" s="190"/>
      <c r="GW304" s="190"/>
      <c r="GX304" s="190"/>
      <c r="GY304" s="190"/>
      <c r="GZ304" s="190"/>
      <c r="HA304" s="190"/>
      <c r="HB304" s="190"/>
      <c r="HC304" s="190"/>
      <c r="HD304" s="190"/>
      <c r="HE304" s="190"/>
      <c r="HF304" s="190"/>
      <c r="HG304" s="190"/>
      <c r="HH304" s="190"/>
      <c r="HI304" s="190"/>
      <c r="HJ304" s="190"/>
      <c r="HK304" s="190"/>
      <c r="HL304" s="190"/>
      <c r="HM304" s="190"/>
      <c r="HN304" s="190"/>
      <c r="HO304" s="190"/>
      <c r="HP304" s="190"/>
      <c r="HQ304" s="190"/>
      <c r="HR304" s="190"/>
      <c r="HS304" s="190"/>
      <c r="HT304" s="190"/>
      <c r="HU304" s="190"/>
      <c r="HV304" s="190"/>
      <c r="HW304" s="190"/>
      <c r="HX304" s="190"/>
      <c r="HY304" s="190"/>
      <c r="HZ304" s="190"/>
      <c r="IA304" s="190"/>
      <c r="IB304" s="190"/>
      <c r="IC304" s="190"/>
      <c r="ID304" s="190"/>
      <c r="IE304" s="190"/>
      <c r="IF304" s="190"/>
      <c r="IG304" s="190"/>
      <c r="IH304" s="190"/>
      <c r="II304" s="190"/>
      <c r="IJ304" s="190"/>
      <c r="IK304" s="190"/>
      <c r="IL304" s="190"/>
      <c r="IM304" s="190"/>
      <c r="IN304" s="190"/>
      <c r="IO304" s="190"/>
      <c r="IP304" s="190"/>
      <c r="IQ304" s="190"/>
      <c r="IR304" s="190"/>
      <c r="IS304" s="190"/>
      <c r="IT304" s="190"/>
      <c r="IU304" s="190"/>
      <c r="IV304" s="190"/>
    </row>
    <row r="305" spans="1:256" ht="31.5">
      <c r="A305" s="198" t="s">
        <v>853</v>
      </c>
      <c r="B305" s="199">
        <v>2</v>
      </c>
      <c r="C305" s="199">
        <v>878</v>
      </c>
      <c r="D305" s="199">
        <v>5201</v>
      </c>
      <c r="E305" s="201">
        <f t="shared" si="47"/>
        <v>918</v>
      </c>
      <c r="F305" s="201">
        <f t="shared" si="47"/>
        <v>0</v>
      </c>
      <c r="G305" s="201">
        <f t="shared" si="47"/>
        <v>918</v>
      </c>
      <c r="H305" s="201"/>
      <c r="I305" s="201"/>
      <c r="J305" s="201">
        <f t="shared" si="48"/>
        <v>0</v>
      </c>
      <c r="K305" s="201"/>
      <c r="L305" s="201"/>
      <c r="M305" s="201">
        <f t="shared" si="49"/>
        <v>0</v>
      </c>
      <c r="N305" s="201">
        <v>918</v>
      </c>
      <c r="O305" s="201"/>
      <c r="P305" s="201">
        <f t="shared" si="50"/>
        <v>918</v>
      </c>
      <c r="Q305" s="201"/>
      <c r="R305" s="201"/>
      <c r="S305" s="201">
        <f t="shared" si="51"/>
        <v>0</v>
      </c>
      <c r="T305" s="201"/>
      <c r="U305" s="201"/>
      <c r="V305" s="201">
        <f t="shared" si="52"/>
        <v>0</v>
      </c>
      <c r="W305" s="201"/>
      <c r="X305" s="201"/>
      <c r="Y305" s="201">
        <f t="shared" si="53"/>
        <v>0</v>
      </c>
      <c r="Z305" s="201"/>
      <c r="AA305" s="201"/>
      <c r="AB305" s="201">
        <f t="shared" si="54"/>
        <v>0</v>
      </c>
      <c r="AC305" s="201"/>
      <c r="AD305" s="201"/>
      <c r="AE305" s="201">
        <f t="shared" si="55"/>
        <v>0</v>
      </c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  <c r="BK305" s="190"/>
      <c r="BL305" s="190"/>
      <c r="BM305" s="190"/>
      <c r="BN305" s="190"/>
      <c r="BO305" s="190"/>
      <c r="BP305" s="190"/>
      <c r="BQ305" s="190"/>
      <c r="BR305" s="190"/>
      <c r="BS305" s="190"/>
      <c r="BT305" s="190"/>
      <c r="BU305" s="190"/>
      <c r="BV305" s="190"/>
      <c r="BW305" s="190"/>
      <c r="BX305" s="190"/>
      <c r="BY305" s="190"/>
      <c r="BZ305" s="190"/>
      <c r="CA305" s="190"/>
      <c r="CB305" s="190"/>
      <c r="CC305" s="190"/>
      <c r="CD305" s="190"/>
      <c r="CE305" s="190"/>
      <c r="CF305" s="190"/>
      <c r="CG305" s="190"/>
      <c r="CH305" s="190"/>
      <c r="CI305" s="190"/>
      <c r="CJ305" s="190"/>
      <c r="CK305" s="190"/>
      <c r="CL305" s="190"/>
      <c r="CM305" s="190"/>
      <c r="CN305" s="190"/>
      <c r="CO305" s="190"/>
      <c r="CP305" s="190"/>
      <c r="CQ305" s="190"/>
      <c r="CR305" s="190"/>
      <c r="CS305" s="190"/>
      <c r="CT305" s="190"/>
      <c r="CU305" s="190"/>
      <c r="CV305" s="190"/>
      <c r="CW305" s="190"/>
      <c r="CX305" s="190"/>
      <c r="CY305" s="190"/>
      <c r="CZ305" s="190"/>
      <c r="DA305" s="190"/>
      <c r="DB305" s="190"/>
      <c r="DC305" s="190"/>
      <c r="DD305" s="190"/>
      <c r="DE305" s="190"/>
      <c r="DF305" s="190"/>
      <c r="DG305" s="190"/>
      <c r="DH305" s="190"/>
      <c r="DI305" s="190"/>
      <c r="DJ305" s="190"/>
      <c r="DK305" s="190"/>
      <c r="DL305" s="190"/>
      <c r="DM305" s="190"/>
      <c r="DN305" s="190"/>
      <c r="DO305" s="190"/>
      <c r="DP305" s="190"/>
      <c r="DQ305" s="190"/>
      <c r="DR305" s="190"/>
      <c r="DS305" s="190"/>
      <c r="DT305" s="190"/>
      <c r="DU305" s="190"/>
      <c r="DV305" s="190"/>
      <c r="DW305" s="190"/>
      <c r="DX305" s="190"/>
      <c r="DY305" s="190"/>
      <c r="DZ305" s="190"/>
      <c r="EA305" s="190"/>
      <c r="EB305" s="190"/>
      <c r="EC305" s="190"/>
      <c r="ED305" s="190"/>
      <c r="EE305" s="190"/>
      <c r="EF305" s="190"/>
      <c r="EG305" s="190"/>
      <c r="EH305" s="190"/>
      <c r="EI305" s="190"/>
      <c r="EJ305" s="190"/>
      <c r="EK305" s="190"/>
      <c r="EL305" s="190"/>
      <c r="EM305" s="190"/>
      <c r="EN305" s="190"/>
      <c r="EO305" s="190"/>
      <c r="EP305" s="190"/>
      <c r="EQ305" s="190"/>
      <c r="ER305" s="190"/>
      <c r="ES305" s="190"/>
      <c r="ET305" s="190"/>
      <c r="EU305" s="190"/>
      <c r="EV305" s="190"/>
      <c r="EW305" s="190"/>
      <c r="EX305" s="190"/>
      <c r="EY305" s="190"/>
      <c r="EZ305" s="190"/>
      <c r="FA305" s="190"/>
      <c r="FB305" s="190"/>
      <c r="FC305" s="190"/>
      <c r="FD305" s="190"/>
      <c r="FE305" s="190"/>
      <c r="FF305" s="190"/>
      <c r="FG305" s="190"/>
      <c r="FH305" s="190"/>
      <c r="FI305" s="190"/>
      <c r="FJ305" s="190"/>
      <c r="FK305" s="190"/>
      <c r="FL305" s="190"/>
      <c r="FM305" s="190"/>
      <c r="FN305" s="190"/>
      <c r="FO305" s="190"/>
      <c r="FP305" s="190"/>
      <c r="FQ305" s="187"/>
      <c r="FR305" s="187"/>
      <c r="FS305" s="187"/>
      <c r="FT305" s="187"/>
      <c r="FU305" s="187"/>
      <c r="FV305" s="187"/>
      <c r="FW305" s="187"/>
      <c r="FX305" s="187"/>
      <c r="FY305" s="187"/>
      <c r="FZ305" s="187"/>
      <c r="GA305" s="187"/>
      <c r="GB305" s="187"/>
      <c r="GC305" s="187"/>
      <c r="GD305" s="187"/>
      <c r="GE305" s="187"/>
      <c r="GF305" s="187"/>
      <c r="GG305" s="187"/>
      <c r="GH305" s="187"/>
      <c r="GI305" s="187"/>
      <c r="GJ305" s="187"/>
      <c r="GK305" s="190"/>
      <c r="GL305" s="190"/>
      <c r="GM305" s="190"/>
      <c r="GN305" s="190"/>
      <c r="GO305" s="190"/>
      <c r="GP305" s="190"/>
      <c r="GQ305" s="190"/>
      <c r="GR305" s="190"/>
      <c r="GS305" s="190"/>
      <c r="GT305" s="190"/>
      <c r="GU305" s="190"/>
      <c r="GV305" s="190"/>
      <c r="GW305" s="190"/>
      <c r="GX305" s="190"/>
      <c r="GY305" s="190"/>
      <c r="GZ305" s="190"/>
      <c r="HA305" s="190"/>
      <c r="HB305" s="190"/>
      <c r="HC305" s="190"/>
      <c r="HD305" s="190"/>
      <c r="HE305" s="190"/>
      <c r="HF305" s="190"/>
      <c r="HG305" s="190"/>
      <c r="HH305" s="190"/>
      <c r="HI305" s="190"/>
      <c r="HJ305" s="190"/>
      <c r="HK305" s="190"/>
      <c r="HL305" s="190"/>
      <c r="HM305" s="190"/>
      <c r="HN305" s="190"/>
      <c r="HO305" s="190"/>
      <c r="HP305" s="190"/>
      <c r="HQ305" s="190"/>
      <c r="HR305" s="190"/>
      <c r="HS305" s="190"/>
      <c r="HT305" s="190"/>
      <c r="HU305" s="190"/>
      <c r="HV305" s="190"/>
      <c r="HW305" s="190"/>
      <c r="HX305" s="190"/>
      <c r="HY305" s="190"/>
      <c r="HZ305" s="190"/>
      <c r="IA305" s="190"/>
      <c r="IB305" s="190"/>
      <c r="IC305" s="190"/>
      <c r="ID305" s="190"/>
      <c r="IE305" s="190"/>
      <c r="IF305" s="190"/>
      <c r="IG305" s="190"/>
      <c r="IH305" s="190"/>
      <c r="II305" s="190"/>
      <c r="IJ305" s="190"/>
      <c r="IK305" s="190"/>
      <c r="IL305" s="190"/>
      <c r="IM305" s="190"/>
      <c r="IN305" s="190"/>
      <c r="IO305" s="190"/>
      <c r="IP305" s="190"/>
      <c r="IQ305" s="190"/>
      <c r="IR305" s="190"/>
      <c r="IS305" s="190"/>
      <c r="IT305" s="190"/>
      <c r="IU305" s="190"/>
      <c r="IV305" s="190"/>
    </row>
    <row r="306" spans="1:256" ht="31.5">
      <c r="A306" s="188" t="s">
        <v>745</v>
      </c>
      <c r="B306" s="197"/>
      <c r="C306" s="197"/>
      <c r="D306" s="197"/>
      <c r="E306" s="189">
        <f t="shared" si="47"/>
        <v>997275</v>
      </c>
      <c r="F306" s="189">
        <f t="shared" si="47"/>
        <v>306052</v>
      </c>
      <c r="G306" s="189">
        <f t="shared" si="47"/>
        <v>691223</v>
      </c>
      <c r="H306" s="189">
        <f aca="true" t="shared" si="57" ref="H306:AD306">SUM(H307:H307)</f>
        <v>0</v>
      </c>
      <c r="I306" s="189">
        <f t="shared" si="57"/>
        <v>0</v>
      </c>
      <c r="J306" s="189">
        <f t="shared" si="48"/>
        <v>0</v>
      </c>
      <c r="K306" s="189">
        <f t="shared" si="57"/>
        <v>0</v>
      </c>
      <c r="L306" s="189">
        <f t="shared" si="57"/>
        <v>0</v>
      </c>
      <c r="M306" s="189">
        <f t="shared" si="49"/>
        <v>0</v>
      </c>
      <c r="N306" s="189">
        <f t="shared" si="57"/>
        <v>0</v>
      </c>
      <c r="O306" s="189">
        <f t="shared" si="57"/>
        <v>0</v>
      </c>
      <c r="P306" s="189">
        <f t="shared" si="50"/>
        <v>0</v>
      </c>
      <c r="Q306" s="189">
        <f t="shared" si="57"/>
        <v>997275</v>
      </c>
      <c r="R306" s="189">
        <f t="shared" si="57"/>
        <v>306052</v>
      </c>
      <c r="S306" s="189">
        <f t="shared" si="51"/>
        <v>691223</v>
      </c>
      <c r="T306" s="189">
        <f t="shared" si="57"/>
        <v>0</v>
      </c>
      <c r="U306" s="189">
        <f t="shared" si="57"/>
        <v>0</v>
      </c>
      <c r="V306" s="189">
        <f t="shared" si="52"/>
        <v>0</v>
      </c>
      <c r="W306" s="189">
        <f t="shared" si="57"/>
        <v>0</v>
      </c>
      <c r="X306" s="189">
        <f t="shared" si="57"/>
        <v>0</v>
      </c>
      <c r="Y306" s="189">
        <f t="shared" si="53"/>
        <v>0</v>
      </c>
      <c r="Z306" s="189">
        <f t="shared" si="57"/>
        <v>0</v>
      </c>
      <c r="AA306" s="189">
        <f t="shared" si="57"/>
        <v>0</v>
      </c>
      <c r="AB306" s="189">
        <f t="shared" si="54"/>
        <v>0</v>
      </c>
      <c r="AC306" s="189">
        <f t="shared" si="57"/>
        <v>0</v>
      </c>
      <c r="AD306" s="189">
        <f t="shared" si="57"/>
        <v>0</v>
      </c>
      <c r="AE306" s="189">
        <f t="shared" si="55"/>
        <v>0</v>
      </c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87"/>
      <c r="AT306" s="187"/>
      <c r="AU306" s="187"/>
      <c r="AV306" s="187"/>
      <c r="AW306" s="187"/>
      <c r="AX306" s="187"/>
      <c r="AY306" s="187"/>
      <c r="AZ306" s="187"/>
      <c r="BA306" s="187"/>
      <c r="BB306" s="187"/>
      <c r="BC306" s="187"/>
      <c r="BD306" s="187"/>
      <c r="BE306" s="187"/>
      <c r="BF306" s="187"/>
      <c r="BG306" s="187"/>
      <c r="BH306" s="187"/>
      <c r="BI306" s="187"/>
      <c r="BJ306" s="187"/>
      <c r="BK306" s="187"/>
      <c r="BL306" s="187"/>
      <c r="BM306" s="187"/>
      <c r="BN306" s="187"/>
      <c r="BO306" s="187"/>
      <c r="BP306" s="187"/>
      <c r="BQ306" s="187"/>
      <c r="BR306" s="187"/>
      <c r="BS306" s="187"/>
      <c r="BT306" s="187"/>
      <c r="BU306" s="187"/>
      <c r="BV306" s="187"/>
      <c r="BW306" s="187"/>
      <c r="BX306" s="187"/>
      <c r="BY306" s="187"/>
      <c r="BZ306" s="187"/>
      <c r="CA306" s="187"/>
      <c r="CB306" s="187"/>
      <c r="CC306" s="187"/>
      <c r="CD306" s="187"/>
      <c r="CE306" s="187"/>
      <c r="CF306" s="187"/>
      <c r="CG306" s="187"/>
      <c r="CH306" s="187"/>
      <c r="CI306" s="187"/>
      <c r="CJ306" s="187"/>
      <c r="CK306" s="187"/>
      <c r="CL306" s="187"/>
      <c r="CM306" s="187"/>
      <c r="CN306" s="187"/>
      <c r="CO306" s="187"/>
      <c r="CP306" s="187"/>
      <c r="CQ306" s="187"/>
      <c r="CR306" s="187"/>
      <c r="CS306" s="187"/>
      <c r="CT306" s="187"/>
      <c r="CU306" s="187"/>
      <c r="CV306" s="187"/>
      <c r="CW306" s="187"/>
      <c r="CX306" s="187"/>
      <c r="CY306" s="187"/>
      <c r="CZ306" s="187"/>
      <c r="DA306" s="187"/>
      <c r="DB306" s="187"/>
      <c r="DC306" s="187"/>
      <c r="DD306" s="187"/>
      <c r="DE306" s="187"/>
      <c r="DF306" s="187"/>
      <c r="DG306" s="187"/>
      <c r="DH306" s="187"/>
      <c r="DI306" s="187"/>
      <c r="DJ306" s="187"/>
      <c r="DK306" s="187"/>
      <c r="DL306" s="187"/>
      <c r="DM306" s="187"/>
      <c r="DN306" s="187"/>
      <c r="DO306" s="187"/>
      <c r="DP306" s="187"/>
      <c r="DQ306" s="187"/>
      <c r="DR306" s="187"/>
      <c r="DS306" s="187"/>
      <c r="DT306" s="187"/>
      <c r="DU306" s="187"/>
      <c r="DV306" s="187"/>
      <c r="DW306" s="187"/>
      <c r="DX306" s="187"/>
      <c r="DY306" s="187"/>
      <c r="DZ306" s="187"/>
      <c r="EA306" s="187"/>
      <c r="EB306" s="187"/>
      <c r="EC306" s="187"/>
      <c r="ED306" s="187"/>
      <c r="EE306" s="187"/>
      <c r="EF306" s="187"/>
      <c r="EG306" s="187"/>
      <c r="EH306" s="187"/>
      <c r="EI306" s="187"/>
      <c r="EJ306" s="187"/>
      <c r="EK306" s="187"/>
      <c r="EL306" s="187"/>
      <c r="EM306" s="187"/>
      <c r="EN306" s="187"/>
      <c r="EO306" s="187"/>
      <c r="EP306" s="187"/>
      <c r="EQ306" s="187"/>
      <c r="ER306" s="187"/>
      <c r="ES306" s="187"/>
      <c r="ET306" s="187"/>
      <c r="EU306" s="187"/>
      <c r="EV306" s="187"/>
      <c r="EW306" s="187"/>
      <c r="EX306" s="187"/>
      <c r="EY306" s="187"/>
      <c r="EZ306" s="187"/>
      <c r="FA306" s="187"/>
      <c r="FB306" s="187"/>
      <c r="FC306" s="187"/>
      <c r="FD306" s="187"/>
      <c r="FE306" s="187"/>
      <c r="FF306" s="187"/>
      <c r="FG306" s="187"/>
      <c r="FH306" s="187"/>
      <c r="FI306" s="187"/>
      <c r="FJ306" s="187"/>
      <c r="FK306" s="187"/>
      <c r="FL306" s="187"/>
      <c r="FM306" s="187"/>
      <c r="FN306" s="187"/>
      <c r="FO306" s="187"/>
      <c r="FP306" s="187"/>
      <c r="FQ306" s="190"/>
      <c r="FR306" s="190"/>
      <c r="FS306" s="190"/>
      <c r="FT306" s="190"/>
      <c r="FU306" s="190"/>
      <c r="FV306" s="190"/>
      <c r="FW306" s="190"/>
      <c r="FX306" s="190"/>
      <c r="FY306" s="190"/>
      <c r="FZ306" s="190"/>
      <c r="GA306" s="190"/>
      <c r="GB306" s="190"/>
      <c r="GC306" s="190"/>
      <c r="GD306" s="190"/>
      <c r="GE306" s="190"/>
      <c r="GF306" s="190"/>
      <c r="GG306" s="190"/>
      <c r="GH306" s="190"/>
      <c r="GI306" s="190"/>
      <c r="GJ306" s="190"/>
      <c r="GK306" s="190"/>
      <c r="GL306" s="190"/>
      <c r="GM306" s="190"/>
      <c r="GN306" s="190"/>
      <c r="GO306" s="190"/>
      <c r="GP306" s="190"/>
      <c r="GQ306" s="190"/>
      <c r="GR306" s="190"/>
      <c r="GS306" s="190"/>
      <c r="GT306" s="190"/>
      <c r="GU306" s="190"/>
      <c r="GV306" s="190"/>
      <c r="GW306" s="190"/>
      <c r="GX306" s="190"/>
      <c r="GY306" s="190"/>
      <c r="GZ306" s="190"/>
      <c r="HA306" s="190"/>
      <c r="HB306" s="190"/>
      <c r="HC306" s="190"/>
      <c r="HD306" s="190"/>
      <c r="HE306" s="190"/>
      <c r="HF306" s="190"/>
      <c r="HG306" s="190"/>
      <c r="HH306" s="190"/>
      <c r="HI306" s="190"/>
      <c r="HJ306" s="190"/>
      <c r="HK306" s="190"/>
      <c r="HL306" s="190"/>
      <c r="HM306" s="190"/>
      <c r="HN306" s="190"/>
      <c r="HO306" s="190"/>
      <c r="HP306" s="190"/>
      <c r="HQ306" s="190"/>
      <c r="HR306" s="190"/>
      <c r="HS306" s="190"/>
      <c r="HT306" s="190"/>
      <c r="HU306" s="190"/>
      <c r="HV306" s="190"/>
      <c r="HW306" s="190"/>
      <c r="HX306" s="190"/>
      <c r="HY306" s="190"/>
      <c r="HZ306" s="190"/>
      <c r="IA306" s="190"/>
      <c r="IB306" s="190"/>
      <c r="IC306" s="190"/>
      <c r="ID306" s="190"/>
      <c r="IE306" s="190"/>
      <c r="IF306" s="190"/>
      <c r="IG306" s="190"/>
      <c r="IH306" s="190"/>
      <c r="II306" s="190"/>
      <c r="IJ306" s="190"/>
      <c r="IK306" s="190"/>
      <c r="IL306" s="190"/>
      <c r="IM306" s="190"/>
      <c r="IN306" s="190"/>
      <c r="IO306" s="190"/>
      <c r="IP306" s="190"/>
      <c r="IQ306" s="190"/>
      <c r="IR306" s="190"/>
      <c r="IS306" s="190"/>
      <c r="IT306" s="190"/>
      <c r="IU306" s="190"/>
      <c r="IV306" s="190"/>
    </row>
    <row r="307" spans="1:256" ht="94.5">
      <c r="A307" s="198" t="s">
        <v>854</v>
      </c>
      <c r="B307" s="199"/>
      <c r="C307" s="199"/>
      <c r="D307" s="203"/>
      <c r="E307" s="201">
        <f t="shared" si="47"/>
        <v>997275</v>
      </c>
      <c r="F307" s="201">
        <f t="shared" si="47"/>
        <v>306052</v>
      </c>
      <c r="G307" s="201">
        <f t="shared" si="47"/>
        <v>691223</v>
      </c>
      <c r="H307" s="201"/>
      <c r="I307" s="201"/>
      <c r="J307" s="201">
        <f t="shared" si="48"/>
        <v>0</v>
      </c>
      <c r="K307" s="201"/>
      <c r="L307" s="201"/>
      <c r="M307" s="201">
        <f t="shared" si="49"/>
        <v>0</v>
      </c>
      <c r="N307" s="201"/>
      <c r="O307" s="201"/>
      <c r="P307" s="201">
        <f t="shared" si="50"/>
        <v>0</v>
      </c>
      <c r="Q307" s="201">
        <v>997275</v>
      </c>
      <c r="R307" s="201">
        <v>306052</v>
      </c>
      <c r="S307" s="201">
        <f t="shared" si="51"/>
        <v>691223</v>
      </c>
      <c r="T307" s="201"/>
      <c r="U307" s="201"/>
      <c r="V307" s="201">
        <f t="shared" si="52"/>
        <v>0</v>
      </c>
      <c r="W307" s="201"/>
      <c r="X307" s="201"/>
      <c r="Y307" s="201">
        <f t="shared" si="53"/>
        <v>0</v>
      </c>
      <c r="Z307" s="201"/>
      <c r="AA307" s="201"/>
      <c r="AB307" s="201">
        <f t="shared" si="54"/>
        <v>0</v>
      </c>
      <c r="AC307" s="201"/>
      <c r="AD307" s="201"/>
      <c r="AE307" s="201">
        <f t="shared" si="55"/>
        <v>0</v>
      </c>
      <c r="AF307" s="190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0"/>
      <c r="AS307" s="190"/>
      <c r="AT307" s="190"/>
      <c r="AU307" s="190"/>
      <c r="AV307" s="190"/>
      <c r="AW307" s="190"/>
      <c r="AX307" s="190"/>
      <c r="AY307" s="190"/>
      <c r="AZ307" s="190"/>
      <c r="BA307" s="190"/>
      <c r="BB307" s="190"/>
      <c r="BC307" s="190"/>
      <c r="BD307" s="190"/>
      <c r="BE307" s="190"/>
      <c r="BF307" s="190"/>
      <c r="BG307" s="190"/>
      <c r="BH307" s="190"/>
      <c r="BI307" s="190"/>
      <c r="BJ307" s="190"/>
      <c r="BK307" s="190"/>
      <c r="BL307" s="190"/>
      <c r="BM307" s="190"/>
      <c r="BN307" s="190"/>
      <c r="BO307" s="190"/>
      <c r="BP307" s="190"/>
      <c r="BQ307" s="190"/>
      <c r="BR307" s="190"/>
      <c r="BS307" s="190"/>
      <c r="BT307" s="190"/>
      <c r="BU307" s="190"/>
      <c r="BV307" s="190"/>
      <c r="BW307" s="190"/>
      <c r="BX307" s="190"/>
      <c r="BY307" s="190"/>
      <c r="BZ307" s="190"/>
      <c r="CA307" s="190"/>
      <c r="CB307" s="190"/>
      <c r="CC307" s="190"/>
      <c r="CD307" s="190"/>
      <c r="CE307" s="190"/>
      <c r="CF307" s="190"/>
      <c r="CG307" s="190"/>
      <c r="CH307" s="190"/>
      <c r="CI307" s="190"/>
      <c r="CJ307" s="190"/>
      <c r="CK307" s="190"/>
      <c r="CL307" s="190"/>
      <c r="CM307" s="190"/>
      <c r="CN307" s="190"/>
      <c r="CO307" s="190"/>
      <c r="CP307" s="190"/>
      <c r="CQ307" s="190"/>
      <c r="CR307" s="190"/>
      <c r="CS307" s="190"/>
      <c r="CT307" s="190"/>
      <c r="CU307" s="190"/>
      <c r="CV307" s="190"/>
      <c r="CW307" s="190"/>
      <c r="CX307" s="190"/>
      <c r="CY307" s="190"/>
      <c r="CZ307" s="190"/>
      <c r="DA307" s="190"/>
      <c r="DB307" s="190"/>
      <c r="DC307" s="190"/>
      <c r="DD307" s="190"/>
      <c r="DE307" s="190"/>
      <c r="DF307" s="190"/>
      <c r="DG307" s="190"/>
      <c r="DH307" s="190"/>
      <c r="DI307" s="190"/>
      <c r="DJ307" s="190"/>
      <c r="DK307" s="190"/>
      <c r="DL307" s="190"/>
      <c r="DM307" s="190"/>
      <c r="DN307" s="190"/>
      <c r="DO307" s="190"/>
      <c r="DP307" s="190"/>
      <c r="DQ307" s="190"/>
      <c r="DR307" s="190"/>
      <c r="DS307" s="190"/>
      <c r="DT307" s="190"/>
      <c r="DU307" s="190"/>
      <c r="DV307" s="190"/>
      <c r="DW307" s="190"/>
      <c r="DX307" s="190"/>
      <c r="DY307" s="190"/>
      <c r="DZ307" s="190"/>
      <c r="EA307" s="190"/>
      <c r="EB307" s="190"/>
      <c r="EC307" s="190"/>
      <c r="ED307" s="190"/>
      <c r="EE307" s="190"/>
      <c r="EF307" s="190"/>
      <c r="EG307" s="190"/>
      <c r="EH307" s="190"/>
      <c r="EI307" s="190"/>
      <c r="EJ307" s="190"/>
      <c r="EK307" s="190"/>
      <c r="EL307" s="190"/>
      <c r="EM307" s="190"/>
      <c r="EN307" s="190"/>
      <c r="EO307" s="190"/>
      <c r="EP307" s="190"/>
      <c r="EQ307" s="190"/>
      <c r="ER307" s="190"/>
      <c r="ES307" s="190"/>
      <c r="ET307" s="190"/>
      <c r="EU307" s="190"/>
      <c r="EV307" s="190"/>
      <c r="EW307" s="190"/>
      <c r="EX307" s="190"/>
      <c r="EY307" s="190"/>
      <c r="EZ307" s="190"/>
      <c r="FA307" s="190"/>
      <c r="FB307" s="190"/>
      <c r="FC307" s="190"/>
      <c r="FD307" s="190"/>
      <c r="FE307" s="190"/>
      <c r="FF307" s="190"/>
      <c r="FG307" s="190"/>
      <c r="FH307" s="190"/>
      <c r="FI307" s="190"/>
      <c r="FJ307" s="190"/>
      <c r="FK307" s="190"/>
      <c r="FL307" s="190"/>
      <c r="FM307" s="190"/>
      <c r="FN307" s="190"/>
      <c r="FO307" s="190"/>
      <c r="FP307" s="190"/>
      <c r="FQ307" s="187"/>
      <c r="FR307" s="187"/>
      <c r="FS307" s="187"/>
      <c r="FT307" s="187"/>
      <c r="FU307" s="187"/>
      <c r="FV307" s="187"/>
      <c r="FW307" s="187"/>
      <c r="FX307" s="187"/>
      <c r="FY307" s="187"/>
      <c r="FZ307" s="187"/>
      <c r="GA307" s="187"/>
      <c r="GB307" s="187"/>
      <c r="GC307" s="187"/>
      <c r="GD307" s="187"/>
      <c r="GE307" s="187"/>
      <c r="GF307" s="187"/>
      <c r="GG307" s="187"/>
      <c r="GH307" s="187"/>
      <c r="GI307" s="187"/>
      <c r="GJ307" s="187"/>
      <c r="GK307" s="190"/>
      <c r="GL307" s="190"/>
      <c r="GM307" s="190"/>
      <c r="GN307" s="190"/>
      <c r="GO307" s="190"/>
      <c r="GP307" s="190"/>
      <c r="GQ307" s="190"/>
      <c r="GR307" s="190"/>
      <c r="GS307" s="190"/>
      <c r="GT307" s="190"/>
      <c r="GU307" s="190"/>
      <c r="GV307" s="190"/>
      <c r="GW307" s="190"/>
      <c r="GX307" s="190"/>
      <c r="GY307" s="190"/>
      <c r="GZ307" s="190"/>
      <c r="HA307" s="190"/>
      <c r="HB307" s="190"/>
      <c r="HC307" s="190"/>
      <c r="HD307" s="190"/>
      <c r="HE307" s="190"/>
      <c r="HF307" s="190"/>
      <c r="HG307" s="190"/>
      <c r="HH307" s="190"/>
      <c r="HI307" s="190"/>
      <c r="HJ307" s="190"/>
      <c r="HK307" s="190"/>
      <c r="HL307" s="190"/>
      <c r="HM307" s="190"/>
      <c r="HN307" s="190"/>
      <c r="HO307" s="190"/>
      <c r="HP307" s="190"/>
      <c r="HQ307" s="190"/>
      <c r="HR307" s="190"/>
      <c r="HS307" s="190"/>
      <c r="HT307" s="190"/>
      <c r="HU307" s="190"/>
      <c r="HV307" s="190"/>
      <c r="HW307" s="190"/>
      <c r="HX307" s="190"/>
      <c r="HY307" s="190"/>
      <c r="HZ307" s="190"/>
      <c r="IA307" s="190"/>
      <c r="IB307" s="190"/>
      <c r="IC307" s="190"/>
      <c r="ID307" s="190"/>
      <c r="IE307" s="190"/>
      <c r="IF307" s="190"/>
      <c r="IG307" s="190"/>
      <c r="IH307" s="190"/>
      <c r="II307" s="190"/>
      <c r="IJ307" s="190"/>
      <c r="IK307" s="190"/>
      <c r="IL307" s="190"/>
      <c r="IM307" s="190"/>
      <c r="IN307" s="190"/>
      <c r="IO307" s="190"/>
      <c r="IP307" s="190"/>
      <c r="IQ307" s="190"/>
      <c r="IR307" s="190"/>
      <c r="IS307" s="190"/>
      <c r="IT307" s="190"/>
      <c r="IU307" s="190"/>
      <c r="IV307" s="190"/>
    </row>
    <row r="308" spans="1:256" ht="15.75">
      <c r="A308" s="188" t="s">
        <v>752</v>
      </c>
      <c r="B308" s="197"/>
      <c r="C308" s="197"/>
      <c r="D308" s="197"/>
      <c r="E308" s="189">
        <f t="shared" si="47"/>
        <v>700000</v>
      </c>
      <c r="F308" s="189">
        <f t="shared" si="47"/>
        <v>0</v>
      </c>
      <c r="G308" s="189">
        <f t="shared" si="47"/>
        <v>700000</v>
      </c>
      <c r="H308" s="189">
        <f aca="true" t="shared" si="58" ref="H308:AD308">SUM(H309:H309)</f>
        <v>0</v>
      </c>
      <c r="I308" s="189">
        <f t="shared" si="58"/>
        <v>0</v>
      </c>
      <c r="J308" s="189">
        <f t="shared" si="48"/>
        <v>0</v>
      </c>
      <c r="K308" s="189">
        <f t="shared" si="58"/>
        <v>0</v>
      </c>
      <c r="L308" s="189">
        <f t="shared" si="58"/>
        <v>0</v>
      </c>
      <c r="M308" s="189">
        <f t="shared" si="49"/>
        <v>0</v>
      </c>
      <c r="N308" s="189">
        <f t="shared" si="58"/>
        <v>0</v>
      </c>
      <c r="O308" s="189">
        <f t="shared" si="58"/>
        <v>0</v>
      </c>
      <c r="P308" s="189">
        <f t="shared" si="50"/>
        <v>0</v>
      </c>
      <c r="Q308" s="189">
        <f t="shared" si="58"/>
        <v>700000</v>
      </c>
      <c r="R308" s="189">
        <f t="shared" si="58"/>
        <v>0</v>
      </c>
      <c r="S308" s="189">
        <f t="shared" si="51"/>
        <v>700000</v>
      </c>
      <c r="T308" s="189">
        <f t="shared" si="58"/>
        <v>0</v>
      </c>
      <c r="U308" s="189">
        <f t="shared" si="58"/>
        <v>0</v>
      </c>
      <c r="V308" s="189">
        <f t="shared" si="52"/>
        <v>0</v>
      </c>
      <c r="W308" s="189">
        <f t="shared" si="58"/>
        <v>0</v>
      </c>
      <c r="X308" s="189">
        <f t="shared" si="58"/>
        <v>0</v>
      </c>
      <c r="Y308" s="189">
        <f t="shared" si="53"/>
        <v>0</v>
      </c>
      <c r="Z308" s="189">
        <f t="shared" si="58"/>
        <v>0</v>
      </c>
      <c r="AA308" s="189">
        <f t="shared" si="58"/>
        <v>0</v>
      </c>
      <c r="AB308" s="189">
        <f t="shared" si="54"/>
        <v>0</v>
      </c>
      <c r="AC308" s="189">
        <f t="shared" si="58"/>
        <v>0</v>
      </c>
      <c r="AD308" s="189">
        <f t="shared" si="58"/>
        <v>0</v>
      </c>
      <c r="AE308" s="189">
        <f t="shared" si="55"/>
        <v>0</v>
      </c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  <c r="AT308" s="187"/>
      <c r="AU308" s="187"/>
      <c r="AV308" s="187"/>
      <c r="AW308" s="187"/>
      <c r="AX308" s="187"/>
      <c r="AY308" s="187"/>
      <c r="AZ308" s="187"/>
      <c r="BA308" s="187"/>
      <c r="BB308" s="187"/>
      <c r="BC308" s="187"/>
      <c r="BD308" s="187"/>
      <c r="BE308" s="187"/>
      <c r="BF308" s="187"/>
      <c r="BG308" s="187"/>
      <c r="BH308" s="187"/>
      <c r="BI308" s="187"/>
      <c r="BJ308" s="187"/>
      <c r="BK308" s="187"/>
      <c r="BL308" s="187"/>
      <c r="BM308" s="187"/>
      <c r="BN308" s="187"/>
      <c r="BO308" s="187"/>
      <c r="BP308" s="187"/>
      <c r="BQ308" s="187"/>
      <c r="BR308" s="187"/>
      <c r="BS308" s="187"/>
      <c r="BT308" s="187"/>
      <c r="BU308" s="187"/>
      <c r="BV308" s="187"/>
      <c r="BW308" s="187"/>
      <c r="BX308" s="187"/>
      <c r="BY308" s="187"/>
      <c r="BZ308" s="187"/>
      <c r="CA308" s="187"/>
      <c r="CB308" s="187"/>
      <c r="CC308" s="187"/>
      <c r="CD308" s="187"/>
      <c r="CE308" s="187"/>
      <c r="CF308" s="187"/>
      <c r="CG308" s="187"/>
      <c r="CH308" s="187"/>
      <c r="CI308" s="187"/>
      <c r="CJ308" s="187"/>
      <c r="CK308" s="187"/>
      <c r="CL308" s="187"/>
      <c r="CM308" s="187"/>
      <c r="CN308" s="187"/>
      <c r="CO308" s="187"/>
      <c r="CP308" s="187"/>
      <c r="CQ308" s="187"/>
      <c r="CR308" s="187"/>
      <c r="CS308" s="187"/>
      <c r="CT308" s="187"/>
      <c r="CU308" s="187"/>
      <c r="CV308" s="187"/>
      <c r="CW308" s="187"/>
      <c r="CX308" s="187"/>
      <c r="CY308" s="187"/>
      <c r="CZ308" s="187"/>
      <c r="DA308" s="187"/>
      <c r="DB308" s="187"/>
      <c r="DC308" s="187"/>
      <c r="DD308" s="187"/>
      <c r="DE308" s="187"/>
      <c r="DF308" s="187"/>
      <c r="DG308" s="187"/>
      <c r="DH308" s="187"/>
      <c r="DI308" s="187"/>
      <c r="DJ308" s="187"/>
      <c r="DK308" s="187"/>
      <c r="DL308" s="187"/>
      <c r="DM308" s="187"/>
      <c r="DN308" s="187"/>
      <c r="DO308" s="187"/>
      <c r="DP308" s="187"/>
      <c r="DQ308" s="187"/>
      <c r="DR308" s="187"/>
      <c r="DS308" s="187"/>
      <c r="DT308" s="187"/>
      <c r="DU308" s="187"/>
      <c r="DV308" s="187"/>
      <c r="DW308" s="187"/>
      <c r="DX308" s="187"/>
      <c r="DY308" s="187"/>
      <c r="DZ308" s="187"/>
      <c r="EA308" s="187"/>
      <c r="EB308" s="187"/>
      <c r="EC308" s="187"/>
      <c r="ED308" s="187"/>
      <c r="EE308" s="187"/>
      <c r="EF308" s="187"/>
      <c r="EG308" s="187"/>
      <c r="EH308" s="187"/>
      <c r="EI308" s="187"/>
      <c r="EJ308" s="187"/>
      <c r="EK308" s="187"/>
      <c r="EL308" s="187"/>
      <c r="EM308" s="187"/>
      <c r="EN308" s="187"/>
      <c r="EO308" s="187"/>
      <c r="EP308" s="187"/>
      <c r="EQ308" s="187"/>
      <c r="ER308" s="187"/>
      <c r="ES308" s="187"/>
      <c r="ET308" s="187"/>
      <c r="EU308" s="187"/>
      <c r="EV308" s="187"/>
      <c r="EW308" s="187"/>
      <c r="EX308" s="187"/>
      <c r="EY308" s="187"/>
      <c r="EZ308" s="187"/>
      <c r="FA308" s="187"/>
      <c r="FB308" s="187"/>
      <c r="FC308" s="187"/>
      <c r="FD308" s="187"/>
      <c r="FE308" s="187"/>
      <c r="FF308" s="187"/>
      <c r="FG308" s="187"/>
      <c r="FH308" s="187"/>
      <c r="FI308" s="187"/>
      <c r="FJ308" s="187"/>
      <c r="FK308" s="187"/>
      <c r="FL308" s="187"/>
      <c r="FM308" s="187"/>
      <c r="FN308" s="187"/>
      <c r="FO308" s="187"/>
      <c r="FP308" s="187"/>
      <c r="FQ308" s="187"/>
      <c r="FR308" s="187"/>
      <c r="FS308" s="187"/>
      <c r="FT308" s="187"/>
      <c r="FU308" s="187"/>
      <c r="FV308" s="187"/>
      <c r="FW308" s="187"/>
      <c r="FX308" s="187"/>
      <c r="FY308" s="187"/>
      <c r="FZ308" s="187"/>
      <c r="GA308" s="187"/>
      <c r="GB308" s="187"/>
      <c r="GC308" s="187"/>
      <c r="GD308" s="187"/>
      <c r="GE308" s="187"/>
      <c r="GF308" s="187"/>
      <c r="GG308" s="187"/>
      <c r="GH308" s="187"/>
      <c r="GI308" s="187"/>
      <c r="GJ308" s="187"/>
      <c r="GK308" s="190"/>
      <c r="GL308" s="190"/>
      <c r="GM308" s="190"/>
      <c r="GN308" s="190"/>
      <c r="GO308" s="190"/>
      <c r="GP308" s="190"/>
      <c r="GQ308" s="190"/>
      <c r="GR308" s="190"/>
      <c r="GS308" s="190"/>
      <c r="GT308" s="190"/>
      <c r="GU308" s="190"/>
      <c r="GV308" s="190"/>
      <c r="GW308" s="190"/>
      <c r="GX308" s="190"/>
      <c r="GY308" s="190"/>
      <c r="GZ308" s="190"/>
      <c r="HA308" s="190"/>
      <c r="HB308" s="190"/>
      <c r="HC308" s="190"/>
      <c r="HD308" s="190"/>
      <c r="HE308" s="190"/>
      <c r="HF308" s="190"/>
      <c r="HG308" s="190"/>
      <c r="HH308" s="190"/>
      <c r="HI308" s="190"/>
      <c r="HJ308" s="190"/>
      <c r="HK308" s="190"/>
      <c r="HL308" s="190"/>
      <c r="HM308" s="190"/>
      <c r="HN308" s="190"/>
      <c r="HO308" s="190"/>
      <c r="HP308" s="190"/>
      <c r="HQ308" s="190"/>
      <c r="HR308" s="190"/>
      <c r="HS308" s="190"/>
      <c r="HT308" s="190"/>
      <c r="HU308" s="190"/>
      <c r="HV308" s="190"/>
      <c r="HW308" s="190"/>
      <c r="HX308" s="190"/>
      <c r="HY308" s="190"/>
      <c r="HZ308" s="190"/>
      <c r="IA308" s="190"/>
      <c r="IB308" s="190"/>
      <c r="IC308" s="190"/>
      <c r="ID308" s="190"/>
      <c r="IE308" s="190"/>
      <c r="IF308" s="190"/>
      <c r="IG308" s="190"/>
      <c r="IH308" s="190"/>
      <c r="II308" s="190"/>
      <c r="IJ308" s="190"/>
      <c r="IK308" s="190"/>
      <c r="IL308" s="190"/>
      <c r="IM308" s="190"/>
      <c r="IN308" s="190"/>
      <c r="IO308" s="190"/>
      <c r="IP308" s="190"/>
      <c r="IQ308" s="190"/>
      <c r="IR308" s="190"/>
      <c r="IS308" s="190"/>
      <c r="IT308" s="190"/>
      <c r="IU308" s="190"/>
      <c r="IV308" s="190"/>
    </row>
    <row r="309" spans="1:256" ht="78.75">
      <c r="A309" s="198" t="s">
        <v>855</v>
      </c>
      <c r="B309" s="199"/>
      <c r="C309" s="199"/>
      <c r="D309" s="203"/>
      <c r="E309" s="201">
        <f t="shared" si="47"/>
        <v>700000</v>
      </c>
      <c r="F309" s="201">
        <f t="shared" si="47"/>
        <v>0</v>
      </c>
      <c r="G309" s="201">
        <f t="shared" si="47"/>
        <v>700000</v>
      </c>
      <c r="H309" s="201"/>
      <c r="I309" s="201"/>
      <c r="J309" s="201">
        <f t="shared" si="48"/>
        <v>0</v>
      </c>
      <c r="K309" s="201"/>
      <c r="L309" s="201"/>
      <c r="M309" s="201">
        <f t="shared" si="49"/>
        <v>0</v>
      </c>
      <c r="N309" s="201"/>
      <c r="O309" s="201"/>
      <c r="P309" s="201">
        <f t="shared" si="50"/>
        <v>0</v>
      </c>
      <c r="Q309" s="201">
        <v>700000</v>
      </c>
      <c r="R309" s="201"/>
      <c r="S309" s="201">
        <f t="shared" si="51"/>
        <v>700000</v>
      </c>
      <c r="T309" s="201"/>
      <c r="U309" s="201"/>
      <c r="V309" s="201">
        <f t="shared" si="52"/>
        <v>0</v>
      </c>
      <c r="W309" s="201"/>
      <c r="X309" s="201"/>
      <c r="Y309" s="201">
        <f t="shared" si="53"/>
        <v>0</v>
      </c>
      <c r="Z309" s="201"/>
      <c r="AA309" s="201"/>
      <c r="AB309" s="201">
        <f t="shared" si="54"/>
        <v>0</v>
      </c>
      <c r="AC309" s="201"/>
      <c r="AD309" s="201"/>
      <c r="AE309" s="201">
        <f t="shared" si="55"/>
        <v>0</v>
      </c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  <c r="AR309" s="190"/>
      <c r="AS309" s="190"/>
      <c r="AT309" s="190"/>
      <c r="AU309" s="190"/>
      <c r="AV309" s="190"/>
      <c r="AW309" s="190"/>
      <c r="AX309" s="190"/>
      <c r="AY309" s="190"/>
      <c r="AZ309" s="190"/>
      <c r="BA309" s="190"/>
      <c r="BB309" s="190"/>
      <c r="BC309" s="190"/>
      <c r="BD309" s="190"/>
      <c r="BE309" s="190"/>
      <c r="BF309" s="190"/>
      <c r="BG309" s="190"/>
      <c r="BH309" s="190"/>
      <c r="BI309" s="190"/>
      <c r="BJ309" s="190"/>
      <c r="BK309" s="190"/>
      <c r="BL309" s="190"/>
      <c r="BM309" s="190"/>
      <c r="BN309" s="190"/>
      <c r="BO309" s="190"/>
      <c r="BP309" s="190"/>
      <c r="BQ309" s="190"/>
      <c r="BR309" s="190"/>
      <c r="BS309" s="190"/>
      <c r="BT309" s="190"/>
      <c r="BU309" s="190"/>
      <c r="BV309" s="190"/>
      <c r="BW309" s="190"/>
      <c r="BX309" s="190"/>
      <c r="BY309" s="190"/>
      <c r="BZ309" s="190"/>
      <c r="CA309" s="190"/>
      <c r="CB309" s="190"/>
      <c r="CC309" s="190"/>
      <c r="CD309" s="190"/>
      <c r="CE309" s="190"/>
      <c r="CF309" s="190"/>
      <c r="CG309" s="190"/>
      <c r="CH309" s="190"/>
      <c r="CI309" s="190"/>
      <c r="CJ309" s="190"/>
      <c r="CK309" s="190"/>
      <c r="CL309" s="190"/>
      <c r="CM309" s="190"/>
      <c r="CN309" s="190"/>
      <c r="CO309" s="190"/>
      <c r="CP309" s="190"/>
      <c r="CQ309" s="190"/>
      <c r="CR309" s="190"/>
      <c r="CS309" s="190"/>
      <c r="CT309" s="190"/>
      <c r="CU309" s="190"/>
      <c r="CV309" s="190"/>
      <c r="CW309" s="190"/>
      <c r="CX309" s="190"/>
      <c r="CY309" s="190"/>
      <c r="CZ309" s="190"/>
      <c r="DA309" s="190"/>
      <c r="DB309" s="190"/>
      <c r="DC309" s="190"/>
      <c r="DD309" s="190"/>
      <c r="DE309" s="190"/>
      <c r="DF309" s="190"/>
      <c r="DG309" s="190"/>
      <c r="DH309" s="190"/>
      <c r="DI309" s="190"/>
      <c r="DJ309" s="190"/>
      <c r="DK309" s="190"/>
      <c r="DL309" s="190"/>
      <c r="DM309" s="190"/>
      <c r="DN309" s="190"/>
      <c r="DO309" s="190"/>
      <c r="DP309" s="190"/>
      <c r="DQ309" s="190"/>
      <c r="DR309" s="190"/>
      <c r="DS309" s="190"/>
      <c r="DT309" s="190"/>
      <c r="DU309" s="190"/>
      <c r="DV309" s="190"/>
      <c r="DW309" s="190"/>
      <c r="DX309" s="190"/>
      <c r="DY309" s="190"/>
      <c r="DZ309" s="190"/>
      <c r="EA309" s="190"/>
      <c r="EB309" s="190"/>
      <c r="EC309" s="190"/>
      <c r="ED309" s="190"/>
      <c r="EE309" s="190"/>
      <c r="EF309" s="190"/>
      <c r="EG309" s="190"/>
      <c r="EH309" s="190"/>
      <c r="EI309" s="190"/>
      <c r="EJ309" s="190"/>
      <c r="EK309" s="190"/>
      <c r="EL309" s="190"/>
      <c r="EM309" s="190"/>
      <c r="EN309" s="190"/>
      <c r="EO309" s="190"/>
      <c r="EP309" s="190"/>
      <c r="EQ309" s="190"/>
      <c r="ER309" s="190"/>
      <c r="ES309" s="190"/>
      <c r="ET309" s="190"/>
      <c r="EU309" s="190"/>
      <c r="EV309" s="190"/>
      <c r="EW309" s="190"/>
      <c r="EX309" s="190"/>
      <c r="EY309" s="190"/>
      <c r="EZ309" s="190"/>
      <c r="FA309" s="190"/>
      <c r="FB309" s="190"/>
      <c r="FC309" s="190"/>
      <c r="FD309" s="190"/>
      <c r="FE309" s="190"/>
      <c r="FF309" s="190"/>
      <c r="FG309" s="190"/>
      <c r="FH309" s="190"/>
      <c r="FI309" s="190"/>
      <c r="FJ309" s="190"/>
      <c r="FK309" s="190"/>
      <c r="FL309" s="190"/>
      <c r="FM309" s="190"/>
      <c r="FN309" s="190"/>
      <c r="FO309" s="190"/>
      <c r="FP309" s="190"/>
      <c r="FQ309" s="187"/>
      <c r="FR309" s="187"/>
      <c r="FS309" s="187"/>
      <c r="FT309" s="187"/>
      <c r="FU309" s="187"/>
      <c r="FV309" s="187"/>
      <c r="FW309" s="187"/>
      <c r="FX309" s="187"/>
      <c r="FY309" s="187"/>
      <c r="FZ309" s="187"/>
      <c r="GA309" s="187"/>
      <c r="GB309" s="187"/>
      <c r="GC309" s="187"/>
      <c r="GD309" s="187"/>
      <c r="GE309" s="187"/>
      <c r="GF309" s="187"/>
      <c r="GG309" s="187"/>
      <c r="GH309" s="187"/>
      <c r="GI309" s="187"/>
      <c r="GJ309" s="187"/>
      <c r="GK309" s="190"/>
      <c r="GL309" s="190"/>
      <c r="GM309" s="190"/>
      <c r="GN309" s="190"/>
      <c r="GO309" s="190"/>
      <c r="GP309" s="190"/>
      <c r="GQ309" s="190"/>
      <c r="GR309" s="190"/>
      <c r="GS309" s="190"/>
      <c r="GT309" s="190"/>
      <c r="GU309" s="190"/>
      <c r="GV309" s="190"/>
      <c r="GW309" s="190"/>
      <c r="GX309" s="190"/>
      <c r="GY309" s="190"/>
      <c r="GZ309" s="190"/>
      <c r="HA309" s="190"/>
      <c r="HB309" s="190"/>
      <c r="HC309" s="190"/>
      <c r="HD309" s="190"/>
      <c r="HE309" s="190"/>
      <c r="HF309" s="190"/>
      <c r="HG309" s="190"/>
      <c r="HH309" s="190"/>
      <c r="HI309" s="190"/>
      <c r="HJ309" s="190"/>
      <c r="HK309" s="190"/>
      <c r="HL309" s="190"/>
      <c r="HM309" s="190"/>
      <c r="HN309" s="190"/>
      <c r="HO309" s="190"/>
      <c r="HP309" s="190"/>
      <c r="HQ309" s="190"/>
      <c r="HR309" s="190"/>
      <c r="HS309" s="190"/>
      <c r="HT309" s="190"/>
      <c r="HU309" s="190"/>
      <c r="HV309" s="190"/>
      <c r="HW309" s="190"/>
      <c r="HX309" s="190"/>
      <c r="HY309" s="190"/>
      <c r="HZ309" s="190"/>
      <c r="IA309" s="190"/>
      <c r="IB309" s="190"/>
      <c r="IC309" s="190"/>
      <c r="ID309" s="190"/>
      <c r="IE309" s="190"/>
      <c r="IF309" s="190"/>
      <c r="IG309" s="190"/>
      <c r="IH309" s="190"/>
      <c r="II309" s="190"/>
      <c r="IJ309" s="190"/>
      <c r="IK309" s="190"/>
      <c r="IL309" s="190"/>
      <c r="IM309" s="190"/>
      <c r="IN309" s="190"/>
      <c r="IO309" s="190"/>
      <c r="IP309" s="190"/>
      <c r="IQ309" s="190"/>
      <c r="IR309" s="190"/>
      <c r="IS309" s="190"/>
      <c r="IT309" s="190"/>
      <c r="IU309" s="190"/>
      <c r="IV309" s="190"/>
    </row>
    <row r="310" spans="1:256" ht="15.75">
      <c r="A310" s="188" t="s">
        <v>804</v>
      </c>
      <c r="B310" s="197"/>
      <c r="C310" s="197"/>
      <c r="D310" s="197"/>
      <c r="E310" s="189">
        <f t="shared" si="47"/>
        <v>700000</v>
      </c>
      <c r="F310" s="189">
        <f t="shared" si="47"/>
        <v>0</v>
      </c>
      <c r="G310" s="189">
        <f t="shared" si="47"/>
        <v>700000</v>
      </c>
      <c r="H310" s="189">
        <f aca="true" t="shared" si="59" ref="H310:AD310">SUM(H311:H311)</f>
        <v>0</v>
      </c>
      <c r="I310" s="189">
        <f t="shared" si="59"/>
        <v>0</v>
      </c>
      <c r="J310" s="189">
        <f t="shared" si="48"/>
        <v>0</v>
      </c>
      <c r="K310" s="189">
        <f t="shared" si="59"/>
        <v>0</v>
      </c>
      <c r="L310" s="189">
        <f t="shared" si="59"/>
        <v>0</v>
      </c>
      <c r="M310" s="189">
        <f t="shared" si="49"/>
        <v>0</v>
      </c>
      <c r="N310" s="189">
        <f t="shared" si="59"/>
        <v>0</v>
      </c>
      <c r="O310" s="189">
        <f t="shared" si="59"/>
        <v>0</v>
      </c>
      <c r="P310" s="189">
        <f t="shared" si="50"/>
        <v>0</v>
      </c>
      <c r="Q310" s="189">
        <f t="shared" si="59"/>
        <v>700000</v>
      </c>
      <c r="R310" s="189">
        <f t="shared" si="59"/>
        <v>0</v>
      </c>
      <c r="S310" s="189">
        <f t="shared" si="51"/>
        <v>700000</v>
      </c>
      <c r="T310" s="189">
        <f t="shared" si="59"/>
        <v>0</v>
      </c>
      <c r="U310" s="189">
        <f t="shared" si="59"/>
        <v>0</v>
      </c>
      <c r="V310" s="189">
        <f t="shared" si="52"/>
        <v>0</v>
      </c>
      <c r="W310" s="189">
        <f t="shared" si="59"/>
        <v>0</v>
      </c>
      <c r="X310" s="189">
        <f t="shared" si="59"/>
        <v>0</v>
      </c>
      <c r="Y310" s="189">
        <f t="shared" si="53"/>
        <v>0</v>
      </c>
      <c r="Z310" s="189">
        <f t="shared" si="59"/>
        <v>0</v>
      </c>
      <c r="AA310" s="189">
        <f t="shared" si="59"/>
        <v>0</v>
      </c>
      <c r="AB310" s="189">
        <f t="shared" si="54"/>
        <v>0</v>
      </c>
      <c r="AC310" s="189">
        <f t="shared" si="59"/>
        <v>0</v>
      </c>
      <c r="AD310" s="189">
        <f t="shared" si="59"/>
        <v>0</v>
      </c>
      <c r="AE310" s="189">
        <f t="shared" si="55"/>
        <v>0</v>
      </c>
      <c r="AF310" s="187"/>
      <c r="AG310" s="187"/>
      <c r="AH310" s="187"/>
      <c r="AI310" s="187"/>
      <c r="AJ310" s="187"/>
      <c r="AK310" s="187"/>
      <c r="AL310" s="187"/>
      <c r="AM310" s="187"/>
      <c r="AN310" s="187"/>
      <c r="AO310" s="187"/>
      <c r="AP310" s="187"/>
      <c r="AQ310" s="187"/>
      <c r="AR310" s="187"/>
      <c r="AS310" s="187"/>
      <c r="AT310" s="187"/>
      <c r="AU310" s="187"/>
      <c r="AV310" s="187"/>
      <c r="AW310" s="187"/>
      <c r="AX310" s="187"/>
      <c r="AY310" s="187"/>
      <c r="AZ310" s="187"/>
      <c r="BA310" s="187"/>
      <c r="BB310" s="187"/>
      <c r="BC310" s="187"/>
      <c r="BD310" s="187"/>
      <c r="BE310" s="187"/>
      <c r="BF310" s="187"/>
      <c r="BG310" s="187"/>
      <c r="BH310" s="187"/>
      <c r="BI310" s="187"/>
      <c r="BJ310" s="187"/>
      <c r="BK310" s="187"/>
      <c r="BL310" s="187"/>
      <c r="BM310" s="187"/>
      <c r="BN310" s="187"/>
      <c r="BO310" s="187"/>
      <c r="BP310" s="187"/>
      <c r="BQ310" s="187"/>
      <c r="BR310" s="187"/>
      <c r="BS310" s="187"/>
      <c r="BT310" s="187"/>
      <c r="BU310" s="187"/>
      <c r="BV310" s="187"/>
      <c r="BW310" s="187"/>
      <c r="BX310" s="187"/>
      <c r="BY310" s="187"/>
      <c r="BZ310" s="187"/>
      <c r="CA310" s="187"/>
      <c r="CB310" s="187"/>
      <c r="CC310" s="187"/>
      <c r="CD310" s="187"/>
      <c r="CE310" s="187"/>
      <c r="CF310" s="187"/>
      <c r="CG310" s="187"/>
      <c r="CH310" s="187"/>
      <c r="CI310" s="187"/>
      <c r="CJ310" s="187"/>
      <c r="CK310" s="187"/>
      <c r="CL310" s="187"/>
      <c r="CM310" s="187"/>
      <c r="CN310" s="187"/>
      <c r="CO310" s="187"/>
      <c r="CP310" s="187"/>
      <c r="CQ310" s="187"/>
      <c r="CR310" s="187"/>
      <c r="CS310" s="187"/>
      <c r="CT310" s="187"/>
      <c r="CU310" s="187"/>
      <c r="CV310" s="187"/>
      <c r="CW310" s="187"/>
      <c r="CX310" s="187"/>
      <c r="CY310" s="187"/>
      <c r="CZ310" s="187"/>
      <c r="DA310" s="187"/>
      <c r="DB310" s="187"/>
      <c r="DC310" s="187"/>
      <c r="DD310" s="187"/>
      <c r="DE310" s="187"/>
      <c r="DF310" s="187"/>
      <c r="DG310" s="187"/>
      <c r="DH310" s="187"/>
      <c r="DI310" s="187"/>
      <c r="DJ310" s="187"/>
      <c r="DK310" s="187"/>
      <c r="DL310" s="187"/>
      <c r="DM310" s="187"/>
      <c r="DN310" s="187"/>
      <c r="DO310" s="187"/>
      <c r="DP310" s="187"/>
      <c r="DQ310" s="187"/>
      <c r="DR310" s="187"/>
      <c r="DS310" s="187"/>
      <c r="DT310" s="187"/>
      <c r="DU310" s="187"/>
      <c r="DV310" s="187"/>
      <c r="DW310" s="187"/>
      <c r="DX310" s="187"/>
      <c r="DY310" s="187"/>
      <c r="DZ310" s="187"/>
      <c r="EA310" s="187"/>
      <c r="EB310" s="187"/>
      <c r="EC310" s="187"/>
      <c r="ED310" s="187"/>
      <c r="EE310" s="187"/>
      <c r="EF310" s="187"/>
      <c r="EG310" s="187"/>
      <c r="EH310" s="187"/>
      <c r="EI310" s="187"/>
      <c r="EJ310" s="187"/>
      <c r="EK310" s="187"/>
      <c r="EL310" s="187"/>
      <c r="EM310" s="187"/>
      <c r="EN310" s="187"/>
      <c r="EO310" s="187"/>
      <c r="EP310" s="187"/>
      <c r="EQ310" s="187"/>
      <c r="ER310" s="187"/>
      <c r="ES310" s="187"/>
      <c r="ET310" s="187"/>
      <c r="EU310" s="187"/>
      <c r="EV310" s="187"/>
      <c r="EW310" s="187"/>
      <c r="EX310" s="187"/>
      <c r="EY310" s="187"/>
      <c r="EZ310" s="187"/>
      <c r="FA310" s="187"/>
      <c r="FB310" s="187"/>
      <c r="FC310" s="187"/>
      <c r="FD310" s="187"/>
      <c r="FE310" s="187"/>
      <c r="FF310" s="187"/>
      <c r="FG310" s="187"/>
      <c r="FH310" s="187"/>
      <c r="FI310" s="187"/>
      <c r="FJ310" s="187"/>
      <c r="FK310" s="187"/>
      <c r="FL310" s="187"/>
      <c r="FM310" s="187"/>
      <c r="FN310" s="187"/>
      <c r="FO310" s="187"/>
      <c r="FP310" s="187"/>
      <c r="FQ310" s="187"/>
      <c r="FR310" s="187"/>
      <c r="FS310" s="187"/>
      <c r="FT310" s="187"/>
      <c r="FU310" s="187"/>
      <c r="FV310" s="187"/>
      <c r="FW310" s="187"/>
      <c r="FX310" s="187"/>
      <c r="FY310" s="187"/>
      <c r="FZ310" s="187"/>
      <c r="GA310" s="187"/>
      <c r="GB310" s="187"/>
      <c r="GC310" s="187"/>
      <c r="GD310" s="187"/>
      <c r="GE310" s="187"/>
      <c r="GF310" s="187"/>
      <c r="GG310" s="187"/>
      <c r="GH310" s="187"/>
      <c r="GI310" s="187"/>
      <c r="GJ310" s="187"/>
      <c r="GK310" s="190"/>
      <c r="GL310" s="190"/>
      <c r="GM310" s="190"/>
      <c r="GN310" s="190"/>
      <c r="GO310" s="190"/>
      <c r="GP310" s="190"/>
      <c r="GQ310" s="190"/>
      <c r="GR310" s="190"/>
      <c r="GS310" s="190"/>
      <c r="GT310" s="190"/>
      <c r="GU310" s="190"/>
      <c r="GV310" s="190"/>
      <c r="GW310" s="190"/>
      <c r="GX310" s="190"/>
      <c r="GY310" s="190"/>
      <c r="GZ310" s="190"/>
      <c r="HA310" s="190"/>
      <c r="HB310" s="190"/>
      <c r="HC310" s="190"/>
      <c r="HD310" s="190"/>
      <c r="HE310" s="190"/>
      <c r="HF310" s="190"/>
      <c r="HG310" s="190"/>
      <c r="HH310" s="190"/>
      <c r="HI310" s="190"/>
      <c r="HJ310" s="190"/>
      <c r="HK310" s="190"/>
      <c r="HL310" s="190"/>
      <c r="HM310" s="190"/>
      <c r="HN310" s="190"/>
      <c r="HO310" s="190"/>
      <c r="HP310" s="190"/>
      <c r="HQ310" s="190"/>
      <c r="HR310" s="190"/>
      <c r="HS310" s="190"/>
      <c r="HT310" s="190"/>
      <c r="HU310" s="190"/>
      <c r="HV310" s="190"/>
      <c r="HW310" s="190"/>
      <c r="HX310" s="190"/>
      <c r="HY310" s="190"/>
      <c r="HZ310" s="190"/>
      <c r="IA310" s="190"/>
      <c r="IB310" s="190"/>
      <c r="IC310" s="190"/>
      <c r="ID310" s="190"/>
      <c r="IE310" s="190"/>
      <c r="IF310" s="190"/>
      <c r="IG310" s="190"/>
      <c r="IH310" s="190"/>
      <c r="II310" s="190"/>
      <c r="IJ310" s="190"/>
      <c r="IK310" s="190"/>
      <c r="IL310" s="190"/>
      <c r="IM310" s="190"/>
      <c r="IN310" s="190"/>
      <c r="IO310" s="190"/>
      <c r="IP310" s="190"/>
      <c r="IQ310" s="190"/>
      <c r="IR310" s="190"/>
      <c r="IS310" s="190"/>
      <c r="IT310" s="190"/>
      <c r="IU310" s="190"/>
      <c r="IV310" s="190"/>
    </row>
    <row r="311" spans="1:256" ht="78.75">
      <c r="A311" s="198" t="s">
        <v>856</v>
      </c>
      <c r="B311" s="199"/>
      <c r="C311" s="199"/>
      <c r="D311" s="203"/>
      <c r="E311" s="201">
        <f t="shared" si="47"/>
        <v>700000</v>
      </c>
      <c r="F311" s="201">
        <f t="shared" si="47"/>
        <v>0</v>
      </c>
      <c r="G311" s="201">
        <f t="shared" si="47"/>
        <v>700000</v>
      </c>
      <c r="H311" s="201"/>
      <c r="I311" s="201"/>
      <c r="J311" s="201">
        <f t="shared" si="48"/>
        <v>0</v>
      </c>
      <c r="K311" s="201"/>
      <c r="L311" s="201"/>
      <c r="M311" s="201">
        <f t="shared" si="49"/>
        <v>0</v>
      </c>
      <c r="N311" s="201"/>
      <c r="O311" s="201"/>
      <c r="P311" s="201">
        <f t="shared" si="50"/>
        <v>0</v>
      </c>
      <c r="Q311" s="201">
        <v>700000</v>
      </c>
      <c r="R311" s="201"/>
      <c r="S311" s="201">
        <f t="shared" si="51"/>
        <v>700000</v>
      </c>
      <c r="T311" s="201"/>
      <c r="U311" s="201"/>
      <c r="V311" s="201">
        <f t="shared" si="52"/>
        <v>0</v>
      </c>
      <c r="W311" s="201"/>
      <c r="X311" s="201"/>
      <c r="Y311" s="201">
        <f t="shared" si="53"/>
        <v>0</v>
      </c>
      <c r="Z311" s="201"/>
      <c r="AA311" s="201"/>
      <c r="AB311" s="201">
        <f t="shared" si="54"/>
        <v>0</v>
      </c>
      <c r="AC311" s="201"/>
      <c r="AD311" s="201"/>
      <c r="AE311" s="201">
        <f t="shared" si="55"/>
        <v>0</v>
      </c>
      <c r="AF311" s="190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  <c r="AR311" s="190"/>
      <c r="AS311" s="190"/>
      <c r="AT311" s="190"/>
      <c r="AU311" s="190"/>
      <c r="AV311" s="190"/>
      <c r="AW311" s="190"/>
      <c r="AX311" s="190"/>
      <c r="AY311" s="190"/>
      <c r="AZ311" s="190"/>
      <c r="BA311" s="190"/>
      <c r="BB311" s="190"/>
      <c r="BC311" s="190"/>
      <c r="BD311" s="190"/>
      <c r="BE311" s="190"/>
      <c r="BF311" s="190"/>
      <c r="BG311" s="190"/>
      <c r="BH311" s="190"/>
      <c r="BI311" s="190"/>
      <c r="BJ311" s="190"/>
      <c r="BK311" s="190"/>
      <c r="BL311" s="190"/>
      <c r="BM311" s="190"/>
      <c r="BN311" s="190"/>
      <c r="BO311" s="190"/>
      <c r="BP311" s="190"/>
      <c r="BQ311" s="190"/>
      <c r="BR311" s="190"/>
      <c r="BS311" s="190"/>
      <c r="BT311" s="190"/>
      <c r="BU311" s="190"/>
      <c r="BV311" s="190"/>
      <c r="BW311" s="190"/>
      <c r="BX311" s="190"/>
      <c r="BY311" s="190"/>
      <c r="BZ311" s="190"/>
      <c r="CA311" s="190"/>
      <c r="CB311" s="190"/>
      <c r="CC311" s="190"/>
      <c r="CD311" s="190"/>
      <c r="CE311" s="190"/>
      <c r="CF311" s="190"/>
      <c r="CG311" s="190"/>
      <c r="CH311" s="190"/>
      <c r="CI311" s="190"/>
      <c r="CJ311" s="190"/>
      <c r="CK311" s="190"/>
      <c r="CL311" s="190"/>
      <c r="CM311" s="190"/>
      <c r="CN311" s="190"/>
      <c r="CO311" s="190"/>
      <c r="CP311" s="190"/>
      <c r="CQ311" s="190"/>
      <c r="CR311" s="190"/>
      <c r="CS311" s="190"/>
      <c r="CT311" s="190"/>
      <c r="CU311" s="190"/>
      <c r="CV311" s="190"/>
      <c r="CW311" s="190"/>
      <c r="CX311" s="190"/>
      <c r="CY311" s="190"/>
      <c r="CZ311" s="190"/>
      <c r="DA311" s="190"/>
      <c r="DB311" s="190"/>
      <c r="DC311" s="190"/>
      <c r="DD311" s="190"/>
      <c r="DE311" s="190"/>
      <c r="DF311" s="190"/>
      <c r="DG311" s="190"/>
      <c r="DH311" s="190"/>
      <c r="DI311" s="190"/>
      <c r="DJ311" s="190"/>
      <c r="DK311" s="190"/>
      <c r="DL311" s="190"/>
      <c r="DM311" s="190"/>
      <c r="DN311" s="190"/>
      <c r="DO311" s="190"/>
      <c r="DP311" s="190"/>
      <c r="DQ311" s="190"/>
      <c r="DR311" s="190"/>
      <c r="DS311" s="190"/>
      <c r="DT311" s="190"/>
      <c r="DU311" s="190"/>
      <c r="DV311" s="190"/>
      <c r="DW311" s="190"/>
      <c r="DX311" s="190"/>
      <c r="DY311" s="190"/>
      <c r="DZ311" s="190"/>
      <c r="EA311" s="190"/>
      <c r="EB311" s="190"/>
      <c r="EC311" s="190"/>
      <c r="ED311" s="190"/>
      <c r="EE311" s="190"/>
      <c r="EF311" s="190"/>
      <c r="EG311" s="190"/>
      <c r="EH311" s="190"/>
      <c r="EI311" s="190"/>
      <c r="EJ311" s="190"/>
      <c r="EK311" s="190"/>
      <c r="EL311" s="190"/>
      <c r="EM311" s="190"/>
      <c r="EN311" s="190"/>
      <c r="EO311" s="190"/>
      <c r="EP311" s="190"/>
      <c r="EQ311" s="190"/>
      <c r="ER311" s="190"/>
      <c r="ES311" s="190"/>
      <c r="ET311" s="190"/>
      <c r="EU311" s="190"/>
      <c r="EV311" s="190"/>
      <c r="EW311" s="190"/>
      <c r="EX311" s="190"/>
      <c r="EY311" s="190"/>
      <c r="EZ311" s="190"/>
      <c r="FA311" s="190"/>
      <c r="FB311" s="190"/>
      <c r="FC311" s="190"/>
      <c r="FD311" s="190"/>
      <c r="FE311" s="190"/>
      <c r="FF311" s="190"/>
      <c r="FG311" s="190"/>
      <c r="FH311" s="190"/>
      <c r="FI311" s="190"/>
      <c r="FJ311" s="190"/>
      <c r="FK311" s="190"/>
      <c r="FL311" s="190"/>
      <c r="FM311" s="190"/>
      <c r="FN311" s="190"/>
      <c r="FO311" s="190"/>
      <c r="FP311" s="190"/>
      <c r="FQ311" s="187"/>
      <c r="FR311" s="187"/>
      <c r="FS311" s="187"/>
      <c r="FT311" s="187"/>
      <c r="FU311" s="187"/>
      <c r="FV311" s="187"/>
      <c r="FW311" s="187"/>
      <c r="FX311" s="187"/>
      <c r="FY311" s="187"/>
      <c r="FZ311" s="187"/>
      <c r="GA311" s="187"/>
      <c r="GB311" s="187"/>
      <c r="GC311" s="187"/>
      <c r="GD311" s="187"/>
      <c r="GE311" s="187"/>
      <c r="GF311" s="187"/>
      <c r="GG311" s="187"/>
      <c r="GH311" s="187"/>
      <c r="GI311" s="187"/>
      <c r="GJ311" s="187"/>
      <c r="GK311" s="190"/>
      <c r="GL311" s="190"/>
      <c r="GM311" s="190"/>
      <c r="GN311" s="190"/>
      <c r="GO311" s="190"/>
      <c r="GP311" s="190"/>
      <c r="GQ311" s="190"/>
      <c r="GR311" s="190"/>
      <c r="GS311" s="190"/>
      <c r="GT311" s="190"/>
      <c r="GU311" s="190"/>
      <c r="GV311" s="190"/>
      <c r="GW311" s="190"/>
      <c r="GX311" s="190"/>
      <c r="GY311" s="190"/>
      <c r="GZ311" s="190"/>
      <c r="HA311" s="190"/>
      <c r="HB311" s="190"/>
      <c r="HC311" s="190"/>
      <c r="HD311" s="190"/>
      <c r="HE311" s="190"/>
      <c r="HF311" s="190"/>
      <c r="HG311" s="190"/>
      <c r="HH311" s="190"/>
      <c r="HI311" s="190"/>
      <c r="HJ311" s="190"/>
      <c r="HK311" s="190"/>
      <c r="HL311" s="190"/>
      <c r="HM311" s="190"/>
      <c r="HN311" s="190"/>
      <c r="HO311" s="190"/>
      <c r="HP311" s="190"/>
      <c r="HQ311" s="190"/>
      <c r="HR311" s="190"/>
      <c r="HS311" s="190"/>
      <c r="HT311" s="190"/>
      <c r="HU311" s="190"/>
      <c r="HV311" s="190"/>
      <c r="HW311" s="190"/>
      <c r="HX311" s="190"/>
      <c r="HY311" s="190"/>
      <c r="HZ311" s="190"/>
      <c r="IA311" s="190"/>
      <c r="IB311" s="190"/>
      <c r="IC311" s="190"/>
      <c r="ID311" s="190"/>
      <c r="IE311" s="190"/>
      <c r="IF311" s="190"/>
      <c r="IG311" s="190"/>
      <c r="IH311" s="190"/>
      <c r="II311" s="190"/>
      <c r="IJ311" s="190"/>
      <c r="IK311" s="190"/>
      <c r="IL311" s="190"/>
      <c r="IM311" s="190"/>
      <c r="IN311" s="190"/>
      <c r="IO311" s="190"/>
      <c r="IP311" s="190"/>
      <c r="IQ311" s="190"/>
      <c r="IR311" s="190"/>
      <c r="IS311" s="190"/>
      <c r="IT311" s="190"/>
      <c r="IU311" s="190"/>
      <c r="IV311" s="190"/>
    </row>
    <row r="312" spans="1:256" ht="15.75">
      <c r="A312" s="188" t="s">
        <v>857</v>
      </c>
      <c r="B312" s="197"/>
      <c r="C312" s="197"/>
      <c r="D312" s="197"/>
      <c r="E312" s="189">
        <f t="shared" si="47"/>
        <v>119940</v>
      </c>
      <c r="F312" s="189">
        <f t="shared" si="47"/>
        <v>8394</v>
      </c>
      <c r="G312" s="189">
        <f t="shared" si="47"/>
        <v>111546</v>
      </c>
      <c r="H312" s="189">
        <f>SUM(H313,H318)</f>
        <v>0</v>
      </c>
      <c r="I312" s="189">
        <f>SUM(I313,I318)</f>
        <v>0</v>
      </c>
      <c r="J312" s="189">
        <f t="shared" si="48"/>
        <v>0</v>
      </c>
      <c r="K312" s="189">
        <f>SUM(K313,K318)</f>
        <v>0</v>
      </c>
      <c r="L312" s="189">
        <f>SUM(L313,L318)</f>
        <v>0</v>
      </c>
      <c r="M312" s="189">
        <f t="shared" si="49"/>
        <v>0</v>
      </c>
      <c r="N312" s="189">
        <f>SUM(N313,N318)</f>
        <v>87000</v>
      </c>
      <c r="O312" s="189">
        <f>SUM(O313,O318)</f>
        <v>0</v>
      </c>
      <c r="P312" s="189">
        <f t="shared" si="50"/>
        <v>87000</v>
      </c>
      <c r="Q312" s="189">
        <f>SUM(Q313,Q318)</f>
        <v>0</v>
      </c>
      <c r="R312" s="189">
        <f>SUM(R313,R318)</f>
        <v>0</v>
      </c>
      <c r="S312" s="189">
        <f t="shared" si="51"/>
        <v>0</v>
      </c>
      <c r="T312" s="189">
        <f>SUM(T313,T318)</f>
        <v>12000</v>
      </c>
      <c r="U312" s="189">
        <f>SUM(U313,U318)</f>
        <v>8394</v>
      </c>
      <c r="V312" s="189">
        <f t="shared" si="52"/>
        <v>3606</v>
      </c>
      <c r="W312" s="189">
        <f>SUM(W313,W318)</f>
        <v>0</v>
      </c>
      <c r="X312" s="189">
        <f>SUM(X313,X318)</f>
        <v>0</v>
      </c>
      <c r="Y312" s="189">
        <f t="shared" si="53"/>
        <v>0</v>
      </c>
      <c r="Z312" s="189">
        <f>SUM(Z313,Z318)</f>
        <v>0</v>
      </c>
      <c r="AA312" s="189">
        <f>SUM(AA313,AA318)</f>
        <v>0</v>
      </c>
      <c r="AB312" s="189">
        <f t="shared" si="54"/>
        <v>0</v>
      </c>
      <c r="AC312" s="189">
        <f>SUM(AC313,AC318)</f>
        <v>20940</v>
      </c>
      <c r="AD312" s="189">
        <f>SUM(AD313,AD318)</f>
        <v>0</v>
      </c>
      <c r="AE312" s="189">
        <f t="shared" si="55"/>
        <v>20940</v>
      </c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187"/>
      <c r="BN312" s="187"/>
      <c r="BO312" s="187"/>
      <c r="BP312" s="187"/>
      <c r="BQ312" s="187"/>
      <c r="BR312" s="187"/>
      <c r="BS312" s="187"/>
      <c r="BT312" s="187"/>
      <c r="BU312" s="187"/>
      <c r="BV312" s="187"/>
      <c r="BW312" s="187"/>
      <c r="BX312" s="187"/>
      <c r="BY312" s="187"/>
      <c r="BZ312" s="187"/>
      <c r="CA312" s="187"/>
      <c r="CB312" s="187"/>
      <c r="CC312" s="187"/>
      <c r="CD312" s="187"/>
      <c r="CE312" s="187"/>
      <c r="CF312" s="187"/>
      <c r="CG312" s="187"/>
      <c r="CH312" s="187"/>
      <c r="CI312" s="187"/>
      <c r="CJ312" s="187"/>
      <c r="CK312" s="187"/>
      <c r="CL312" s="187"/>
      <c r="CM312" s="187"/>
      <c r="CN312" s="187"/>
      <c r="CO312" s="187"/>
      <c r="CP312" s="187"/>
      <c r="CQ312" s="187"/>
      <c r="CR312" s="187"/>
      <c r="CS312" s="187"/>
      <c r="CT312" s="187"/>
      <c r="CU312" s="187"/>
      <c r="CV312" s="187"/>
      <c r="CW312" s="187"/>
      <c r="CX312" s="187"/>
      <c r="CY312" s="187"/>
      <c r="CZ312" s="187"/>
      <c r="DA312" s="187"/>
      <c r="DB312" s="187"/>
      <c r="DC312" s="187"/>
      <c r="DD312" s="187"/>
      <c r="DE312" s="187"/>
      <c r="DF312" s="187"/>
      <c r="DG312" s="187"/>
      <c r="DH312" s="187"/>
      <c r="DI312" s="187"/>
      <c r="DJ312" s="187"/>
      <c r="DK312" s="187"/>
      <c r="DL312" s="187"/>
      <c r="DM312" s="187"/>
      <c r="DN312" s="187"/>
      <c r="DO312" s="187"/>
      <c r="DP312" s="187"/>
      <c r="DQ312" s="187"/>
      <c r="DR312" s="187"/>
      <c r="DS312" s="187"/>
      <c r="DT312" s="187"/>
      <c r="DU312" s="187"/>
      <c r="DV312" s="187"/>
      <c r="DW312" s="187"/>
      <c r="DX312" s="187"/>
      <c r="DY312" s="187"/>
      <c r="DZ312" s="187"/>
      <c r="EA312" s="187"/>
      <c r="EB312" s="187"/>
      <c r="EC312" s="187"/>
      <c r="ED312" s="187"/>
      <c r="EE312" s="187"/>
      <c r="EF312" s="187"/>
      <c r="EG312" s="187"/>
      <c r="EH312" s="187"/>
      <c r="EI312" s="187"/>
      <c r="EJ312" s="187"/>
      <c r="EK312" s="187"/>
      <c r="EL312" s="187"/>
      <c r="EM312" s="187"/>
      <c r="EN312" s="187"/>
      <c r="EO312" s="187"/>
      <c r="EP312" s="187"/>
      <c r="EQ312" s="187"/>
      <c r="ER312" s="187"/>
      <c r="ES312" s="187"/>
      <c r="ET312" s="187"/>
      <c r="EU312" s="187"/>
      <c r="EV312" s="187"/>
      <c r="EW312" s="187"/>
      <c r="EX312" s="187"/>
      <c r="EY312" s="187"/>
      <c r="EZ312" s="187"/>
      <c r="FA312" s="187"/>
      <c r="FB312" s="187"/>
      <c r="FC312" s="187"/>
      <c r="FD312" s="187"/>
      <c r="FE312" s="187"/>
      <c r="FF312" s="187"/>
      <c r="FG312" s="187"/>
      <c r="FH312" s="187"/>
      <c r="FI312" s="187"/>
      <c r="FJ312" s="187"/>
      <c r="FK312" s="187"/>
      <c r="FL312" s="187"/>
      <c r="FM312" s="187"/>
      <c r="FN312" s="187"/>
      <c r="FO312" s="187"/>
      <c r="FP312" s="187"/>
      <c r="FQ312" s="190"/>
      <c r="FR312" s="190"/>
      <c r="FS312" s="190"/>
      <c r="FT312" s="190"/>
      <c r="FU312" s="190"/>
      <c r="FV312" s="190"/>
      <c r="FW312" s="190"/>
      <c r="FX312" s="190"/>
      <c r="FY312" s="190"/>
      <c r="FZ312" s="190"/>
      <c r="GA312" s="190"/>
      <c r="GB312" s="190"/>
      <c r="GC312" s="190"/>
      <c r="GD312" s="190"/>
      <c r="GE312" s="190"/>
      <c r="GF312" s="190"/>
      <c r="GG312" s="190"/>
      <c r="GH312" s="190"/>
      <c r="GI312" s="190"/>
      <c r="GJ312" s="190"/>
      <c r="GK312" s="187"/>
      <c r="GL312" s="187"/>
      <c r="GM312" s="187"/>
      <c r="GN312" s="187"/>
      <c r="GO312" s="187"/>
      <c r="GP312" s="187"/>
      <c r="GQ312" s="187"/>
      <c r="GR312" s="187"/>
      <c r="GS312" s="187"/>
      <c r="GT312" s="187"/>
      <c r="GU312" s="187"/>
      <c r="GV312" s="187"/>
      <c r="GW312" s="187"/>
      <c r="GX312" s="187"/>
      <c r="GY312" s="187"/>
      <c r="GZ312" s="187"/>
      <c r="HA312" s="187"/>
      <c r="HB312" s="187"/>
      <c r="HC312" s="187"/>
      <c r="HD312" s="187"/>
      <c r="HE312" s="187"/>
      <c r="HF312" s="187"/>
      <c r="HG312" s="187"/>
      <c r="HH312" s="187"/>
      <c r="HI312" s="187"/>
      <c r="HJ312" s="187"/>
      <c r="HK312" s="187"/>
      <c r="HL312" s="187"/>
      <c r="HM312" s="187"/>
      <c r="HN312" s="187"/>
      <c r="HO312" s="187"/>
      <c r="HP312" s="187"/>
      <c r="HQ312" s="187"/>
      <c r="HR312" s="187"/>
      <c r="HS312" s="187"/>
      <c r="HT312" s="187"/>
      <c r="HU312" s="187"/>
      <c r="HV312" s="187"/>
      <c r="HW312" s="187"/>
      <c r="HX312" s="187"/>
      <c r="HY312" s="187"/>
      <c r="HZ312" s="187"/>
      <c r="IA312" s="187"/>
      <c r="IB312" s="187"/>
      <c r="IC312" s="187"/>
      <c r="ID312" s="187"/>
      <c r="IE312" s="187"/>
      <c r="IF312" s="187"/>
      <c r="IG312" s="187"/>
      <c r="IH312" s="187"/>
      <c r="II312" s="187"/>
      <c r="IJ312" s="187"/>
      <c r="IK312" s="187"/>
      <c r="IL312" s="187"/>
      <c r="IM312" s="187"/>
      <c r="IN312" s="187"/>
      <c r="IO312" s="187"/>
      <c r="IP312" s="187"/>
      <c r="IQ312" s="187"/>
      <c r="IR312" s="187"/>
      <c r="IS312" s="187"/>
      <c r="IT312" s="187"/>
      <c r="IU312" s="187"/>
      <c r="IV312" s="187"/>
    </row>
    <row r="313" spans="1:256" ht="15.75">
      <c r="A313" s="188" t="s">
        <v>623</v>
      </c>
      <c r="B313" s="197"/>
      <c r="C313" s="197"/>
      <c r="D313" s="197"/>
      <c r="E313" s="189">
        <f t="shared" si="47"/>
        <v>107940</v>
      </c>
      <c r="F313" s="189">
        <f t="shared" si="47"/>
        <v>0</v>
      </c>
      <c r="G313" s="189">
        <f t="shared" si="47"/>
        <v>107940</v>
      </c>
      <c r="H313" s="189">
        <f>SUM(H314)</f>
        <v>0</v>
      </c>
      <c r="I313" s="189">
        <f aca="true" t="shared" si="60" ref="I313:AD313">SUM(I314)</f>
        <v>0</v>
      </c>
      <c r="J313" s="189">
        <f t="shared" si="48"/>
        <v>0</v>
      </c>
      <c r="K313" s="189">
        <f t="shared" si="60"/>
        <v>0</v>
      </c>
      <c r="L313" s="189">
        <f t="shared" si="60"/>
        <v>0</v>
      </c>
      <c r="M313" s="189">
        <f t="shared" si="49"/>
        <v>0</v>
      </c>
      <c r="N313" s="189">
        <f t="shared" si="60"/>
        <v>87000</v>
      </c>
      <c r="O313" s="189">
        <f t="shared" si="60"/>
        <v>0</v>
      </c>
      <c r="P313" s="189">
        <f t="shared" si="50"/>
        <v>87000</v>
      </c>
      <c r="Q313" s="189">
        <f t="shared" si="60"/>
        <v>0</v>
      </c>
      <c r="R313" s="189">
        <f t="shared" si="60"/>
        <v>0</v>
      </c>
      <c r="S313" s="189">
        <f t="shared" si="51"/>
        <v>0</v>
      </c>
      <c r="T313" s="189">
        <f t="shared" si="60"/>
        <v>0</v>
      </c>
      <c r="U313" s="189">
        <f t="shared" si="60"/>
        <v>0</v>
      </c>
      <c r="V313" s="189">
        <f t="shared" si="52"/>
        <v>0</v>
      </c>
      <c r="W313" s="189">
        <f t="shared" si="60"/>
        <v>0</v>
      </c>
      <c r="X313" s="189">
        <f t="shared" si="60"/>
        <v>0</v>
      </c>
      <c r="Y313" s="189">
        <f t="shared" si="53"/>
        <v>0</v>
      </c>
      <c r="Z313" s="189">
        <f t="shared" si="60"/>
        <v>0</v>
      </c>
      <c r="AA313" s="189">
        <f t="shared" si="60"/>
        <v>0</v>
      </c>
      <c r="AB313" s="189">
        <f t="shared" si="54"/>
        <v>0</v>
      </c>
      <c r="AC313" s="189">
        <f t="shared" si="60"/>
        <v>20940</v>
      </c>
      <c r="AD313" s="189">
        <f t="shared" si="60"/>
        <v>0</v>
      </c>
      <c r="AE313" s="189">
        <f t="shared" si="55"/>
        <v>20940</v>
      </c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  <c r="BI313" s="190"/>
      <c r="BJ313" s="190"/>
      <c r="BK313" s="190"/>
      <c r="BL313" s="190"/>
      <c r="BM313" s="190"/>
      <c r="BN313" s="190"/>
      <c r="BO313" s="190"/>
      <c r="BP313" s="190"/>
      <c r="BQ313" s="190"/>
      <c r="BR313" s="190"/>
      <c r="BS313" s="190"/>
      <c r="BT313" s="190"/>
      <c r="BU313" s="190"/>
      <c r="BV313" s="190"/>
      <c r="BW313" s="190"/>
      <c r="BX313" s="190"/>
      <c r="BY313" s="190"/>
      <c r="BZ313" s="190"/>
      <c r="CA313" s="190"/>
      <c r="CB313" s="190"/>
      <c r="CC313" s="190"/>
      <c r="CD313" s="190"/>
      <c r="CE313" s="190"/>
      <c r="CF313" s="190"/>
      <c r="CG313" s="190"/>
      <c r="CH313" s="190"/>
      <c r="CI313" s="190"/>
      <c r="CJ313" s="190"/>
      <c r="CK313" s="190"/>
      <c r="CL313" s="190"/>
      <c r="CM313" s="190"/>
      <c r="CN313" s="190"/>
      <c r="CO313" s="190"/>
      <c r="CP313" s="190"/>
      <c r="CQ313" s="190"/>
      <c r="CR313" s="190"/>
      <c r="CS313" s="190"/>
      <c r="CT313" s="190"/>
      <c r="CU313" s="190"/>
      <c r="CV313" s="190"/>
      <c r="CW313" s="190"/>
      <c r="CX313" s="190"/>
      <c r="CY313" s="190"/>
      <c r="CZ313" s="190"/>
      <c r="DA313" s="190"/>
      <c r="DB313" s="190"/>
      <c r="DC313" s="190"/>
      <c r="DD313" s="190"/>
      <c r="DE313" s="190"/>
      <c r="DF313" s="190"/>
      <c r="DG313" s="190"/>
      <c r="DH313" s="190"/>
      <c r="DI313" s="190"/>
      <c r="DJ313" s="190"/>
      <c r="DK313" s="190"/>
      <c r="DL313" s="190"/>
      <c r="DM313" s="190"/>
      <c r="DN313" s="190"/>
      <c r="DO313" s="190"/>
      <c r="DP313" s="190"/>
      <c r="DQ313" s="190"/>
      <c r="DR313" s="190"/>
      <c r="DS313" s="190"/>
      <c r="DT313" s="190"/>
      <c r="DU313" s="190"/>
      <c r="DV313" s="190"/>
      <c r="DW313" s="190"/>
      <c r="DX313" s="190"/>
      <c r="DY313" s="190"/>
      <c r="DZ313" s="190"/>
      <c r="EA313" s="190"/>
      <c r="EB313" s="190"/>
      <c r="EC313" s="190"/>
      <c r="ED313" s="190"/>
      <c r="EE313" s="190"/>
      <c r="EF313" s="190"/>
      <c r="EG313" s="190"/>
      <c r="EH313" s="190"/>
      <c r="EI313" s="190"/>
      <c r="EJ313" s="190"/>
      <c r="EK313" s="190"/>
      <c r="EL313" s="190"/>
      <c r="EM313" s="190"/>
      <c r="EN313" s="190"/>
      <c r="EO313" s="190"/>
      <c r="EP313" s="190"/>
      <c r="EQ313" s="190"/>
      <c r="ER313" s="190"/>
      <c r="ES313" s="190"/>
      <c r="ET313" s="190"/>
      <c r="EU313" s="190"/>
      <c r="EV313" s="190"/>
      <c r="EW313" s="190"/>
      <c r="EX313" s="190"/>
      <c r="EY313" s="190"/>
      <c r="EZ313" s="190"/>
      <c r="FA313" s="190"/>
      <c r="FB313" s="190"/>
      <c r="FC313" s="190"/>
      <c r="FD313" s="190"/>
      <c r="FE313" s="190"/>
      <c r="FF313" s="190"/>
      <c r="FG313" s="190"/>
      <c r="FH313" s="190"/>
      <c r="FI313" s="190"/>
      <c r="FJ313" s="190"/>
      <c r="FK313" s="190"/>
      <c r="FL313" s="190"/>
      <c r="FM313" s="190"/>
      <c r="FN313" s="190"/>
      <c r="FO313" s="190"/>
      <c r="FP313" s="190"/>
      <c r="FQ313" s="190"/>
      <c r="FR313" s="190"/>
      <c r="FS313" s="190"/>
      <c r="FT313" s="190"/>
      <c r="FU313" s="190"/>
      <c r="FV313" s="190"/>
      <c r="FW313" s="190"/>
      <c r="FX313" s="190"/>
      <c r="FY313" s="190"/>
      <c r="FZ313" s="190"/>
      <c r="GA313" s="190"/>
      <c r="GB313" s="190"/>
      <c r="GC313" s="190"/>
      <c r="GD313" s="190"/>
      <c r="GE313" s="190"/>
      <c r="GF313" s="190"/>
      <c r="GG313" s="190"/>
      <c r="GH313" s="190"/>
      <c r="GI313" s="190"/>
      <c r="GJ313" s="190"/>
      <c r="GK313" s="190"/>
      <c r="GL313" s="190"/>
      <c r="GM313" s="190"/>
      <c r="GN313" s="190"/>
      <c r="GO313" s="190"/>
      <c r="GP313" s="190"/>
      <c r="GQ313" s="190"/>
      <c r="GR313" s="190"/>
      <c r="GS313" s="190"/>
      <c r="GT313" s="190"/>
      <c r="GU313" s="190"/>
      <c r="GV313" s="190"/>
      <c r="GW313" s="190"/>
      <c r="GX313" s="190"/>
      <c r="GY313" s="190"/>
      <c r="GZ313" s="190"/>
      <c r="HA313" s="190"/>
      <c r="HB313" s="190"/>
      <c r="HC313" s="190"/>
      <c r="HD313" s="190"/>
      <c r="HE313" s="190"/>
      <c r="HF313" s="190"/>
      <c r="HG313" s="190"/>
      <c r="HH313" s="190"/>
      <c r="HI313" s="190"/>
      <c r="HJ313" s="190"/>
      <c r="HK313" s="190"/>
      <c r="HL313" s="190"/>
      <c r="HM313" s="190"/>
      <c r="HN313" s="190"/>
      <c r="HO313" s="190"/>
      <c r="HP313" s="190"/>
      <c r="HQ313" s="190"/>
      <c r="HR313" s="190"/>
      <c r="HS313" s="190"/>
      <c r="HT313" s="190"/>
      <c r="HU313" s="190"/>
      <c r="HV313" s="190"/>
      <c r="HW313" s="190"/>
      <c r="HX313" s="190"/>
      <c r="HY313" s="190"/>
      <c r="HZ313" s="190"/>
      <c r="IA313" s="190"/>
      <c r="IB313" s="190"/>
      <c r="IC313" s="190"/>
      <c r="ID313" s="190"/>
      <c r="IE313" s="190"/>
      <c r="IF313" s="190"/>
      <c r="IG313" s="190"/>
      <c r="IH313" s="190"/>
      <c r="II313" s="190"/>
      <c r="IJ313" s="190"/>
      <c r="IK313" s="190"/>
      <c r="IL313" s="190"/>
      <c r="IM313" s="190"/>
      <c r="IN313" s="190"/>
      <c r="IO313" s="190"/>
      <c r="IP313" s="190"/>
      <c r="IQ313" s="190"/>
      <c r="IR313" s="190"/>
      <c r="IS313" s="190"/>
      <c r="IT313" s="190"/>
      <c r="IU313" s="190"/>
      <c r="IV313" s="190"/>
    </row>
    <row r="314" spans="1:256" ht="31.5">
      <c r="A314" s="188" t="s">
        <v>858</v>
      </c>
      <c r="B314" s="197"/>
      <c r="C314" s="197"/>
      <c r="D314" s="197"/>
      <c r="E314" s="189">
        <f t="shared" si="47"/>
        <v>107940</v>
      </c>
      <c r="F314" s="189">
        <f t="shared" si="47"/>
        <v>0</v>
      </c>
      <c r="G314" s="189">
        <f t="shared" si="47"/>
        <v>107940</v>
      </c>
      <c r="H314" s="189">
        <f>SUM(H315:H317)</f>
        <v>0</v>
      </c>
      <c r="I314" s="189">
        <f>SUM(I315:I317)</f>
        <v>0</v>
      </c>
      <c r="J314" s="189">
        <f t="shared" si="48"/>
        <v>0</v>
      </c>
      <c r="K314" s="189">
        <f>SUM(K315:K317)</f>
        <v>0</v>
      </c>
      <c r="L314" s="189">
        <f>SUM(L315:L317)</f>
        <v>0</v>
      </c>
      <c r="M314" s="189">
        <f t="shared" si="49"/>
        <v>0</v>
      </c>
      <c r="N314" s="189">
        <f>SUM(N315:N317)</f>
        <v>87000</v>
      </c>
      <c r="O314" s="189">
        <f>SUM(O315:O317)</f>
        <v>0</v>
      </c>
      <c r="P314" s="189">
        <f t="shared" si="50"/>
        <v>87000</v>
      </c>
      <c r="Q314" s="189">
        <f>SUM(Q315:Q317)</f>
        <v>0</v>
      </c>
      <c r="R314" s="189">
        <f>SUM(R315:R317)</f>
        <v>0</v>
      </c>
      <c r="S314" s="189">
        <f t="shared" si="51"/>
        <v>0</v>
      </c>
      <c r="T314" s="189">
        <f>SUM(T315:T317)</f>
        <v>0</v>
      </c>
      <c r="U314" s="189">
        <f>SUM(U315:U317)</f>
        <v>0</v>
      </c>
      <c r="V314" s="189">
        <f t="shared" si="52"/>
        <v>0</v>
      </c>
      <c r="W314" s="189">
        <f>SUM(W315:W317)</f>
        <v>0</v>
      </c>
      <c r="X314" s="189">
        <f>SUM(X315:X317)</f>
        <v>0</v>
      </c>
      <c r="Y314" s="189">
        <f t="shared" si="53"/>
        <v>0</v>
      </c>
      <c r="Z314" s="189">
        <f>SUM(Z315:Z317)</f>
        <v>0</v>
      </c>
      <c r="AA314" s="189">
        <f>SUM(AA315:AA317)</f>
        <v>0</v>
      </c>
      <c r="AB314" s="189">
        <f t="shared" si="54"/>
        <v>0</v>
      </c>
      <c r="AC314" s="189">
        <f>SUM(AC315:AC317)</f>
        <v>20940</v>
      </c>
      <c r="AD314" s="189">
        <f>SUM(AD315:AD317)</f>
        <v>0</v>
      </c>
      <c r="AE314" s="189">
        <f t="shared" si="55"/>
        <v>20940</v>
      </c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0"/>
      <c r="BN314" s="190"/>
      <c r="BO314" s="190"/>
      <c r="BP314" s="190"/>
      <c r="BQ314" s="190"/>
      <c r="BR314" s="190"/>
      <c r="BS314" s="190"/>
      <c r="BT314" s="190"/>
      <c r="BU314" s="190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  <c r="FH314" s="190"/>
      <c r="FI314" s="190"/>
      <c r="FJ314" s="190"/>
      <c r="FK314" s="190"/>
      <c r="FL314" s="190"/>
      <c r="FM314" s="190"/>
      <c r="FN314" s="190"/>
      <c r="FO314" s="190"/>
      <c r="FP314" s="190"/>
      <c r="FQ314" s="190"/>
      <c r="FR314" s="190"/>
      <c r="FS314" s="190"/>
      <c r="FT314" s="190"/>
      <c r="FU314" s="190"/>
      <c r="FV314" s="190"/>
      <c r="FW314" s="190"/>
      <c r="FX314" s="190"/>
      <c r="FY314" s="190"/>
      <c r="FZ314" s="190"/>
      <c r="GA314" s="190"/>
      <c r="GB314" s="190"/>
      <c r="GC314" s="190"/>
      <c r="GD314" s="190"/>
      <c r="GE314" s="190"/>
      <c r="GF314" s="190"/>
      <c r="GG314" s="190"/>
      <c r="GH314" s="190"/>
      <c r="GI314" s="190"/>
      <c r="GJ314" s="190"/>
      <c r="GK314" s="190"/>
      <c r="GL314" s="190"/>
      <c r="GM314" s="190"/>
      <c r="GN314" s="190"/>
      <c r="GO314" s="190"/>
      <c r="GP314" s="190"/>
      <c r="GQ314" s="190"/>
      <c r="GR314" s="190"/>
      <c r="GS314" s="190"/>
      <c r="GT314" s="190"/>
      <c r="GU314" s="190"/>
      <c r="GV314" s="190"/>
      <c r="GW314" s="190"/>
      <c r="GX314" s="190"/>
      <c r="GY314" s="190"/>
      <c r="GZ314" s="190"/>
      <c r="HA314" s="190"/>
      <c r="HB314" s="190"/>
      <c r="HC314" s="190"/>
      <c r="HD314" s="190"/>
      <c r="HE314" s="190"/>
      <c r="HF314" s="190"/>
      <c r="HG314" s="190"/>
      <c r="HH314" s="190"/>
      <c r="HI314" s="190"/>
      <c r="HJ314" s="190"/>
      <c r="HK314" s="190"/>
      <c r="HL314" s="190"/>
      <c r="HM314" s="190"/>
      <c r="HN314" s="190"/>
      <c r="HO314" s="190"/>
      <c r="HP314" s="190"/>
      <c r="HQ314" s="190"/>
      <c r="HR314" s="190"/>
      <c r="HS314" s="190"/>
      <c r="HT314" s="190"/>
      <c r="HU314" s="190"/>
      <c r="HV314" s="190"/>
      <c r="HW314" s="190"/>
      <c r="HX314" s="190"/>
      <c r="HY314" s="190"/>
      <c r="HZ314" s="190"/>
      <c r="IA314" s="190"/>
      <c r="IB314" s="190"/>
      <c r="IC314" s="190"/>
      <c r="ID314" s="190"/>
      <c r="IE314" s="190"/>
      <c r="IF314" s="190"/>
      <c r="IG314" s="190"/>
      <c r="IH314" s="190"/>
      <c r="II314" s="190"/>
      <c r="IJ314" s="190"/>
      <c r="IK314" s="190"/>
      <c r="IL314" s="190"/>
      <c r="IM314" s="190"/>
      <c r="IN314" s="190"/>
      <c r="IO314" s="190"/>
      <c r="IP314" s="190"/>
      <c r="IQ314" s="190"/>
      <c r="IR314" s="190"/>
      <c r="IS314" s="190"/>
      <c r="IT314" s="190"/>
      <c r="IU314" s="190"/>
      <c r="IV314" s="190"/>
    </row>
    <row r="315" spans="1:256" ht="78.75">
      <c r="A315" s="209" t="s">
        <v>859</v>
      </c>
      <c r="B315" s="199">
        <v>2</v>
      </c>
      <c r="C315" s="199">
        <v>122</v>
      </c>
      <c r="D315" s="199">
        <v>5301</v>
      </c>
      <c r="E315" s="194">
        <f t="shared" si="47"/>
        <v>35940</v>
      </c>
      <c r="F315" s="194">
        <f t="shared" si="47"/>
        <v>0</v>
      </c>
      <c r="G315" s="194">
        <f t="shared" si="47"/>
        <v>35940</v>
      </c>
      <c r="H315" s="194"/>
      <c r="I315" s="194"/>
      <c r="J315" s="194">
        <f t="shared" si="48"/>
        <v>0</v>
      </c>
      <c r="K315" s="194"/>
      <c r="L315" s="194"/>
      <c r="M315" s="194">
        <f t="shared" si="49"/>
        <v>0</v>
      </c>
      <c r="N315" s="194">
        <v>15000</v>
      </c>
      <c r="O315" s="194"/>
      <c r="P315" s="194">
        <f t="shared" si="50"/>
        <v>15000</v>
      </c>
      <c r="Q315" s="194"/>
      <c r="R315" s="194"/>
      <c r="S315" s="194">
        <f t="shared" si="51"/>
        <v>0</v>
      </c>
      <c r="T315" s="194">
        <v>0</v>
      </c>
      <c r="U315" s="194"/>
      <c r="V315" s="194">
        <f t="shared" si="52"/>
        <v>0</v>
      </c>
      <c r="W315" s="194"/>
      <c r="X315" s="194"/>
      <c r="Y315" s="194">
        <f t="shared" si="53"/>
        <v>0</v>
      </c>
      <c r="Z315" s="194"/>
      <c r="AA315" s="194"/>
      <c r="AB315" s="194">
        <f t="shared" si="54"/>
        <v>0</v>
      </c>
      <c r="AC315" s="194">
        <v>20940</v>
      </c>
      <c r="AD315" s="194"/>
      <c r="AE315" s="194">
        <f t="shared" si="55"/>
        <v>20940</v>
      </c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0"/>
      <c r="BN315" s="190"/>
      <c r="BO315" s="190"/>
      <c r="BP315" s="190"/>
      <c r="BQ315" s="190"/>
      <c r="BR315" s="190"/>
      <c r="BS315" s="190"/>
      <c r="BT315" s="190"/>
      <c r="BU315" s="190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  <c r="FH315" s="190"/>
      <c r="FI315" s="190"/>
      <c r="FJ315" s="190"/>
      <c r="FK315" s="190"/>
      <c r="FL315" s="190"/>
      <c r="FM315" s="190"/>
      <c r="FN315" s="190"/>
      <c r="FO315" s="190"/>
      <c r="FP315" s="190"/>
      <c r="FQ315" s="190"/>
      <c r="FR315" s="190"/>
      <c r="FS315" s="190"/>
      <c r="FT315" s="190"/>
      <c r="FU315" s="190"/>
      <c r="FV315" s="190"/>
      <c r="FW315" s="190"/>
      <c r="FX315" s="190"/>
      <c r="FY315" s="190"/>
      <c r="FZ315" s="190"/>
      <c r="GA315" s="190"/>
      <c r="GB315" s="190"/>
      <c r="GC315" s="190"/>
      <c r="GD315" s="190"/>
      <c r="GE315" s="190"/>
      <c r="GF315" s="190"/>
      <c r="GG315" s="190"/>
      <c r="GH315" s="190"/>
      <c r="GI315" s="190"/>
      <c r="GJ315" s="190"/>
      <c r="GK315" s="190"/>
      <c r="GL315" s="190"/>
      <c r="GM315" s="190"/>
      <c r="GN315" s="190"/>
      <c r="GO315" s="190"/>
      <c r="GP315" s="190"/>
      <c r="GQ315" s="190"/>
      <c r="GR315" s="190"/>
      <c r="GS315" s="190"/>
      <c r="GT315" s="190"/>
      <c r="GU315" s="190"/>
      <c r="GV315" s="190"/>
      <c r="GW315" s="190"/>
      <c r="GX315" s="190"/>
      <c r="GY315" s="190"/>
      <c r="GZ315" s="190"/>
      <c r="HA315" s="190"/>
      <c r="HB315" s="190"/>
      <c r="HC315" s="190"/>
      <c r="HD315" s="190"/>
      <c r="HE315" s="190"/>
      <c r="HF315" s="190"/>
      <c r="HG315" s="190"/>
      <c r="HH315" s="190"/>
      <c r="HI315" s="190"/>
      <c r="HJ315" s="190"/>
      <c r="HK315" s="190"/>
      <c r="HL315" s="190"/>
      <c r="HM315" s="190"/>
      <c r="HN315" s="190"/>
      <c r="HO315" s="190"/>
      <c r="HP315" s="190"/>
      <c r="HQ315" s="190"/>
      <c r="HR315" s="190"/>
      <c r="HS315" s="190"/>
      <c r="HT315" s="190"/>
      <c r="HU315" s="190"/>
      <c r="HV315" s="190"/>
      <c r="HW315" s="190"/>
      <c r="HX315" s="190"/>
      <c r="HY315" s="190"/>
      <c r="HZ315" s="190"/>
      <c r="IA315" s="190"/>
      <c r="IB315" s="190"/>
      <c r="IC315" s="190"/>
      <c r="ID315" s="190"/>
      <c r="IE315" s="190"/>
      <c r="IF315" s="190"/>
      <c r="IG315" s="190"/>
      <c r="IH315" s="190"/>
      <c r="II315" s="190"/>
      <c r="IJ315" s="190"/>
      <c r="IK315" s="190"/>
      <c r="IL315" s="190"/>
      <c r="IM315" s="190"/>
      <c r="IN315" s="190"/>
      <c r="IO315" s="190"/>
      <c r="IP315" s="190"/>
      <c r="IQ315" s="190"/>
      <c r="IR315" s="190"/>
      <c r="IS315" s="190"/>
      <c r="IT315" s="190"/>
      <c r="IU315" s="190"/>
      <c r="IV315" s="190"/>
    </row>
    <row r="316" spans="1:256" ht="31.5">
      <c r="A316" s="209" t="s">
        <v>860</v>
      </c>
      <c r="B316" s="199">
        <v>2</v>
      </c>
      <c r="C316" s="199">
        <v>122</v>
      </c>
      <c r="D316" s="199">
        <v>5301</v>
      </c>
      <c r="E316" s="194">
        <f t="shared" si="47"/>
        <v>36000</v>
      </c>
      <c r="F316" s="194">
        <f t="shared" si="47"/>
        <v>0</v>
      </c>
      <c r="G316" s="194">
        <f t="shared" si="47"/>
        <v>36000</v>
      </c>
      <c r="H316" s="194"/>
      <c r="I316" s="194"/>
      <c r="J316" s="194">
        <f t="shared" si="48"/>
        <v>0</v>
      </c>
      <c r="K316" s="194"/>
      <c r="L316" s="194"/>
      <c r="M316" s="194">
        <f t="shared" si="49"/>
        <v>0</v>
      </c>
      <c r="N316" s="194">
        <v>36000</v>
      </c>
      <c r="O316" s="194"/>
      <c r="P316" s="194">
        <f t="shared" si="50"/>
        <v>36000</v>
      </c>
      <c r="Q316" s="194"/>
      <c r="R316" s="194"/>
      <c r="S316" s="194">
        <f t="shared" si="51"/>
        <v>0</v>
      </c>
      <c r="T316" s="194">
        <v>0</v>
      </c>
      <c r="U316" s="194"/>
      <c r="V316" s="194">
        <f t="shared" si="52"/>
        <v>0</v>
      </c>
      <c r="W316" s="194"/>
      <c r="X316" s="194"/>
      <c r="Y316" s="194">
        <f t="shared" si="53"/>
        <v>0</v>
      </c>
      <c r="Z316" s="194"/>
      <c r="AA316" s="194"/>
      <c r="AB316" s="194">
        <f t="shared" si="54"/>
        <v>0</v>
      </c>
      <c r="AC316" s="194"/>
      <c r="AD316" s="194"/>
      <c r="AE316" s="194">
        <f t="shared" si="55"/>
        <v>0</v>
      </c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0"/>
      <c r="BN316" s="190"/>
      <c r="BO316" s="190"/>
      <c r="BP316" s="190"/>
      <c r="BQ316" s="190"/>
      <c r="BR316" s="190"/>
      <c r="BS316" s="190"/>
      <c r="BT316" s="190"/>
      <c r="BU316" s="190"/>
      <c r="BV316" s="190"/>
      <c r="BW316" s="190"/>
      <c r="BX316" s="190"/>
      <c r="BY316" s="190"/>
      <c r="BZ316" s="190"/>
      <c r="CA316" s="190"/>
      <c r="CB316" s="190"/>
      <c r="CC316" s="190"/>
      <c r="CD316" s="190"/>
      <c r="CE316" s="190"/>
      <c r="CF316" s="190"/>
      <c r="CG316" s="190"/>
      <c r="CH316" s="190"/>
      <c r="CI316" s="190"/>
      <c r="CJ316" s="190"/>
      <c r="CK316" s="190"/>
      <c r="CL316" s="190"/>
      <c r="CM316" s="190"/>
      <c r="CN316" s="190"/>
      <c r="CO316" s="190"/>
      <c r="CP316" s="190"/>
      <c r="CQ316" s="190"/>
      <c r="CR316" s="190"/>
      <c r="CS316" s="190"/>
      <c r="CT316" s="190"/>
      <c r="CU316" s="190"/>
      <c r="CV316" s="190"/>
      <c r="CW316" s="190"/>
      <c r="CX316" s="190"/>
      <c r="CY316" s="190"/>
      <c r="CZ316" s="190"/>
      <c r="DA316" s="190"/>
      <c r="DB316" s="190"/>
      <c r="DC316" s="190"/>
      <c r="DD316" s="190"/>
      <c r="DE316" s="190"/>
      <c r="DF316" s="190"/>
      <c r="DG316" s="190"/>
      <c r="DH316" s="190"/>
      <c r="DI316" s="190"/>
      <c r="DJ316" s="190"/>
      <c r="DK316" s="190"/>
      <c r="DL316" s="190"/>
      <c r="DM316" s="190"/>
      <c r="DN316" s="190"/>
      <c r="DO316" s="190"/>
      <c r="DP316" s="190"/>
      <c r="DQ316" s="190"/>
      <c r="DR316" s="190"/>
      <c r="DS316" s="190"/>
      <c r="DT316" s="190"/>
      <c r="DU316" s="190"/>
      <c r="DV316" s="190"/>
      <c r="DW316" s="190"/>
      <c r="DX316" s="190"/>
      <c r="DY316" s="190"/>
      <c r="DZ316" s="190"/>
      <c r="EA316" s="190"/>
      <c r="EB316" s="190"/>
      <c r="EC316" s="190"/>
      <c r="ED316" s="190"/>
      <c r="EE316" s="190"/>
      <c r="EF316" s="190"/>
      <c r="EG316" s="190"/>
      <c r="EH316" s="190"/>
      <c r="EI316" s="190"/>
      <c r="EJ316" s="190"/>
      <c r="EK316" s="190"/>
      <c r="EL316" s="190"/>
      <c r="EM316" s="190"/>
      <c r="EN316" s="190"/>
      <c r="EO316" s="190"/>
      <c r="EP316" s="190"/>
      <c r="EQ316" s="190"/>
      <c r="ER316" s="190"/>
      <c r="ES316" s="190"/>
      <c r="ET316" s="190"/>
      <c r="EU316" s="190"/>
      <c r="EV316" s="190"/>
      <c r="EW316" s="190"/>
      <c r="EX316" s="190"/>
      <c r="EY316" s="190"/>
      <c r="EZ316" s="190"/>
      <c r="FA316" s="190"/>
      <c r="FB316" s="190"/>
      <c r="FC316" s="190"/>
      <c r="FD316" s="190"/>
      <c r="FE316" s="190"/>
      <c r="FF316" s="190"/>
      <c r="FG316" s="190"/>
      <c r="FH316" s="190"/>
      <c r="FI316" s="190"/>
      <c r="FJ316" s="190"/>
      <c r="FK316" s="190"/>
      <c r="FL316" s="190"/>
      <c r="FM316" s="190"/>
      <c r="FN316" s="190"/>
      <c r="FO316" s="190"/>
      <c r="FP316" s="190"/>
      <c r="FQ316" s="190"/>
      <c r="FR316" s="190"/>
      <c r="FS316" s="190"/>
      <c r="FT316" s="190"/>
      <c r="FU316" s="190"/>
      <c r="FV316" s="190"/>
      <c r="FW316" s="190"/>
      <c r="FX316" s="190"/>
      <c r="FY316" s="190"/>
      <c r="FZ316" s="190"/>
      <c r="GA316" s="190"/>
      <c r="GB316" s="190"/>
      <c r="GC316" s="190"/>
      <c r="GD316" s="190"/>
      <c r="GE316" s="190"/>
      <c r="GF316" s="190"/>
      <c r="GG316" s="190"/>
      <c r="GH316" s="190"/>
      <c r="GI316" s="190"/>
      <c r="GJ316" s="190"/>
      <c r="GK316" s="190"/>
      <c r="GL316" s="190"/>
      <c r="GM316" s="190"/>
      <c r="GN316" s="190"/>
      <c r="GO316" s="190"/>
      <c r="GP316" s="190"/>
      <c r="GQ316" s="190"/>
      <c r="GR316" s="190"/>
      <c r="GS316" s="190"/>
      <c r="GT316" s="190"/>
      <c r="GU316" s="190"/>
      <c r="GV316" s="190"/>
      <c r="GW316" s="190"/>
      <c r="GX316" s="190"/>
      <c r="GY316" s="190"/>
      <c r="GZ316" s="190"/>
      <c r="HA316" s="190"/>
      <c r="HB316" s="190"/>
      <c r="HC316" s="190"/>
      <c r="HD316" s="190"/>
      <c r="HE316" s="190"/>
      <c r="HF316" s="190"/>
      <c r="HG316" s="190"/>
      <c r="HH316" s="190"/>
      <c r="HI316" s="190"/>
      <c r="HJ316" s="190"/>
      <c r="HK316" s="190"/>
      <c r="HL316" s="190"/>
      <c r="HM316" s="190"/>
      <c r="HN316" s="190"/>
      <c r="HO316" s="190"/>
      <c r="HP316" s="190"/>
      <c r="HQ316" s="190"/>
      <c r="HR316" s="190"/>
      <c r="HS316" s="190"/>
      <c r="HT316" s="190"/>
      <c r="HU316" s="190"/>
      <c r="HV316" s="190"/>
      <c r="HW316" s="190"/>
      <c r="HX316" s="190"/>
      <c r="HY316" s="190"/>
      <c r="HZ316" s="190"/>
      <c r="IA316" s="190"/>
      <c r="IB316" s="190"/>
      <c r="IC316" s="190"/>
      <c r="ID316" s="190"/>
      <c r="IE316" s="190"/>
      <c r="IF316" s="190"/>
      <c r="IG316" s="190"/>
      <c r="IH316" s="190"/>
      <c r="II316" s="190"/>
      <c r="IJ316" s="190"/>
      <c r="IK316" s="190"/>
      <c r="IL316" s="190"/>
      <c r="IM316" s="190"/>
      <c r="IN316" s="190"/>
      <c r="IO316" s="190"/>
      <c r="IP316" s="190"/>
      <c r="IQ316" s="190"/>
      <c r="IR316" s="190"/>
      <c r="IS316" s="190"/>
      <c r="IT316" s="190"/>
      <c r="IU316" s="190"/>
      <c r="IV316" s="190"/>
    </row>
    <row r="317" spans="1:256" ht="15.75">
      <c r="A317" s="204" t="s">
        <v>861</v>
      </c>
      <c r="B317" s="203">
        <v>2</v>
      </c>
      <c r="C317" s="203">
        <v>122</v>
      </c>
      <c r="D317" s="203">
        <v>5301</v>
      </c>
      <c r="E317" s="201">
        <f t="shared" si="47"/>
        <v>36000</v>
      </c>
      <c r="F317" s="201">
        <f t="shared" si="47"/>
        <v>0</v>
      </c>
      <c r="G317" s="201">
        <f t="shared" si="47"/>
        <v>36000</v>
      </c>
      <c r="H317" s="201"/>
      <c r="I317" s="201"/>
      <c r="J317" s="201">
        <f t="shared" si="48"/>
        <v>0</v>
      </c>
      <c r="K317" s="201"/>
      <c r="L317" s="201"/>
      <c r="M317" s="201">
        <f t="shared" si="49"/>
        <v>0</v>
      </c>
      <c r="N317" s="201">
        <v>36000</v>
      </c>
      <c r="O317" s="201"/>
      <c r="P317" s="201">
        <f t="shared" si="50"/>
        <v>36000</v>
      </c>
      <c r="Q317" s="201"/>
      <c r="R317" s="201"/>
      <c r="S317" s="201">
        <f t="shared" si="51"/>
        <v>0</v>
      </c>
      <c r="T317" s="201">
        <v>0</v>
      </c>
      <c r="U317" s="201"/>
      <c r="V317" s="201">
        <f t="shared" si="52"/>
        <v>0</v>
      </c>
      <c r="W317" s="201"/>
      <c r="X317" s="201"/>
      <c r="Y317" s="201">
        <f t="shared" si="53"/>
        <v>0</v>
      </c>
      <c r="Z317" s="201"/>
      <c r="AA317" s="201"/>
      <c r="AB317" s="201">
        <f t="shared" si="54"/>
        <v>0</v>
      </c>
      <c r="AC317" s="201"/>
      <c r="AD317" s="201"/>
      <c r="AE317" s="201">
        <f t="shared" si="55"/>
        <v>0</v>
      </c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0"/>
      <c r="BN317" s="190"/>
      <c r="BO317" s="190"/>
      <c r="BP317" s="190"/>
      <c r="BQ317" s="190"/>
      <c r="BR317" s="190"/>
      <c r="BS317" s="190"/>
      <c r="BT317" s="190"/>
      <c r="BU317" s="190"/>
      <c r="BV317" s="190"/>
      <c r="BW317" s="190"/>
      <c r="BX317" s="190"/>
      <c r="BY317" s="190"/>
      <c r="BZ317" s="190"/>
      <c r="CA317" s="190"/>
      <c r="CB317" s="190"/>
      <c r="CC317" s="190"/>
      <c r="CD317" s="190"/>
      <c r="CE317" s="190"/>
      <c r="CF317" s="190"/>
      <c r="CG317" s="190"/>
      <c r="CH317" s="190"/>
      <c r="CI317" s="190"/>
      <c r="CJ317" s="190"/>
      <c r="CK317" s="190"/>
      <c r="CL317" s="190"/>
      <c r="CM317" s="190"/>
      <c r="CN317" s="190"/>
      <c r="CO317" s="190"/>
      <c r="CP317" s="190"/>
      <c r="CQ317" s="190"/>
      <c r="CR317" s="190"/>
      <c r="CS317" s="190"/>
      <c r="CT317" s="190"/>
      <c r="CU317" s="190"/>
      <c r="CV317" s="190"/>
      <c r="CW317" s="190"/>
      <c r="CX317" s="190"/>
      <c r="CY317" s="190"/>
      <c r="CZ317" s="190"/>
      <c r="DA317" s="190"/>
      <c r="DB317" s="190"/>
      <c r="DC317" s="190"/>
      <c r="DD317" s="190"/>
      <c r="DE317" s="190"/>
      <c r="DF317" s="190"/>
      <c r="DG317" s="190"/>
      <c r="DH317" s="190"/>
      <c r="DI317" s="190"/>
      <c r="DJ317" s="190"/>
      <c r="DK317" s="190"/>
      <c r="DL317" s="190"/>
      <c r="DM317" s="190"/>
      <c r="DN317" s="190"/>
      <c r="DO317" s="190"/>
      <c r="DP317" s="190"/>
      <c r="DQ317" s="190"/>
      <c r="DR317" s="190"/>
      <c r="DS317" s="190"/>
      <c r="DT317" s="190"/>
      <c r="DU317" s="190"/>
      <c r="DV317" s="190"/>
      <c r="DW317" s="190"/>
      <c r="DX317" s="190"/>
      <c r="DY317" s="190"/>
      <c r="DZ317" s="190"/>
      <c r="EA317" s="190"/>
      <c r="EB317" s="190"/>
      <c r="EC317" s="190"/>
      <c r="ED317" s="190"/>
      <c r="EE317" s="190"/>
      <c r="EF317" s="190"/>
      <c r="EG317" s="190"/>
      <c r="EH317" s="190"/>
      <c r="EI317" s="190"/>
      <c r="EJ317" s="190"/>
      <c r="EK317" s="190"/>
      <c r="EL317" s="190"/>
      <c r="EM317" s="190"/>
      <c r="EN317" s="190"/>
      <c r="EO317" s="190"/>
      <c r="EP317" s="190"/>
      <c r="EQ317" s="190"/>
      <c r="ER317" s="190"/>
      <c r="ES317" s="190"/>
      <c r="ET317" s="190"/>
      <c r="EU317" s="190"/>
      <c r="EV317" s="190"/>
      <c r="EW317" s="190"/>
      <c r="EX317" s="190"/>
      <c r="EY317" s="190"/>
      <c r="EZ317" s="190"/>
      <c r="FA317" s="190"/>
      <c r="FB317" s="190"/>
      <c r="FC317" s="190"/>
      <c r="FD317" s="190"/>
      <c r="FE317" s="190"/>
      <c r="FF317" s="190"/>
      <c r="FG317" s="190"/>
      <c r="FH317" s="190"/>
      <c r="FI317" s="190"/>
      <c r="FJ317" s="190"/>
      <c r="FK317" s="190"/>
      <c r="FL317" s="190"/>
      <c r="FM317" s="190"/>
      <c r="FN317" s="190"/>
      <c r="FO317" s="190"/>
      <c r="FP317" s="190"/>
      <c r="FQ317" s="190"/>
      <c r="FR317" s="190"/>
      <c r="FS317" s="190"/>
      <c r="FT317" s="190"/>
      <c r="FU317" s="190"/>
      <c r="FV317" s="190"/>
      <c r="FW317" s="190"/>
      <c r="FX317" s="190"/>
      <c r="FY317" s="190"/>
      <c r="FZ317" s="190"/>
      <c r="GA317" s="190"/>
      <c r="GB317" s="190"/>
      <c r="GC317" s="190"/>
      <c r="GD317" s="190"/>
      <c r="GE317" s="190"/>
      <c r="GF317" s="190"/>
      <c r="GG317" s="190"/>
      <c r="GH317" s="190"/>
      <c r="GI317" s="190"/>
      <c r="GJ317" s="190"/>
      <c r="GK317" s="190"/>
      <c r="GL317" s="190"/>
      <c r="GM317" s="190"/>
      <c r="GN317" s="190"/>
      <c r="GO317" s="190"/>
      <c r="GP317" s="190"/>
      <c r="GQ317" s="190"/>
      <c r="GR317" s="190"/>
      <c r="GS317" s="190"/>
      <c r="GT317" s="190"/>
      <c r="GU317" s="190"/>
      <c r="GV317" s="190"/>
      <c r="GW317" s="190"/>
      <c r="GX317" s="190"/>
      <c r="GY317" s="190"/>
      <c r="GZ317" s="190"/>
      <c r="HA317" s="190"/>
      <c r="HB317" s="190"/>
      <c r="HC317" s="190"/>
      <c r="HD317" s="190"/>
      <c r="HE317" s="190"/>
      <c r="HF317" s="190"/>
      <c r="HG317" s="190"/>
      <c r="HH317" s="190"/>
      <c r="HI317" s="190"/>
      <c r="HJ317" s="190"/>
      <c r="HK317" s="190"/>
      <c r="HL317" s="190"/>
      <c r="HM317" s="190"/>
      <c r="HN317" s="190"/>
      <c r="HO317" s="190"/>
      <c r="HP317" s="190"/>
      <c r="HQ317" s="190"/>
      <c r="HR317" s="190"/>
      <c r="HS317" s="190"/>
      <c r="HT317" s="190"/>
      <c r="HU317" s="190"/>
      <c r="HV317" s="190"/>
      <c r="HW317" s="190"/>
      <c r="HX317" s="190"/>
      <c r="HY317" s="190"/>
      <c r="HZ317" s="190"/>
      <c r="IA317" s="190"/>
      <c r="IB317" s="190"/>
      <c r="IC317" s="190"/>
      <c r="ID317" s="190"/>
      <c r="IE317" s="190"/>
      <c r="IF317" s="190"/>
      <c r="IG317" s="190"/>
      <c r="IH317" s="190"/>
      <c r="II317" s="190"/>
      <c r="IJ317" s="190"/>
      <c r="IK317" s="190"/>
      <c r="IL317" s="190"/>
      <c r="IM317" s="190"/>
      <c r="IN317" s="190"/>
      <c r="IO317" s="190"/>
      <c r="IP317" s="190"/>
      <c r="IQ317" s="190"/>
      <c r="IR317" s="190"/>
      <c r="IS317" s="190"/>
      <c r="IT317" s="190"/>
      <c r="IU317" s="190"/>
      <c r="IV317" s="190"/>
    </row>
    <row r="318" spans="1:256" ht="15.75">
      <c r="A318" s="188" t="s">
        <v>644</v>
      </c>
      <c r="B318" s="197"/>
      <c r="C318" s="197"/>
      <c r="D318" s="197"/>
      <c r="E318" s="189">
        <f aca="true" t="shared" si="61" ref="E318:G334">H318+K318+N318+Q318+T318+W318+AC318</f>
        <v>12000</v>
      </c>
      <c r="F318" s="189">
        <f t="shared" si="61"/>
        <v>8394</v>
      </c>
      <c r="G318" s="189">
        <f t="shared" si="61"/>
        <v>3606</v>
      </c>
      <c r="H318" s="189">
        <f>SUM(H319)</f>
        <v>0</v>
      </c>
      <c r="I318" s="189">
        <f>SUM(I319)</f>
        <v>0</v>
      </c>
      <c r="J318" s="189">
        <f t="shared" si="48"/>
        <v>0</v>
      </c>
      <c r="K318" s="189">
        <f>SUM(K319)</f>
        <v>0</v>
      </c>
      <c r="L318" s="189">
        <f>SUM(L319)</f>
        <v>0</v>
      </c>
      <c r="M318" s="189">
        <f t="shared" si="49"/>
        <v>0</v>
      </c>
      <c r="N318" s="189">
        <f>SUM(N319)</f>
        <v>0</v>
      </c>
      <c r="O318" s="189">
        <f>SUM(O319)</f>
        <v>0</v>
      </c>
      <c r="P318" s="189">
        <f t="shared" si="50"/>
        <v>0</v>
      </c>
      <c r="Q318" s="189">
        <f>SUM(Q319)</f>
        <v>0</v>
      </c>
      <c r="R318" s="189">
        <f>SUM(R319)</f>
        <v>0</v>
      </c>
      <c r="S318" s="189">
        <f t="shared" si="51"/>
        <v>0</v>
      </c>
      <c r="T318" s="189">
        <f>SUM(T319)</f>
        <v>12000</v>
      </c>
      <c r="U318" s="189">
        <f>SUM(U319)</f>
        <v>8394</v>
      </c>
      <c r="V318" s="189">
        <f t="shared" si="52"/>
        <v>3606</v>
      </c>
      <c r="W318" s="189">
        <f>SUM(W319)</f>
        <v>0</v>
      </c>
      <c r="X318" s="189">
        <f>SUM(X319)</f>
        <v>0</v>
      </c>
      <c r="Y318" s="189">
        <f t="shared" si="53"/>
        <v>0</v>
      </c>
      <c r="Z318" s="189">
        <f>SUM(Z319)</f>
        <v>0</v>
      </c>
      <c r="AA318" s="189">
        <f>SUM(AA319)</f>
        <v>0</v>
      </c>
      <c r="AB318" s="189">
        <f t="shared" si="54"/>
        <v>0</v>
      </c>
      <c r="AC318" s="189">
        <f>SUM(AC319)</f>
        <v>0</v>
      </c>
      <c r="AD318" s="189">
        <f>SUM(AD319)</f>
        <v>0</v>
      </c>
      <c r="AE318" s="189">
        <f t="shared" si="55"/>
        <v>0</v>
      </c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0"/>
      <c r="BN318" s="190"/>
      <c r="BO318" s="190"/>
      <c r="BP318" s="190"/>
      <c r="BQ318" s="190"/>
      <c r="BR318" s="190"/>
      <c r="BS318" s="190"/>
      <c r="BT318" s="190"/>
      <c r="BU318" s="190"/>
      <c r="BV318" s="190"/>
      <c r="BW318" s="190"/>
      <c r="BX318" s="190"/>
      <c r="BY318" s="190"/>
      <c r="BZ318" s="190"/>
      <c r="CA318" s="190"/>
      <c r="CB318" s="190"/>
      <c r="CC318" s="190"/>
      <c r="CD318" s="190"/>
      <c r="CE318" s="190"/>
      <c r="CF318" s="190"/>
      <c r="CG318" s="190"/>
      <c r="CH318" s="190"/>
      <c r="CI318" s="190"/>
      <c r="CJ318" s="190"/>
      <c r="CK318" s="190"/>
      <c r="CL318" s="190"/>
      <c r="CM318" s="190"/>
      <c r="CN318" s="190"/>
      <c r="CO318" s="190"/>
      <c r="CP318" s="190"/>
      <c r="CQ318" s="190"/>
      <c r="CR318" s="190"/>
      <c r="CS318" s="190"/>
      <c r="CT318" s="190"/>
      <c r="CU318" s="190"/>
      <c r="CV318" s="190"/>
      <c r="CW318" s="190"/>
      <c r="CX318" s="190"/>
      <c r="CY318" s="190"/>
      <c r="CZ318" s="190"/>
      <c r="DA318" s="190"/>
      <c r="DB318" s="190"/>
      <c r="DC318" s="190"/>
      <c r="DD318" s="190"/>
      <c r="DE318" s="190"/>
      <c r="DF318" s="190"/>
      <c r="DG318" s="190"/>
      <c r="DH318" s="190"/>
      <c r="DI318" s="190"/>
      <c r="DJ318" s="190"/>
      <c r="DK318" s="190"/>
      <c r="DL318" s="190"/>
      <c r="DM318" s="190"/>
      <c r="DN318" s="190"/>
      <c r="DO318" s="190"/>
      <c r="DP318" s="190"/>
      <c r="DQ318" s="190"/>
      <c r="DR318" s="190"/>
      <c r="DS318" s="190"/>
      <c r="DT318" s="190"/>
      <c r="DU318" s="190"/>
      <c r="DV318" s="190"/>
      <c r="DW318" s="190"/>
      <c r="DX318" s="190"/>
      <c r="DY318" s="190"/>
      <c r="DZ318" s="190"/>
      <c r="EA318" s="190"/>
      <c r="EB318" s="190"/>
      <c r="EC318" s="190"/>
      <c r="ED318" s="190"/>
      <c r="EE318" s="190"/>
      <c r="EF318" s="190"/>
      <c r="EG318" s="190"/>
      <c r="EH318" s="190"/>
      <c r="EI318" s="190"/>
      <c r="EJ318" s="190"/>
      <c r="EK318" s="190"/>
      <c r="EL318" s="190"/>
      <c r="EM318" s="190"/>
      <c r="EN318" s="190"/>
      <c r="EO318" s="190"/>
      <c r="EP318" s="190"/>
      <c r="EQ318" s="190"/>
      <c r="ER318" s="190"/>
      <c r="ES318" s="190"/>
      <c r="ET318" s="190"/>
      <c r="EU318" s="190"/>
      <c r="EV318" s="190"/>
      <c r="EW318" s="190"/>
      <c r="EX318" s="190"/>
      <c r="EY318" s="190"/>
      <c r="EZ318" s="190"/>
      <c r="FA318" s="190"/>
      <c r="FB318" s="190"/>
      <c r="FC318" s="190"/>
      <c r="FD318" s="190"/>
      <c r="FE318" s="190"/>
      <c r="FF318" s="190"/>
      <c r="FG318" s="190"/>
      <c r="FH318" s="190"/>
      <c r="FI318" s="190"/>
      <c r="FJ318" s="190"/>
      <c r="FK318" s="190"/>
      <c r="FL318" s="190"/>
      <c r="FM318" s="190"/>
      <c r="FN318" s="190"/>
      <c r="FO318" s="190"/>
      <c r="FP318" s="190"/>
      <c r="FQ318" s="190"/>
      <c r="FR318" s="190"/>
      <c r="FS318" s="190"/>
      <c r="FT318" s="190"/>
      <c r="FU318" s="190"/>
      <c r="FV318" s="190"/>
      <c r="FW318" s="190"/>
      <c r="FX318" s="190"/>
      <c r="FY318" s="190"/>
      <c r="FZ318" s="190"/>
      <c r="GA318" s="190"/>
      <c r="GB318" s="190"/>
      <c r="GC318" s="190"/>
      <c r="GD318" s="190"/>
      <c r="GE318" s="190"/>
      <c r="GF318" s="190"/>
      <c r="GG318" s="190"/>
      <c r="GH318" s="190"/>
      <c r="GI318" s="190"/>
      <c r="GJ318" s="190"/>
      <c r="GK318" s="190"/>
      <c r="GL318" s="190"/>
      <c r="GM318" s="190"/>
      <c r="GN318" s="190"/>
      <c r="GO318" s="190"/>
      <c r="GP318" s="190"/>
      <c r="GQ318" s="190"/>
      <c r="GR318" s="190"/>
      <c r="GS318" s="190"/>
      <c r="GT318" s="190"/>
      <c r="GU318" s="190"/>
      <c r="GV318" s="190"/>
      <c r="GW318" s="190"/>
      <c r="GX318" s="190"/>
      <c r="GY318" s="190"/>
      <c r="GZ318" s="190"/>
      <c r="HA318" s="190"/>
      <c r="HB318" s="190"/>
      <c r="HC318" s="190"/>
      <c r="HD318" s="190"/>
      <c r="HE318" s="190"/>
      <c r="HF318" s="190"/>
      <c r="HG318" s="190"/>
      <c r="HH318" s="190"/>
      <c r="HI318" s="190"/>
      <c r="HJ318" s="190"/>
      <c r="HK318" s="190"/>
      <c r="HL318" s="190"/>
      <c r="HM318" s="190"/>
      <c r="HN318" s="190"/>
      <c r="HO318" s="190"/>
      <c r="HP318" s="190"/>
      <c r="HQ318" s="190"/>
      <c r="HR318" s="190"/>
      <c r="HS318" s="190"/>
      <c r="HT318" s="190"/>
      <c r="HU318" s="190"/>
      <c r="HV318" s="190"/>
      <c r="HW318" s="190"/>
      <c r="HX318" s="190"/>
      <c r="HY318" s="190"/>
      <c r="HZ318" s="190"/>
      <c r="IA318" s="190"/>
      <c r="IB318" s="190"/>
      <c r="IC318" s="190"/>
      <c r="ID318" s="190"/>
      <c r="IE318" s="190"/>
      <c r="IF318" s="190"/>
      <c r="IG318" s="190"/>
      <c r="IH318" s="190"/>
      <c r="II318" s="190"/>
      <c r="IJ318" s="190"/>
      <c r="IK318" s="190"/>
      <c r="IL318" s="190"/>
      <c r="IM318" s="190"/>
      <c r="IN318" s="190"/>
      <c r="IO318" s="190"/>
      <c r="IP318" s="190"/>
      <c r="IQ318" s="190"/>
      <c r="IR318" s="190"/>
      <c r="IS318" s="190"/>
      <c r="IT318" s="190"/>
      <c r="IU318" s="190"/>
      <c r="IV318" s="190"/>
    </row>
    <row r="319" spans="1:256" ht="31.5">
      <c r="A319" s="188" t="s">
        <v>858</v>
      </c>
      <c r="B319" s="197"/>
      <c r="C319" s="197"/>
      <c r="D319" s="197"/>
      <c r="E319" s="189">
        <f t="shared" si="61"/>
        <v>12000</v>
      </c>
      <c r="F319" s="189">
        <f t="shared" si="61"/>
        <v>8394</v>
      </c>
      <c r="G319" s="189">
        <f t="shared" si="61"/>
        <v>3606</v>
      </c>
      <c r="H319" s="189">
        <f>SUM(H320:H321)</f>
        <v>0</v>
      </c>
      <c r="I319" s="189">
        <f>SUM(I320:I321)</f>
        <v>0</v>
      </c>
      <c r="J319" s="189">
        <f t="shared" si="48"/>
        <v>0</v>
      </c>
      <c r="K319" s="189">
        <f>SUM(K320:K321)</f>
        <v>0</v>
      </c>
      <c r="L319" s="189">
        <f>SUM(L320:L321)</f>
        <v>0</v>
      </c>
      <c r="M319" s="189">
        <f t="shared" si="49"/>
        <v>0</v>
      </c>
      <c r="N319" s="189">
        <f>SUM(N320:N321)</f>
        <v>0</v>
      </c>
      <c r="O319" s="189">
        <f>SUM(O320:O321)</f>
        <v>0</v>
      </c>
      <c r="P319" s="189">
        <f t="shared" si="50"/>
        <v>0</v>
      </c>
      <c r="Q319" s="189">
        <f>SUM(Q320:Q321)</f>
        <v>0</v>
      </c>
      <c r="R319" s="189">
        <f>SUM(R320:R321)</f>
        <v>0</v>
      </c>
      <c r="S319" s="189">
        <f t="shared" si="51"/>
        <v>0</v>
      </c>
      <c r="T319" s="189">
        <f>SUM(T320:T321)</f>
        <v>12000</v>
      </c>
      <c r="U319" s="189">
        <f>SUM(U320:U321)</f>
        <v>8394</v>
      </c>
      <c r="V319" s="189">
        <f t="shared" si="52"/>
        <v>3606</v>
      </c>
      <c r="W319" s="189">
        <f>SUM(W320:W321)</f>
        <v>0</v>
      </c>
      <c r="X319" s="189">
        <f>SUM(X320:X321)</f>
        <v>0</v>
      </c>
      <c r="Y319" s="189">
        <f t="shared" si="53"/>
        <v>0</v>
      </c>
      <c r="Z319" s="189">
        <f>SUM(Z320:Z321)</f>
        <v>0</v>
      </c>
      <c r="AA319" s="189">
        <f>SUM(AA320:AA321)</f>
        <v>0</v>
      </c>
      <c r="AB319" s="189">
        <f t="shared" si="54"/>
        <v>0</v>
      </c>
      <c r="AC319" s="189">
        <f>SUM(AC320:AC321)</f>
        <v>0</v>
      </c>
      <c r="AD319" s="189">
        <f>SUM(AD320:AD321)</f>
        <v>0</v>
      </c>
      <c r="AE319" s="189">
        <f t="shared" si="55"/>
        <v>0</v>
      </c>
      <c r="AF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  <c r="BH319" s="190"/>
      <c r="BI319" s="190"/>
      <c r="BJ319" s="190"/>
      <c r="BK319" s="190"/>
      <c r="BL319" s="190"/>
      <c r="BM319" s="190"/>
      <c r="BN319" s="190"/>
      <c r="BO319" s="190"/>
      <c r="BP319" s="190"/>
      <c r="BQ319" s="190"/>
      <c r="BR319" s="190"/>
      <c r="BS319" s="190"/>
      <c r="BT319" s="190"/>
      <c r="BU319" s="190"/>
      <c r="BV319" s="190"/>
      <c r="BW319" s="190"/>
      <c r="BX319" s="190"/>
      <c r="BY319" s="190"/>
      <c r="BZ319" s="190"/>
      <c r="CA319" s="190"/>
      <c r="CB319" s="190"/>
      <c r="CC319" s="190"/>
      <c r="CD319" s="190"/>
      <c r="CE319" s="190"/>
      <c r="CF319" s="190"/>
      <c r="CG319" s="190"/>
      <c r="CH319" s="190"/>
      <c r="CI319" s="190"/>
      <c r="CJ319" s="190"/>
      <c r="CK319" s="190"/>
      <c r="CL319" s="190"/>
      <c r="CM319" s="190"/>
      <c r="CN319" s="190"/>
      <c r="CO319" s="190"/>
      <c r="CP319" s="190"/>
      <c r="CQ319" s="190"/>
      <c r="CR319" s="190"/>
      <c r="CS319" s="190"/>
      <c r="CT319" s="190"/>
      <c r="CU319" s="190"/>
      <c r="CV319" s="190"/>
      <c r="CW319" s="190"/>
      <c r="CX319" s="190"/>
      <c r="CY319" s="190"/>
      <c r="CZ319" s="190"/>
      <c r="DA319" s="190"/>
      <c r="DB319" s="190"/>
      <c r="DC319" s="190"/>
      <c r="DD319" s="190"/>
      <c r="DE319" s="190"/>
      <c r="DF319" s="190"/>
      <c r="DG319" s="190"/>
      <c r="DH319" s="190"/>
      <c r="DI319" s="190"/>
      <c r="DJ319" s="190"/>
      <c r="DK319" s="190"/>
      <c r="DL319" s="190"/>
      <c r="DM319" s="190"/>
      <c r="DN319" s="190"/>
      <c r="DO319" s="190"/>
      <c r="DP319" s="190"/>
      <c r="DQ319" s="190"/>
      <c r="DR319" s="190"/>
      <c r="DS319" s="190"/>
      <c r="DT319" s="190"/>
      <c r="DU319" s="190"/>
      <c r="DV319" s="190"/>
      <c r="DW319" s="190"/>
      <c r="DX319" s="190"/>
      <c r="DY319" s="190"/>
      <c r="DZ319" s="190"/>
      <c r="EA319" s="190"/>
      <c r="EB319" s="190"/>
      <c r="EC319" s="190"/>
      <c r="ED319" s="190"/>
      <c r="EE319" s="190"/>
      <c r="EF319" s="190"/>
      <c r="EG319" s="190"/>
      <c r="EH319" s="190"/>
      <c r="EI319" s="190"/>
      <c r="EJ319" s="190"/>
      <c r="EK319" s="190"/>
      <c r="EL319" s="190"/>
      <c r="EM319" s="190"/>
      <c r="EN319" s="190"/>
      <c r="EO319" s="190"/>
      <c r="EP319" s="190"/>
      <c r="EQ319" s="190"/>
      <c r="ER319" s="190"/>
      <c r="ES319" s="190"/>
      <c r="ET319" s="190"/>
      <c r="EU319" s="190"/>
      <c r="EV319" s="190"/>
      <c r="EW319" s="190"/>
      <c r="EX319" s="190"/>
      <c r="EY319" s="190"/>
      <c r="EZ319" s="190"/>
      <c r="FA319" s="190"/>
      <c r="FB319" s="190"/>
      <c r="FC319" s="190"/>
      <c r="FD319" s="190"/>
      <c r="FE319" s="190"/>
      <c r="FF319" s="190"/>
      <c r="FG319" s="190"/>
      <c r="FH319" s="190"/>
      <c r="FI319" s="190"/>
      <c r="FJ319" s="190"/>
      <c r="FK319" s="190"/>
      <c r="FL319" s="190"/>
      <c r="FM319" s="190"/>
      <c r="FN319" s="190"/>
      <c r="FO319" s="190"/>
      <c r="FP319" s="190"/>
      <c r="FQ319" s="190"/>
      <c r="FR319" s="190"/>
      <c r="FS319" s="190"/>
      <c r="FT319" s="190"/>
      <c r="FU319" s="190"/>
      <c r="FV319" s="190"/>
      <c r="FW319" s="190"/>
      <c r="FX319" s="190"/>
      <c r="FY319" s="190"/>
      <c r="FZ319" s="190"/>
      <c r="GA319" s="190"/>
      <c r="GB319" s="190"/>
      <c r="GC319" s="190"/>
      <c r="GD319" s="190"/>
      <c r="GE319" s="190"/>
      <c r="GF319" s="190"/>
      <c r="GG319" s="190"/>
      <c r="GH319" s="190"/>
      <c r="GI319" s="190"/>
      <c r="GJ319" s="190"/>
      <c r="GK319" s="190"/>
      <c r="GL319" s="190"/>
      <c r="GM319" s="190"/>
      <c r="GN319" s="190"/>
      <c r="GO319" s="190"/>
      <c r="GP319" s="190"/>
      <c r="GQ319" s="190"/>
      <c r="GR319" s="190"/>
      <c r="GS319" s="190"/>
      <c r="GT319" s="190"/>
      <c r="GU319" s="190"/>
      <c r="GV319" s="190"/>
      <c r="GW319" s="190"/>
      <c r="GX319" s="190"/>
      <c r="GY319" s="190"/>
      <c r="GZ319" s="190"/>
      <c r="HA319" s="190"/>
      <c r="HB319" s="190"/>
      <c r="HC319" s="190"/>
      <c r="HD319" s="190"/>
      <c r="HE319" s="190"/>
      <c r="HF319" s="190"/>
      <c r="HG319" s="190"/>
      <c r="HH319" s="190"/>
      <c r="HI319" s="190"/>
      <c r="HJ319" s="190"/>
      <c r="HK319" s="190"/>
      <c r="HL319" s="190"/>
      <c r="HM319" s="190"/>
      <c r="HN319" s="190"/>
      <c r="HO319" s="190"/>
      <c r="HP319" s="190"/>
      <c r="HQ319" s="190"/>
      <c r="HR319" s="190"/>
      <c r="HS319" s="190"/>
      <c r="HT319" s="190"/>
      <c r="HU319" s="190"/>
      <c r="HV319" s="190"/>
      <c r="HW319" s="190"/>
      <c r="HX319" s="190"/>
      <c r="HY319" s="190"/>
      <c r="HZ319" s="190"/>
      <c r="IA319" s="190"/>
      <c r="IB319" s="190"/>
      <c r="IC319" s="190"/>
      <c r="ID319" s="190"/>
      <c r="IE319" s="190"/>
      <c r="IF319" s="190"/>
      <c r="IG319" s="190"/>
      <c r="IH319" s="190"/>
      <c r="II319" s="190"/>
      <c r="IJ319" s="190"/>
      <c r="IK319" s="190"/>
      <c r="IL319" s="190"/>
      <c r="IM319" s="190"/>
      <c r="IN319" s="190"/>
      <c r="IO319" s="190"/>
      <c r="IP319" s="190"/>
      <c r="IQ319" s="190"/>
      <c r="IR319" s="190"/>
      <c r="IS319" s="190"/>
      <c r="IT319" s="190"/>
      <c r="IU319" s="190"/>
      <c r="IV319" s="190"/>
    </row>
    <row r="320" spans="1:256" ht="31.5">
      <c r="A320" s="198" t="s">
        <v>862</v>
      </c>
      <c r="B320" s="199">
        <v>1</v>
      </c>
      <c r="C320" s="199">
        <v>322</v>
      </c>
      <c r="D320" s="199">
        <v>5301</v>
      </c>
      <c r="E320" s="201">
        <f t="shared" si="61"/>
        <v>1940</v>
      </c>
      <c r="F320" s="201">
        <f t="shared" si="61"/>
        <v>1358</v>
      </c>
      <c r="G320" s="201">
        <f t="shared" si="61"/>
        <v>582</v>
      </c>
      <c r="H320" s="201"/>
      <c r="I320" s="201"/>
      <c r="J320" s="201">
        <f t="shared" si="48"/>
        <v>0</v>
      </c>
      <c r="K320" s="201"/>
      <c r="L320" s="201"/>
      <c r="M320" s="201">
        <f t="shared" si="49"/>
        <v>0</v>
      </c>
      <c r="N320" s="201"/>
      <c r="O320" s="201"/>
      <c r="P320" s="201">
        <f t="shared" si="50"/>
        <v>0</v>
      </c>
      <c r="Q320" s="201"/>
      <c r="R320" s="201"/>
      <c r="S320" s="201">
        <f t="shared" si="51"/>
        <v>0</v>
      </c>
      <c r="T320" s="201">
        <v>1940</v>
      </c>
      <c r="U320" s="201">
        <v>1358</v>
      </c>
      <c r="V320" s="201">
        <f t="shared" si="52"/>
        <v>582</v>
      </c>
      <c r="W320" s="201"/>
      <c r="X320" s="201"/>
      <c r="Y320" s="201">
        <f t="shared" si="53"/>
        <v>0</v>
      </c>
      <c r="Z320" s="201"/>
      <c r="AA320" s="201"/>
      <c r="AB320" s="201">
        <f t="shared" si="54"/>
        <v>0</v>
      </c>
      <c r="AC320" s="201"/>
      <c r="AD320" s="201"/>
      <c r="AE320" s="201">
        <f t="shared" si="55"/>
        <v>0</v>
      </c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190"/>
      <c r="BI320" s="190"/>
      <c r="BJ320" s="190"/>
      <c r="BK320" s="190"/>
      <c r="BL320" s="190"/>
      <c r="BM320" s="190"/>
      <c r="BN320" s="190"/>
      <c r="BO320" s="190"/>
      <c r="BP320" s="190"/>
      <c r="BQ320" s="190"/>
      <c r="BR320" s="190"/>
      <c r="BS320" s="190"/>
      <c r="BT320" s="190"/>
      <c r="BU320" s="190"/>
      <c r="BV320" s="190"/>
      <c r="BW320" s="190"/>
      <c r="BX320" s="190"/>
      <c r="BY320" s="190"/>
      <c r="BZ320" s="190"/>
      <c r="CA320" s="190"/>
      <c r="CB320" s="190"/>
      <c r="CC320" s="190"/>
      <c r="CD320" s="190"/>
      <c r="CE320" s="190"/>
      <c r="CF320" s="190"/>
      <c r="CG320" s="190"/>
      <c r="CH320" s="190"/>
      <c r="CI320" s="190"/>
      <c r="CJ320" s="190"/>
      <c r="CK320" s="190"/>
      <c r="CL320" s="190"/>
      <c r="CM320" s="190"/>
      <c r="CN320" s="190"/>
      <c r="CO320" s="190"/>
      <c r="CP320" s="190"/>
      <c r="CQ320" s="190"/>
      <c r="CR320" s="190"/>
      <c r="CS320" s="190"/>
      <c r="CT320" s="190"/>
      <c r="CU320" s="190"/>
      <c r="CV320" s="190"/>
      <c r="CW320" s="190"/>
      <c r="CX320" s="190"/>
      <c r="CY320" s="190"/>
      <c r="CZ320" s="190"/>
      <c r="DA320" s="190"/>
      <c r="DB320" s="190"/>
      <c r="DC320" s="190"/>
      <c r="DD320" s="190"/>
      <c r="DE320" s="190"/>
      <c r="DF320" s="190"/>
      <c r="DG320" s="190"/>
      <c r="DH320" s="190"/>
      <c r="DI320" s="190"/>
      <c r="DJ320" s="190"/>
      <c r="DK320" s="190"/>
      <c r="DL320" s="190"/>
      <c r="DM320" s="190"/>
      <c r="DN320" s="190"/>
      <c r="DO320" s="190"/>
      <c r="DP320" s="190"/>
      <c r="DQ320" s="190"/>
      <c r="DR320" s="190"/>
      <c r="DS320" s="190"/>
      <c r="DT320" s="190"/>
      <c r="DU320" s="190"/>
      <c r="DV320" s="190"/>
      <c r="DW320" s="190"/>
      <c r="DX320" s="190"/>
      <c r="DY320" s="190"/>
      <c r="DZ320" s="190"/>
      <c r="EA320" s="190"/>
      <c r="EB320" s="190"/>
      <c r="EC320" s="190"/>
      <c r="ED320" s="190"/>
      <c r="EE320" s="190"/>
      <c r="EF320" s="190"/>
      <c r="EG320" s="190"/>
      <c r="EH320" s="190"/>
      <c r="EI320" s="190"/>
      <c r="EJ320" s="190"/>
      <c r="EK320" s="190"/>
      <c r="EL320" s="190"/>
      <c r="EM320" s="190"/>
      <c r="EN320" s="190"/>
      <c r="EO320" s="190"/>
      <c r="EP320" s="190"/>
      <c r="EQ320" s="190"/>
      <c r="ER320" s="190"/>
      <c r="ES320" s="190"/>
      <c r="ET320" s="190"/>
      <c r="EU320" s="190"/>
      <c r="EV320" s="190"/>
      <c r="EW320" s="190"/>
      <c r="EX320" s="190"/>
      <c r="EY320" s="190"/>
      <c r="EZ320" s="190"/>
      <c r="FA320" s="190"/>
      <c r="FB320" s="190"/>
      <c r="FC320" s="190"/>
      <c r="FD320" s="190"/>
      <c r="FE320" s="190"/>
      <c r="FF320" s="190"/>
      <c r="FG320" s="190"/>
      <c r="FH320" s="190"/>
      <c r="FI320" s="190"/>
      <c r="FJ320" s="190"/>
      <c r="FK320" s="190"/>
      <c r="FL320" s="190"/>
      <c r="FM320" s="190"/>
      <c r="FN320" s="190"/>
      <c r="FO320" s="190"/>
      <c r="FP320" s="190"/>
      <c r="FQ320" s="190"/>
      <c r="FR320" s="190"/>
      <c r="FS320" s="190"/>
      <c r="FT320" s="190"/>
      <c r="FU320" s="190"/>
      <c r="FV320" s="190"/>
      <c r="FW320" s="190"/>
      <c r="FX320" s="190"/>
      <c r="FY320" s="190"/>
      <c r="FZ320" s="190"/>
      <c r="GA320" s="190"/>
      <c r="GB320" s="190"/>
      <c r="GC320" s="190"/>
      <c r="GD320" s="190"/>
      <c r="GE320" s="190"/>
      <c r="GF320" s="190"/>
      <c r="GG320" s="190"/>
      <c r="GH320" s="190"/>
      <c r="GI320" s="190"/>
      <c r="GJ320" s="190"/>
      <c r="GK320" s="190"/>
      <c r="GL320" s="190"/>
      <c r="GM320" s="190"/>
      <c r="GN320" s="190"/>
      <c r="GO320" s="190"/>
      <c r="GP320" s="190"/>
      <c r="GQ320" s="190"/>
      <c r="GR320" s="190"/>
      <c r="GS320" s="190"/>
      <c r="GT320" s="190"/>
      <c r="GU320" s="190"/>
      <c r="GV320" s="190"/>
      <c r="GW320" s="190"/>
      <c r="GX320" s="190"/>
      <c r="GY320" s="190"/>
      <c r="GZ320" s="190"/>
      <c r="HA320" s="190"/>
      <c r="HB320" s="190"/>
      <c r="HC320" s="190"/>
      <c r="HD320" s="190"/>
      <c r="HE320" s="190"/>
      <c r="HF320" s="190"/>
      <c r="HG320" s="190"/>
      <c r="HH320" s="190"/>
      <c r="HI320" s="190"/>
      <c r="HJ320" s="190"/>
      <c r="HK320" s="190"/>
      <c r="HL320" s="190"/>
      <c r="HM320" s="190"/>
      <c r="HN320" s="190"/>
      <c r="HO320" s="190"/>
      <c r="HP320" s="190"/>
      <c r="HQ320" s="190"/>
      <c r="HR320" s="190"/>
      <c r="HS320" s="190"/>
      <c r="HT320" s="190"/>
      <c r="HU320" s="190"/>
      <c r="HV320" s="190"/>
      <c r="HW320" s="190"/>
      <c r="HX320" s="190"/>
      <c r="HY320" s="190"/>
      <c r="HZ320" s="190"/>
      <c r="IA320" s="190"/>
      <c r="IB320" s="190"/>
      <c r="IC320" s="190"/>
      <c r="ID320" s="190"/>
      <c r="IE320" s="190"/>
      <c r="IF320" s="190"/>
      <c r="IG320" s="190"/>
      <c r="IH320" s="190"/>
      <c r="II320" s="190"/>
      <c r="IJ320" s="190"/>
      <c r="IK320" s="190"/>
      <c r="IL320" s="190"/>
      <c r="IM320" s="190"/>
      <c r="IN320" s="190"/>
      <c r="IO320" s="190"/>
      <c r="IP320" s="190"/>
      <c r="IQ320" s="190"/>
      <c r="IR320" s="190"/>
      <c r="IS320" s="190"/>
      <c r="IT320" s="190"/>
      <c r="IU320" s="190"/>
      <c r="IV320" s="190"/>
    </row>
    <row r="321" spans="1:256" ht="47.25">
      <c r="A321" s="198" t="s">
        <v>863</v>
      </c>
      <c r="B321" s="199">
        <v>1</v>
      </c>
      <c r="C321" s="199">
        <v>322</v>
      </c>
      <c r="D321" s="199">
        <v>5301</v>
      </c>
      <c r="E321" s="201">
        <f t="shared" si="61"/>
        <v>10060</v>
      </c>
      <c r="F321" s="201">
        <f t="shared" si="61"/>
        <v>7036</v>
      </c>
      <c r="G321" s="201">
        <f t="shared" si="61"/>
        <v>3024</v>
      </c>
      <c r="H321" s="201"/>
      <c r="I321" s="201"/>
      <c r="J321" s="201">
        <f t="shared" si="48"/>
        <v>0</v>
      </c>
      <c r="K321" s="201"/>
      <c r="L321" s="201"/>
      <c r="M321" s="201">
        <f t="shared" si="49"/>
        <v>0</v>
      </c>
      <c r="N321" s="201"/>
      <c r="O321" s="201"/>
      <c r="P321" s="201">
        <f t="shared" si="50"/>
        <v>0</v>
      </c>
      <c r="Q321" s="201"/>
      <c r="R321" s="201"/>
      <c r="S321" s="201">
        <f t="shared" si="51"/>
        <v>0</v>
      </c>
      <c r="T321" s="201">
        <v>10060</v>
      </c>
      <c r="U321" s="201">
        <v>7036</v>
      </c>
      <c r="V321" s="201">
        <f t="shared" si="52"/>
        <v>3024</v>
      </c>
      <c r="W321" s="201"/>
      <c r="X321" s="201"/>
      <c r="Y321" s="201">
        <f t="shared" si="53"/>
        <v>0</v>
      </c>
      <c r="Z321" s="201"/>
      <c r="AA321" s="201"/>
      <c r="AB321" s="201">
        <f t="shared" si="54"/>
        <v>0</v>
      </c>
      <c r="AC321" s="201"/>
      <c r="AD321" s="201"/>
      <c r="AE321" s="201">
        <f t="shared" si="55"/>
        <v>0</v>
      </c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  <c r="AR321" s="190"/>
      <c r="AS321" s="190"/>
      <c r="AT321" s="190"/>
      <c r="AU321" s="190"/>
      <c r="AV321" s="190"/>
      <c r="AW321" s="190"/>
      <c r="AX321" s="190"/>
      <c r="AY321" s="190"/>
      <c r="AZ321" s="190"/>
      <c r="BA321" s="190"/>
      <c r="BB321" s="190"/>
      <c r="BC321" s="190"/>
      <c r="BD321" s="190"/>
      <c r="BE321" s="190"/>
      <c r="BF321" s="190"/>
      <c r="BG321" s="190"/>
      <c r="BH321" s="190"/>
      <c r="BI321" s="190"/>
      <c r="BJ321" s="190"/>
      <c r="BK321" s="190"/>
      <c r="BL321" s="190"/>
      <c r="BM321" s="190"/>
      <c r="BN321" s="190"/>
      <c r="BO321" s="190"/>
      <c r="BP321" s="190"/>
      <c r="BQ321" s="190"/>
      <c r="BR321" s="190"/>
      <c r="BS321" s="190"/>
      <c r="BT321" s="190"/>
      <c r="BU321" s="190"/>
      <c r="BV321" s="190"/>
      <c r="BW321" s="190"/>
      <c r="BX321" s="190"/>
      <c r="BY321" s="190"/>
      <c r="BZ321" s="190"/>
      <c r="CA321" s="190"/>
      <c r="CB321" s="190"/>
      <c r="CC321" s="190"/>
      <c r="CD321" s="190"/>
      <c r="CE321" s="190"/>
      <c r="CF321" s="190"/>
      <c r="CG321" s="190"/>
      <c r="CH321" s="190"/>
      <c r="CI321" s="190"/>
      <c r="CJ321" s="190"/>
      <c r="CK321" s="190"/>
      <c r="CL321" s="190"/>
      <c r="CM321" s="190"/>
      <c r="CN321" s="190"/>
      <c r="CO321" s="190"/>
      <c r="CP321" s="190"/>
      <c r="CQ321" s="190"/>
      <c r="CR321" s="190"/>
      <c r="CS321" s="190"/>
      <c r="CT321" s="190"/>
      <c r="CU321" s="190"/>
      <c r="CV321" s="190"/>
      <c r="CW321" s="190"/>
      <c r="CX321" s="190"/>
      <c r="CY321" s="190"/>
      <c r="CZ321" s="190"/>
      <c r="DA321" s="190"/>
      <c r="DB321" s="190"/>
      <c r="DC321" s="190"/>
      <c r="DD321" s="190"/>
      <c r="DE321" s="190"/>
      <c r="DF321" s="190"/>
      <c r="DG321" s="190"/>
      <c r="DH321" s="190"/>
      <c r="DI321" s="190"/>
      <c r="DJ321" s="190"/>
      <c r="DK321" s="190"/>
      <c r="DL321" s="190"/>
      <c r="DM321" s="190"/>
      <c r="DN321" s="190"/>
      <c r="DO321" s="190"/>
      <c r="DP321" s="190"/>
      <c r="DQ321" s="190"/>
      <c r="DR321" s="190"/>
      <c r="DS321" s="190"/>
      <c r="DT321" s="190"/>
      <c r="DU321" s="190"/>
      <c r="DV321" s="190"/>
      <c r="DW321" s="190"/>
      <c r="DX321" s="190"/>
      <c r="DY321" s="190"/>
      <c r="DZ321" s="190"/>
      <c r="EA321" s="190"/>
      <c r="EB321" s="190"/>
      <c r="EC321" s="190"/>
      <c r="ED321" s="190"/>
      <c r="EE321" s="190"/>
      <c r="EF321" s="190"/>
      <c r="EG321" s="190"/>
      <c r="EH321" s="190"/>
      <c r="EI321" s="190"/>
      <c r="EJ321" s="190"/>
      <c r="EK321" s="190"/>
      <c r="EL321" s="190"/>
      <c r="EM321" s="190"/>
      <c r="EN321" s="190"/>
      <c r="EO321" s="190"/>
      <c r="EP321" s="190"/>
      <c r="EQ321" s="190"/>
      <c r="ER321" s="190"/>
      <c r="ES321" s="190"/>
      <c r="ET321" s="190"/>
      <c r="EU321" s="190"/>
      <c r="EV321" s="190"/>
      <c r="EW321" s="190"/>
      <c r="EX321" s="190"/>
      <c r="EY321" s="190"/>
      <c r="EZ321" s="190"/>
      <c r="FA321" s="190"/>
      <c r="FB321" s="190"/>
      <c r="FC321" s="190"/>
      <c r="FD321" s="190"/>
      <c r="FE321" s="190"/>
      <c r="FF321" s="190"/>
      <c r="FG321" s="190"/>
      <c r="FH321" s="190"/>
      <c r="FI321" s="190"/>
      <c r="FJ321" s="190"/>
      <c r="FK321" s="190"/>
      <c r="FL321" s="190"/>
      <c r="FM321" s="190"/>
      <c r="FN321" s="190"/>
      <c r="FO321" s="190"/>
      <c r="FP321" s="190"/>
      <c r="FQ321" s="190"/>
      <c r="FR321" s="190"/>
      <c r="FS321" s="190"/>
      <c r="FT321" s="190"/>
      <c r="FU321" s="190"/>
      <c r="FV321" s="190"/>
      <c r="FW321" s="190"/>
      <c r="FX321" s="190"/>
      <c r="FY321" s="190"/>
      <c r="FZ321" s="190"/>
      <c r="GA321" s="190"/>
      <c r="GB321" s="190"/>
      <c r="GC321" s="190"/>
      <c r="GD321" s="190"/>
      <c r="GE321" s="190"/>
      <c r="GF321" s="190"/>
      <c r="GG321" s="190"/>
      <c r="GH321" s="190"/>
      <c r="GI321" s="190"/>
      <c r="GJ321" s="190"/>
      <c r="GK321" s="190"/>
      <c r="GL321" s="190"/>
      <c r="GM321" s="190"/>
      <c r="GN321" s="190"/>
      <c r="GO321" s="190"/>
      <c r="GP321" s="190"/>
      <c r="GQ321" s="190"/>
      <c r="GR321" s="190"/>
      <c r="GS321" s="190"/>
      <c r="GT321" s="190"/>
      <c r="GU321" s="190"/>
      <c r="GV321" s="190"/>
      <c r="GW321" s="190"/>
      <c r="GX321" s="190"/>
      <c r="GY321" s="190"/>
      <c r="GZ321" s="190"/>
      <c r="HA321" s="190"/>
      <c r="HB321" s="190"/>
      <c r="HC321" s="190"/>
      <c r="HD321" s="190"/>
      <c r="HE321" s="190"/>
      <c r="HF321" s="190"/>
      <c r="HG321" s="190"/>
      <c r="HH321" s="190"/>
      <c r="HI321" s="190"/>
      <c r="HJ321" s="190"/>
      <c r="HK321" s="190"/>
      <c r="HL321" s="190"/>
      <c r="HM321" s="190"/>
      <c r="HN321" s="190"/>
      <c r="HO321" s="190"/>
      <c r="HP321" s="190"/>
      <c r="HQ321" s="190"/>
      <c r="HR321" s="190"/>
      <c r="HS321" s="190"/>
      <c r="HT321" s="190"/>
      <c r="HU321" s="190"/>
      <c r="HV321" s="190"/>
      <c r="HW321" s="190"/>
      <c r="HX321" s="190"/>
      <c r="HY321" s="190"/>
      <c r="HZ321" s="190"/>
      <c r="IA321" s="190"/>
      <c r="IB321" s="190"/>
      <c r="IC321" s="190"/>
      <c r="ID321" s="190"/>
      <c r="IE321" s="190"/>
      <c r="IF321" s="190"/>
      <c r="IG321" s="190"/>
      <c r="IH321" s="190"/>
      <c r="II321" s="190"/>
      <c r="IJ321" s="190"/>
      <c r="IK321" s="190"/>
      <c r="IL321" s="190"/>
      <c r="IM321" s="190"/>
      <c r="IN321" s="190"/>
      <c r="IO321" s="190"/>
      <c r="IP321" s="190"/>
      <c r="IQ321" s="190"/>
      <c r="IR321" s="190"/>
      <c r="IS321" s="190"/>
      <c r="IT321" s="190"/>
      <c r="IU321" s="190"/>
      <c r="IV321" s="190"/>
    </row>
    <row r="322" spans="1:256" ht="15.75">
      <c r="A322" s="213" t="s">
        <v>864</v>
      </c>
      <c r="B322" s="214"/>
      <c r="C322" s="214"/>
      <c r="D322" s="214"/>
      <c r="E322" s="189">
        <f t="shared" si="61"/>
        <v>58500</v>
      </c>
      <c r="F322" s="189">
        <f t="shared" si="61"/>
        <v>58500</v>
      </c>
      <c r="G322" s="189">
        <f t="shared" si="61"/>
        <v>0</v>
      </c>
      <c r="H322" s="189">
        <f aca="true" t="shared" si="62" ref="H322:AD322">SUM(H323)</f>
        <v>0</v>
      </c>
      <c r="I322" s="189">
        <f t="shared" si="62"/>
        <v>0</v>
      </c>
      <c r="J322" s="189">
        <f t="shared" si="48"/>
        <v>0</v>
      </c>
      <c r="K322" s="189">
        <f t="shared" si="62"/>
        <v>0</v>
      </c>
      <c r="L322" s="189">
        <f t="shared" si="62"/>
        <v>0</v>
      </c>
      <c r="M322" s="189">
        <f t="shared" si="49"/>
        <v>0</v>
      </c>
      <c r="N322" s="189">
        <f t="shared" si="62"/>
        <v>58500</v>
      </c>
      <c r="O322" s="189">
        <f t="shared" si="62"/>
        <v>58500</v>
      </c>
      <c r="P322" s="189">
        <f t="shared" si="50"/>
        <v>0</v>
      </c>
      <c r="Q322" s="189">
        <f t="shared" si="62"/>
        <v>0</v>
      </c>
      <c r="R322" s="189">
        <f t="shared" si="62"/>
        <v>0</v>
      </c>
      <c r="S322" s="189">
        <f t="shared" si="51"/>
        <v>0</v>
      </c>
      <c r="T322" s="189">
        <f t="shared" si="62"/>
        <v>0</v>
      </c>
      <c r="U322" s="189">
        <f t="shared" si="62"/>
        <v>0</v>
      </c>
      <c r="V322" s="189">
        <f t="shared" si="52"/>
        <v>0</v>
      </c>
      <c r="W322" s="189">
        <f t="shared" si="62"/>
        <v>0</v>
      </c>
      <c r="X322" s="189">
        <f t="shared" si="62"/>
        <v>0</v>
      </c>
      <c r="Y322" s="189">
        <f t="shared" si="53"/>
        <v>0</v>
      </c>
      <c r="Z322" s="189">
        <f t="shared" si="62"/>
        <v>0</v>
      </c>
      <c r="AA322" s="189">
        <f t="shared" si="62"/>
        <v>0</v>
      </c>
      <c r="AB322" s="189">
        <f t="shared" si="54"/>
        <v>0</v>
      </c>
      <c r="AC322" s="189">
        <f t="shared" si="62"/>
        <v>0</v>
      </c>
      <c r="AD322" s="189">
        <f t="shared" si="62"/>
        <v>0</v>
      </c>
      <c r="AE322" s="189">
        <f t="shared" si="55"/>
        <v>0</v>
      </c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  <c r="BK322" s="190"/>
      <c r="BL322" s="190"/>
      <c r="BM322" s="190"/>
      <c r="BN322" s="190"/>
      <c r="BO322" s="190"/>
      <c r="BP322" s="190"/>
      <c r="BQ322" s="190"/>
      <c r="BR322" s="190"/>
      <c r="BS322" s="190"/>
      <c r="BT322" s="190"/>
      <c r="BU322" s="190"/>
      <c r="BV322" s="190"/>
      <c r="BW322" s="190"/>
      <c r="BX322" s="190"/>
      <c r="BY322" s="190"/>
      <c r="BZ322" s="190"/>
      <c r="CA322" s="190"/>
      <c r="CB322" s="190"/>
      <c r="CC322" s="190"/>
      <c r="CD322" s="190"/>
      <c r="CE322" s="190"/>
      <c r="CF322" s="190"/>
      <c r="CG322" s="190"/>
      <c r="CH322" s="190"/>
      <c r="CI322" s="190"/>
      <c r="CJ322" s="190"/>
      <c r="CK322" s="190"/>
      <c r="CL322" s="190"/>
      <c r="CM322" s="190"/>
      <c r="CN322" s="190"/>
      <c r="CO322" s="190"/>
      <c r="CP322" s="190"/>
      <c r="CQ322" s="190"/>
      <c r="CR322" s="190"/>
      <c r="CS322" s="190"/>
      <c r="CT322" s="190"/>
      <c r="CU322" s="190"/>
      <c r="CV322" s="190"/>
      <c r="CW322" s="190"/>
      <c r="CX322" s="190"/>
      <c r="CY322" s="190"/>
      <c r="CZ322" s="190"/>
      <c r="DA322" s="190"/>
      <c r="DB322" s="190"/>
      <c r="DC322" s="190"/>
      <c r="DD322" s="190"/>
      <c r="DE322" s="190"/>
      <c r="DF322" s="190"/>
      <c r="DG322" s="190"/>
      <c r="DH322" s="190"/>
      <c r="DI322" s="190"/>
      <c r="DJ322" s="190"/>
      <c r="DK322" s="190"/>
      <c r="DL322" s="190"/>
      <c r="DM322" s="190"/>
      <c r="DN322" s="190"/>
      <c r="DO322" s="190"/>
      <c r="DP322" s="190"/>
      <c r="DQ322" s="190"/>
      <c r="DR322" s="190"/>
      <c r="DS322" s="190"/>
      <c r="DT322" s="190"/>
      <c r="DU322" s="190"/>
      <c r="DV322" s="190"/>
      <c r="DW322" s="190"/>
      <c r="DX322" s="190"/>
      <c r="DY322" s="190"/>
      <c r="DZ322" s="190"/>
      <c r="EA322" s="190"/>
      <c r="EB322" s="190"/>
      <c r="EC322" s="190"/>
      <c r="ED322" s="190"/>
      <c r="EE322" s="190"/>
      <c r="EF322" s="190"/>
      <c r="EG322" s="190"/>
      <c r="EH322" s="190"/>
      <c r="EI322" s="190"/>
      <c r="EJ322" s="190"/>
      <c r="EK322" s="190"/>
      <c r="EL322" s="190"/>
      <c r="EM322" s="190"/>
      <c r="EN322" s="190"/>
      <c r="EO322" s="190"/>
      <c r="EP322" s="190"/>
      <c r="EQ322" s="190"/>
      <c r="ER322" s="190"/>
      <c r="ES322" s="190"/>
      <c r="ET322" s="190"/>
      <c r="EU322" s="190"/>
      <c r="EV322" s="190"/>
      <c r="EW322" s="190"/>
      <c r="EX322" s="190"/>
      <c r="EY322" s="190"/>
      <c r="EZ322" s="190"/>
      <c r="FA322" s="190"/>
      <c r="FB322" s="190"/>
      <c r="FC322" s="190"/>
      <c r="FD322" s="190"/>
      <c r="FE322" s="190"/>
      <c r="FF322" s="190"/>
      <c r="FG322" s="190"/>
      <c r="FH322" s="190"/>
      <c r="FI322" s="190"/>
      <c r="FJ322" s="190"/>
      <c r="FK322" s="190"/>
      <c r="FL322" s="190"/>
      <c r="FM322" s="190"/>
      <c r="FN322" s="190"/>
      <c r="FO322" s="190"/>
      <c r="FP322" s="190"/>
      <c r="FQ322" s="190"/>
      <c r="FR322" s="190"/>
      <c r="FS322" s="190"/>
      <c r="FT322" s="190"/>
      <c r="FU322" s="190"/>
      <c r="FV322" s="190"/>
      <c r="FW322" s="190"/>
      <c r="FX322" s="190"/>
      <c r="FY322" s="190"/>
      <c r="FZ322" s="190"/>
      <c r="GA322" s="190"/>
      <c r="GB322" s="190"/>
      <c r="GC322" s="190"/>
      <c r="GD322" s="190"/>
      <c r="GE322" s="190"/>
      <c r="GF322" s="190"/>
      <c r="GG322" s="190"/>
      <c r="GH322" s="190"/>
      <c r="GI322" s="190"/>
      <c r="GJ322" s="190"/>
      <c r="GK322" s="190"/>
      <c r="GL322" s="190"/>
      <c r="GM322" s="190"/>
      <c r="GN322" s="190"/>
      <c r="GO322" s="190"/>
      <c r="GP322" s="190"/>
      <c r="GQ322" s="190"/>
      <c r="GR322" s="190"/>
      <c r="GS322" s="190"/>
      <c r="GT322" s="190"/>
      <c r="GU322" s="190"/>
      <c r="GV322" s="190"/>
      <c r="GW322" s="190"/>
      <c r="GX322" s="190"/>
      <c r="GY322" s="190"/>
      <c r="GZ322" s="190"/>
      <c r="HA322" s="190"/>
      <c r="HB322" s="190"/>
      <c r="HC322" s="190"/>
      <c r="HD322" s="190"/>
      <c r="HE322" s="190"/>
      <c r="HF322" s="190"/>
      <c r="HG322" s="190"/>
      <c r="HH322" s="190"/>
      <c r="HI322" s="190"/>
      <c r="HJ322" s="190"/>
      <c r="HK322" s="190"/>
      <c r="HL322" s="190"/>
      <c r="HM322" s="190"/>
      <c r="HN322" s="190"/>
      <c r="HO322" s="190"/>
      <c r="HP322" s="190"/>
      <c r="HQ322" s="190"/>
      <c r="HR322" s="190"/>
      <c r="HS322" s="190"/>
      <c r="HT322" s="190"/>
      <c r="HU322" s="190"/>
      <c r="HV322" s="190"/>
      <c r="HW322" s="190"/>
      <c r="HX322" s="190"/>
      <c r="HY322" s="190"/>
      <c r="HZ322" s="190"/>
      <c r="IA322" s="190"/>
      <c r="IB322" s="190"/>
      <c r="IC322" s="190"/>
      <c r="ID322" s="190"/>
      <c r="IE322" s="190"/>
      <c r="IF322" s="190"/>
      <c r="IG322" s="190"/>
      <c r="IH322" s="190"/>
      <c r="II322" s="190"/>
      <c r="IJ322" s="190"/>
      <c r="IK322" s="190"/>
      <c r="IL322" s="190"/>
      <c r="IM322" s="190"/>
      <c r="IN322" s="190"/>
      <c r="IO322" s="190"/>
      <c r="IP322" s="190"/>
      <c r="IQ322" s="190"/>
      <c r="IR322" s="190"/>
      <c r="IS322" s="190"/>
      <c r="IT322" s="190"/>
      <c r="IU322" s="190"/>
      <c r="IV322" s="190"/>
    </row>
    <row r="323" spans="1:256" ht="31.5">
      <c r="A323" s="188" t="s">
        <v>659</v>
      </c>
      <c r="B323" s="197"/>
      <c r="C323" s="197"/>
      <c r="D323" s="197"/>
      <c r="E323" s="189">
        <f t="shared" si="61"/>
        <v>58500</v>
      </c>
      <c r="F323" s="189">
        <f t="shared" si="61"/>
        <v>58500</v>
      </c>
      <c r="G323" s="189">
        <f t="shared" si="61"/>
        <v>0</v>
      </c>
      <c r="H323" s="189">
        <f aca="true" t="shared" si="63" ref="H323:AD323">SUM(H324:H324)</f>
        <v>0</v>
      </c>
      <c r="I323" s="189">
        <f t="shared" si="63"/>
        <v>0</v>
      </c>
      <c r="J323" s="189">
        <f t="shared" si="48"/>
        <v>0</v>
      </c>
      <c r="K323" s="189">
        <f t="shared" si="63"/>
        <v>0</v>
      </c>
      <c r="L323" s="189">
        <f t="shared" si="63"/>
        <v>0</v>
      </c>
      <c r="M323" s="189">
        <f t="shared" si="49"/>
        <v>0</v>
      </c>
      <c r="N323" s="189">
        <f t="shared" si="63"/>
        <v>58500</v>
      </c>
      <c r="O323" s="189">
        <f t="shared" si="63"/>
        <v>58500</v>
      </c>
      <c r="P323" s="189">
        <f t="shared" si="50"/>
        <v>0</v>
      </c>
      <c r="Q323" s="189">
        <f t="shared" si="63"/>
        <v>0</v>
      </c>
      <c r="R323" s="189">
        <f t="shared" si="63"/>
        <v>0</v>
      </c>
      <c r="S323" s="189">
        <f t="shared" si="51"/>
        <v>0</v>
      </c>
      <c r="T323" s="189">
        <f t="shared" si="63"/>
        <v>0</v>
      </c>
      <c r="U323" s="189">
        <f t="shared" si="63"/>
        <v>0</v>
      </c>
      <c r="V323" s="189">
        <f t="shared" si="52"/>
        <v>0</v>
      </c>
      <c r="W323" s="189">
        <f t="shared" si="63"/>
        <v>0</v>
      </c>
      <c r="X323" s="189">
        <f t="shared" si="63"/>
        <v>0</v>
      </c>
      <c r="Y323" s="189">
        <f t="shared" si="53"/>
        <v>0</v>
      </c>
      <c r="Z323" s="189">
        <f t="shared" si="63"/>
        <v>0</v>
      </c>
      <c r="AA323" s="189">
        <f t="shared" si="63"/>
        <v>0</v>
      </c>
      <c r="AB323" s="189">
        <f t="shared" si="54"/>
        <v>0</v>
      </c>
      <c r="AC323" s="189">
        <f t="shared" si="63"/>
        <v>0</v>
      </c>
      <c r="AD323" s="189">
        <f t="shared" si="63"/>
        <v>0</v>
      </c>
      <c r="AE323" s="189">
        <f t="shared" si="55"/>
        <v>0</v>
      </c>
      <c r="AF323" s="190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0"/>
      <c r="AR323" s="190"/>
      <c r="AS323" s="190"/>
      <c r="AT323" s="190"/>
      <c r="AU323" s="190"/>
      <c r="AV323" s="190"/>
      <c r="AW323" s="190"/>
      <c r="AX323" s="190"/>
      <c r="AY323" s="190"/>
      <c r="AZ323" s="190"/>
      <c r="BA323" s="190"/>
      <c r="BB323" s="190"/>
      <c r="BC323" s="190"/>
      <c r="BD323" s="190"/>
      <c r="BE323" s="190"/>
      <c r="BF323" s="190"/>
      <c r="BG323" s="190"/>
      <c r="BH323" s="190"/>
      <c r="BI323" s="190"/>
      <c r="BJ323" s="190"/>
      <c r="BK323" s="190"/>
      <c r="BL323" s="190"/>
      <c r="BM323" s="190"/>
      <c r="BN323" s="190"/>
      <c r="BO323" s="190"/>
      <c r="BP323" s="190"/>
      <c r="BQ323" s="190"/>
      <c r="BR323" s="190"/>
      <c r="BS323" s="190"/>
      <c r="BT323" s="190"/>
      <c r="BU323" s="190"/>
      <c r="BV323" s="190"/>
      <c r="BW323" s="190"/>
      <c r="BX323" s="190"/>
      <c r="BY323" s="190"/>
      <c r="BZ323" s="190"/>
      <c r="CA323" s="190"/>
      <c r="CB323" s="190"/>
      <c r="CC323" s="190"/>
      <c r="CD323" s="190"/>
      <c r="CE323" s="190"/>
      <c r="CF323" s="190"/>
      <c r="CG323" s="190"/>
      <c r="CH323" s="190"/>
      <c r="CI323" s="190"/>
      <c r="CJ323" s="190"/>
      <c r="CK323" s="190"/>
      <c r="CL323" s="190"/>
      <c r="CM323" s="190"/>
      <c r="CN323" s="190"/>
      <c r="CO323" s="190"/>
      <c r="CP323" s="190"/>
      <c r="CQ323" s="190"/>
      <c r="CR323" s="190"/>
      <c r="CS323" s="190"/>
      <c r="CT323" s="190"/>
      <c r="CU323" s="190"/>
      <c r="CV323" s="190"/>
      <c r="CW323" s="190"/>
      <c r="CX323" s="190"/>
      <c r="CY323" s="190"/>
      <c r="CZ323" s="190"/>
      <c r="DA323" s="190"/>
      <c r="DB323" s="190"/>
      <c r="DC323" s="190"/>
      <c r="DD323" s="190"/>
      <c r="DE323" s="190"/>
      <c r="DF323" s="190"/>
      <c r="DG323" s="190"/>
      <c r="DH323" s="190"/>
      <c r="DI323" s="190"/>
      <c r="DJ323" s="190"/>
      <c r="DK323" s="190"/>
      <c r="DL323" s="190"/>
      <c r="DM323" s="190"/>
      <c r="DN323" s="190"/>
      <c r="DO323" s="190"/>
      <c r="DP323" s="190"/>
      <c r="DQ323" s="190"/>
      <c r="DR323" s="190"/>
      <c r="DS323" s="190"/>
      <c r="DT323" s="190"/>
      <c r="DU323" s="190"/>
      <c r="DV323" s="190"/>
      <c r="DW323" s="190"/>
      <c r="DX323" s="190"/>
      <c r="DY323" s="190"/>
      <c r="DZ323" s="190"/>
      <c r="EA323" s="190"/>
      <c r="EB323" s="190"/>
      <c r="EC323" s="190"/>
      <c r="ED323" s="190"/>
      <c r="EE323" s="190"/>
      <c r="EF323" s="190"/>
      <c r="EG323" s="190"/>
      <c r="EH323" s="190"/>
      <c r="EI323" s="190"/>
      <c r="EJ323" s="190"/>
      <c r="EK323" s="190"/>
      <c r="EL323" s="190"/>
      <c r="EM323" s="190"/>
      <c r="EN323" s="190"/>
      <c r="EO323" s="190"/>
      <c r="EP323" s="190"/>
      <c r="EQ323" s="190"/>
      <c r="ER323" s="190"/>
      <c r="ES323" s="190"/>
      <c r="ET323" s="190"/>
      <c r="EU323" s="190"/>
      <c r="EV323" s="190"/>
      <c r="EW323" s="190"/>
      <c r="EX323" s="190"/>
      <c r="EY323" s="190"/>
      <c r="EZ323" s="190"/>
      <c r="FA323" s="190"/>
      <c r="FB323" s="190"/>
      <c r="FC323" s="190"/>
      <c r="FD323" s="190"/>
      <c r="FE323" s="190"/>
      <c r="FF323" s="190"/>
      <c r="FG323" s="190"/>
      <c r="FH323" s="190"/>
      <c r="FI323" s="190"/>
      <c r="FJ323" s="190"/>
      <c r="FK323" s="190"/>
      <c r="FL323" s="190"/>
      <c r="FM323" s="190"/>
      <c r="FN323" s="190"/>
      <c r="FO323" s="190"/>
      <c r="FP323" s="190"/>
      <c r="FQ323" s="190"/>
      <c r="FR323" s="190"/>
      <c r="FS323" s="190"/>
      <c r="FT323" s="190"/>
      <c r="FU323" s="190"/>
      <c r="FV323" s="190"/>
      <c r="FW323" s="190"/>
      <c r="FX323" s="190"/>
      <c r="FY323" s="190"/>
      <c r="FZ323" s="190"/>
      <c r="GA323" s="190"/>
      <c r="GB323" s="190"/>
      <c r="GC323" s="190"/>
      <c r="GD323" s="190"/>
      <c r="GE323" s="190"/>
      <c r="GF323" s="190"/>
      <c r="GG323" s="190"/>
      <c r="GH323" s="190"/>
      <c r="GI323" s="190"/>
      <c r="GJ323" s="190"/>
      <c r="GK323" s="190"/>
      <c r="GL323" s="190"/>
      <c r="GM323" s="190"/>
      <c r="GN323" s="190"/>
      <c r="GO323" s="190"/>
      <c r="GP323" s="190"/>
      <c r="GQ323" s="190"/>
      <c r="GR323" s="190"/>
      <c r="GS323" s="190"/>
      <c r="GT323" s="190"/>
      <c r="GU323" s="190"/>
      <c r="GV323" s="190"/>
      <c r="GW323" s="190"/>
      <c r="GX323" s="190"/>
      <c r="GY323" s="190"/>
      <c r="GZ323" s="190"/>
      <c r="HA323" s="190"/>
      <c r="HB323" s="190"/>
      <c r="HC323" s="190"/>
      <c r="HD323" s="190"/>
      <c r="HE323" s="190"/>
      <c r="HF323" s="190"/>
      <c r="HG323" s="190"/>
      <c r="HH323" s="190"/>
      <c r="HI323" s="190"/>
      <c r="HJ323" s="190"/>
      <c r="HK323" s="190"/>
      <c r="HL323" s="190"/>
      <c r="HM323" s="190"/>
      <c r="HN323" s="190"/>
      <c r="HO323" s="190"/>
      <c r="HP323" s="190"/>
      <c r="HQ323" s="190"/>
      <c r="HR323" s="190"/>
      <c r="HS323" s="190"/>
      <c r="HT323" s="190"/>
      <c r="HU323" s="190"/>
      <c r="HV323" s="190"/>
      <c r="HW323" s="190"/>
      <c r="HX323" s="190"/>
      <c r="HY323" s="190"/>
      <c r="HZ323" s="190"/>
      <c r="IA323" s="190"/>
      <c r="IB323" s="190"/>
      <c r="IC323" s="190"/>
      <c r="ID323" s="190"/>
      <c r="IE323" s="190"/>
      <c r="IF323" s="190"/>
      <c r="IG323" s="190"/>
      <c r="IH323" s="190"/>
      <c r="II323" s="190"/>
      <c r="IJ323" s="190"/>
      <c r="IK323" s="190"/>
      <c r="IL323" s="190"/>
      <c r="IM323" s="190"/>
      <c r="IN323" s="190"/>
      <c r="IO323" s="190"/>
      <c r="IP323" s="190"/>
      <c r="IQ323" s="190"/>
      <c r="IR323" s="190"/>
      <c r="IS323" s="190"/>
      <c r="IT323" s="190"/>
      <c r="IU323" s="190"/>
      <c r="IV323" s="190"/>
    </row>
    <row r="324" spans="1:256" ht="47.25">
      <c r="A324" s="206" t="s">
        <v>865</v>
      </c>
      <c r="B324" s="199">
        <v>2</v>
      </c>
      <c r="C324" s="199">
        <v>606</v>
      </c>
      <c r="D324" s="199">
        <v>5400</v>
      </c>
      <c r="E324" s="201">
        <f t="shared" si="61"/>
        <v>58500</v>
      </c>
      <c r="F324" s="201">
        <f t="shared" si="61"/>
        <v>58500</v>
      </c>
      <c r="G324" s="201">
        <f t="shared" si="61"/>
        <v>0</v>
      </c>
      <c r="H324" s="201"/>
      <c r="I324" s="201"/>
      <c r="J324" s="201">
        <f t="shared" si="48"/>
        <v>0</v>
      </c>
      <c r="K324" s="201"/>
      <c r="L324" s="201"/>
      <c r="M324" s="201">
        <f t="shared" si="49"/>
        <v>0</v>
      </c>
      <c r="N324" s="201">
        <v>58500</v>
      </c>
      <c r="O324" s="201">
        <v>58500</v>
      </c>
      <c r="P324" s="201">
        <f t="shared" si="50"/>
        <v>0</v>
      </c>
      <c r="Q324" s="201"/>
      <c r="R324" s="201"/>
      <c r="S324" s="201">
        <f t="shared" si="51"/>
        <v>0</v>
      </c>
      <c r="T324" s="201"/>
      <c r="U324" s="201"/>
      <c r="V324" s="201">
        <f t="shared" si="52"/>
        <v>0</v>
      </c>
      <c r="W324" s="201"/>
      <c r="X324" s="201"/>
      <c r="Y324" s="201">
        <f t="shared" si="53"/>
        <v>0</v>
      </c>
      <c r="Z324" s="201"/>
      <c r="AA324" s="201"/>
      <c r="AB324" s="201">
        <f t="shared" si="54"/>
        <v>0</v>
      </c>
      <c r="AC324" s="212"/>
      <c r="AD324" s="201"/>
      <c r="AE324" s="201">
        <f t="shared" si="55"/>
        <v>0</v>
      </c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0"/>
      <c r="AS324" s="190"/>
      <c r="AT324" s="190"/>
      <c r="AU324" s="190"/>
      <c r="AV324" s="190"/>
      <c r="AW324" s="190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90"/>
      <c r="BH324" s="190"/>
      <c r="BI324" s="190"/>
      <c r="BJ324" s="190"/>
      <c r="BK324" s="190"/>
      <c r="BL324" s="190"/>
      <c r="BM324" s="190"/>
      <c r="BN324" s="190"/>
      <c r="BO324" s="190"/>
      <c r="BP324" s="190"/>
      <c r="BQ324" s="190"/>
      <c r="BR324" s="190"/>
      <c r="BS324" s="190"/>
      <c r="BT324" s="190"/>
      <c r="BU324" s="190"/>
      <c r="BV324" s="190"/>
      <c r="BW324" s="190"/>
      <c r="BX324" s="190"/>
      <c r="BY324" s="190"/>
      <c r="BZ324" s="190"/>
      <c r="CA324" s="190"/>
      <c r="CB324" s="190"/>
      <c r="CC324" s="190"/>
      <c r="CD324" s="190"/>
      <c r="CE324" s="190"/>
      <c r="CF324" s="190"/>
      <c r="CG324" s="190"/>
      <c r="CH324" s="190"/>
      <c r="CI324" s="190"/>
      <c r="CJ324" s="190"/>
      <c r="CK324" s="190"/>
      <c r="CL324" s="190"/>
      <c r="CM324" s="190"/>
      <c r="CN324" s="190"/>
      <c r="CO324" s="190"/>
      <c r="CP324" s="190"/>
      <c r="CQ324" s="190"/>
      <c r="CR324" s="190"/>
      <c r="CS324" s="190"/>
      <c r="CT324" s="190"/>
      <c r="CU324" s="190"/>
      <c r="CV324" s="190"/>
      <c r="CW324" s="190"/>
      <c r="CX324" s="190"/>
      <c r="CY324" s="190"/>
      <c r="CZ324" s="190"/>
      <c r="DA324" s="190"/>
      <c r="DB324" s="190"/>
      <c r="DC324" s="190"/>
      <c r="DD324" s="190"/>
      <c r="DE324" s="190"/>
      <c r="DF324" s="190"/>
      <c r="DG324" s="190"/>
      <c r="DH324" s="190"/>
      <c r="DI324" s="190"/>
      <c r="DJ324" s="190"/>
      <c r="DK324" s="190"/>
      <c r="DL324" s="190"/>
      <c r="DM324" s="190"/>
      <c r="DN324" s="190"/>
      <c r="DO324" s="190"/>
      <c r="DP324" s="190"/>
      <c r="DQ324" s="190"/>
      <c r="DR324" s="190"/>
      <c r="DS324" s="190"/>
      <c r="DT324" s="190"/>
      <c r="DU324" s="190"/>
      <c r="DV324" s="190"/>
      <c r="DW324" s="190"/>
      <c r="DX324" s="190"/>
      <c r="DY324" s="190"/>
      <c r="DZ324" s="190"/>
      <c r="EA324" s="190"/>
      <c r="EB324" s="190"/>
      <c r="EC324" s="190"/>
      <c r="ED324" s="190"/>
      <c r="EE324" s="190"/>
      <c r="EF324" s="190"/>
      <c r="EG324" s="190"/>
      <c r="EH324" s="190"/>
      <c r="EI324" s="190"/>
      <c r="EJ324" s="190"/>
      <c r="EK324" s="190"/>
      <c r="EL324" s="190"/>
      <c r="EM324" s="190"/>
      <c r="EN324" s="190"/>
      <c r="EO324" s="190"/>
      <c r="EP324" s="190"/>
      <c r="EQ324" s="190"/>
      <c r="ER324" s="190"/>
      <c r="ES324" s="190"/>
      <c r="ET324" s="190"/>
      <c r="EU324" s="190"/>
      <c r="EV324" s="190"/>
      <c r="EW324" s="190"/>
      <c r="EX324" s="190"/>
      <c r="EY324" s="190"/>
      <c r="EZ324" s="190"/>
      <c r="FA324" s="190"/>
      <c r="FB324" s="190"/>
      <c r="FC324" s="190"/>
      <c r="FD324" s="190"/>
      <c r="FE324" s="190"/>
      <c r="FF324" s="190"/>
      <c r="FG324" s="190"/>
      <c r="FH324" s="190"/>
      <c r="FI324" s="190"/>
      <c r="FJ324" s="190"/>
      <c r="FK324" s="190"/>
      <c r="FL324" s="190"/>
      <c r="FM324" s="190"/>
      <c r="FN324" s="190"/>
      <c r="FO324" s="190"/>
      <c r="FP324" s="190"/>
      <c r="FQ324" s="187"/>
      <c r="FR324" s="187"/>
      <c r="FS324" s="187"/>
      <c r="FT324" s="187"/>
      <c r="FU324" s="187"/>
      <c r="FV324" s="187"/>
      <c r="FW324" s="187"/>
      <c r="FX324" s="187"/>
      <c r="FY324" s="187"/>
      <c r="FZ324" s="187"/>
      <c r="GA324" s="187"/>
      <c r="GB324" s="187"/>
      <c r="GC324" s="187"/>
      <c r="GD324" s="187"/>
      <c r="GE324" s="187"/>
      <c r="GF324" s="187"/>
      <c r="GG324" s="187"/>
      <c r="GH324" s="187"/>
      <c r="GI324" s="187"/>
      <c r="GJ324" s="187"/>
      <c r="GK324" s="190"/>
      <c r="GL324" s="190"/>
      <c r="GM324" s="190"/>
      <c r="GN324" s="190"/>
      <c r="GO324" s="190"/>
      <c r="GP324" s="190"/>
      <c r="GQ324" s="190"/>
      <c r="GR324" s="190"/>
      <c r="GS324" s="190"/>
      <c r="GT324" s="190"/>
      <c r="GU324" s="190"/>
      <c r="GV324" s="190"/>
      <c r="GW324" s="190"/>
      <c r="GX324" s="190"/>
      <c r="GY324" s="190"/>
      <c r="GZ324" s="190"/>
      <c r="HA324" s="190"/>
      <c r="HB324" s="190"/>
      <c r="HC324" s="190"/>
      <c r="HD324" s="190"/>
      <c r="HE324" s="190"/>
      <c r="HF324" s="190"/>
      <c r="HG324" s="190"/>
      <c r="HH324" s="190"/>
      <c r="HI324" s="190"/>
      <c r="HJ324" s="190"/>
      <c r="HK324" s="190"/>
      <c r="HL324" s="190"/>
      <c r="HM324" s="190"/>
      <c r="HN324" s="190"/>
      <c r="HO324" s="190"/>
      <c r="HP324" s="190"/>
      <c r="HQ324" s="190"/>
      <c r="HR324" s="190"/>
      <c r="HS324" s="190"/>
      <c r="HT324" s="190"/>
      <c r="HU324" s="190"/>
      <c r="HV324" s="190"/>
      <c r="HW324" s="190"/>
      <c r="HX324" s="190"/>
      <c r="HY324" s="190"/>
      <c r="HZ324" s="190"/>
      <c r="IA324" s="190"/>
      <c r="IB324" s="190"/>
      <c r="IC324" s="190"/>
      <c r="ID324" s="190"/>
      <c r="IE324" s="190"/>
      <c r="IF324" s="190"/>
      <c r="IG324" s="190"/>
      <c r="IH324" s="190"/>
      <c r="II324" s="190"/>
      <c r="IJ324" s="190"/>
      <c r="IK324" s="190"/>
      <c r="IL324" s="190"/>
      <c r="IM324" s="190"/>
      <c r="IN324" s="190"/>
      <c r="IO324" s="190"/>
      <c r="IP324" s="190"/>
      <c r="IQ324" s="190"/>
      <c r="IR324" s="190"/>
      <c r="IS324" s="190"/>
      <c r="IT324" s="190"/>
      <c r="IU324" s="190"/>
      <c r="IV324" s="190"/>
    </row>
    <row r="325" spans="1:256" ht="15.75">
      <c r="A325" s="213" t="s">
        <v>866</v>
      </c>
      <c r="B325" s="214"/>
      <c r="C325" s="214"/>
      <c r="D325" s="214"/>
      <c r="E325" s="189">
        <f t="shared" si="61"/>
        <v>522579</v>
      </c>
      <c r="F325" s="189">
        <f t="shared" si="61"/>
        <v>0</v>
      </c>
      <c r="G325" s="189">
        <f t="shared" si="61"/>
        <v>522579</v>
      </c>
      <c r="H325" s="189">
        <f>SUM(H326,H329,H331,H333)</f>
        <v>522579</v>
      </c>
      <c r="I325" s="189">
        <f>SUM(I326,I329,I331,I333)</f>
        <v>0</v>
      </c>
      <c r="J325" s="189">
        <f t="shared" si="48"/>
        <v>522579</v>
      </c>
      <c r="K325" s="189">
        <f>SUM(K326,K329,K331,K333)</f>
        <v>0</v>
      </c>
      <c r="L325" s="189">
        <f>SUM(L326,L329,L331,L333)</f>
        <v>0</v>
      </c>
      <c r="M325" s="189">
        <f t="shared" si="49"/>
        <v>0</v>
      </c>
      <c r="N325" s="189">
        <f>SUM(N326,N329,N331,N333)</f>
        <v>0</v>
      </c>
      <c r="O325" s="189">
        <f>SUM(O326,O329,O331,O333)</f>
        <v>0</v>
      </c>
      <c r="P325" s="189">
        <f t="shared" si="50"/>
        <v>0</v>
      </c>
      <c r="Q325" s="189">
        <f>SUM(Q326,Q329,Q331,Q333)</f>
        <v>0</v>
      </c>
      <c r="R325" s="189">
        <f>SUM(R326,R329,R331,R333)</f>
        <v>0</v>
      </c>
      <c r="S325" s="189">
        <f t="shared" si="51"/>
        <v>0</v>
      </c>
      <c r="T325" s="189">
        <f>SUM(T326,T329,T331,T333)</f>
        <v>0</v>
      </c>
      <c r="U325" s="189">
        <f>SUM(U326,U329,U331,U333)</f>
        <v>0</v>
      </c>
      <c r="V325" s="189">
        <f t="shared" si="52"/>
        <v>0</v>
      </c>
      <c r="W325" s="189">
        <f>SUM(W326,W329,W331,W333)</f>
        <v>0</v>
      </c>
      <c r="X325" s="189">
        <f>SUM(X326,X329,X331,X333)</f>
        <v>0</v>
      </c>
      <c r="Y325" s="189">
        <f t="shared" si="53"/>
        <v>0</v>
      </c>
      <c r="Z325" s="189">
        <f>SUM(Z326,Z329,Z331,Z333)</f>
        <v>0</v>
      </c>
      <c r="AA325" s="189">
        <f>SUM(AA326,AA329,AA331,AA333)</f>
        <v>0</v>
      </c>
      <c r="AB325" s="189">
        <f t="shared" si="54"/>
        <v>0</v>
      </c>
      <c r="AC325" s="189">
        <f>SUM(AC326,AC329,AC331,AC333)</f>
        <v>0</v>
      </c>
      <c r="AD325" s="189">
        <f>SUM(AD326,AD329,AD331,AD333)</f>
        <v>0</v>
      </c>
      <c r="AE325" s="189">
        <f t="shared" si="55"/>
        <v>0</v>
      </c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190"/>
      <c r="BI325" s="190"/>
      <c r="BJ325" s="190"/>
      <c r="BK325" s="190"/>
      <c r="BL325" s="190"/>
      <c r="BM325" s="190"/>
      <c r="BN325" s="190"/>
      <c r="BO325" s="190"/>
      <c r="BP325" s="190"/>
      <c r="BQ325" s="190"/>
      <c r="BR325" s="190"/>
      <c r="BS325" s="190"/>
      <c r="BT325" s="190"/>
      <c r="BU325" s="190"/>
      <c r="BV325" s="190"/>
      <c r="BW325" s="190"/>
      <c r="BX325" s="190"/>
      <c r="BY325" s="190"/>
      <c r="BZ325" s="190"/>
      <c r="CA325" s="190"/>
      <c r="CB325" s="190"/>
      <c r="CC325" s="190"/>
      <c r="CD325" s="190"/>
      <c r="CE325" s="190"/>
      <c r="CF325" s="190"/>
      <c r="CG325" s="190"/>
      <c r="CH325" s="190"/>
      <c r="CI325" s="190"/>
      <c r="CJ325" s="190"/>
      <c r="CK325" s="190"/>
      <c r="CL325" s="190"/>
      <c r="CM325" s="190"/>
      <c r="CN325" s="190"/>
      <c r="CO325" s="190"/>
      <c r="CP325" s="190"/>
      <c r="CQ325" s="190"/>
      <c r="CR325" s="190"/>
      <c r="CS325" s="190"/>
      <c r="CT325" s="190"/>
      <c r="CU325" s="190"/>
      <c r="CV325" s="190"/>
      <c r="CW325" s="190"/>
      <c r="CX325" s="190"/>
      <c r="CY325" s="190"/>
      <c r="CZ325" s="190"/>
      <c r="DA325" s="190"/>
      <c r="DB325" s="190"/>
      <c r="DC325" s="190"/>
      <c r="DD325" s="190"/>
      <c r="DE325" s="190"/>
      <c r="DF325" s="190"/>
      <c r="DG325" s="190"/>
      <c r="DH325" s="190"/>
      <c r="DI325" s="190"/>
      <c r="DJ325" s="190"/>
      <c r="DK325" s="190"/>
      <c r="DL325" s="190"/>
      <c r="DM325" s="190"/>
      <c r="DN325" s="190"/>
      <c r="DO325" s="190"/>
      <c r="DP325" s="190"/>
      <c r="DQ325" s="190"/>
      <c r="DR325" s="190"/>
      <c r="DS325" s="190"/>
      <c r="DT325" s="190"/>
      <c r="DU325" s="190"/>
      <c r="DV325" s="190"/>
      <c r="DW325" s="190"/>
      <c r="DX325" s="190"/>
      <c r="DY325" s="190"/>
      <c r="DZ325" s="190"/>
      <c r="EA325" s="190"/>
      <c r="EB325" s="190"/>
      <c r="EC325" s="190"/>
      <c r="ED325" s="190"/>
      <c r="EE325" s="190"/>
      <c r="EF325" s="190"/>
      <c r="EG325" s="190"/>
      <c r="EH325" s="190"/>
      <c r="EI325" s="190"/>
      <c r="EJ325" s="190"/>
      <c r="EK325" s="190"/>
      <c r="EL325" s="190"/>
      <c r="EM325" s="190"/>
      <c r="EN325" s="190"/>
      <c r="EO325" s="190"/>
      <c r="EP325" s="190"/>
      <c r="EQ325" s="190"/>
      <c r="ER325" s="190"/>
      <c r="ES325" s="190"/>
      <c r="ET325" s="190"/>
      <c r="EU325" s="190"/>
      <c r="EV325" s="190"/>
      <c r="EW325" s="190"/>
      <c r="EX325" s="190"/>
      <c r="EY325" s="190"/>
      <c r="EZ325" s="190"/>
      <c r="FA325" s="190"/>
      <c r="FB325" s="190"/>
      <c r="FC325" s="190"/>
      <c r="FD325" s="190"/>
      <c r="FE325" s="190"/>
      <c r="FF325" s="190"/>
      <c r="FG325" s="190"/>
      <c r="FH325" s="190"/>
      <c r="FI325" s="190"/>
      <c r="FJ325" s="190"/>
      <c r="FK325" s="190"/>
      <c r="FL325" s="190"/>
      <c r="FM325" s="190"/>
      <c r="FN325" s="190"/>
      <c r="FO325" s="190"/>
      <c r="FP325" s="190"/>
      <c r="FQ325" s="190"/>
      <c r="FR325" s="190"/>
      <c r="FS325" s="190"/>
      <c r="FT325" s="190"/>
      <c r="FU325" s="190"/>
      <c r="FV325" s="190"/>
      <c r="FW325" s="190"/>
      <c r="FX325" s="190"/>
      <c r="FY325" s="190"/>
      <c r="FZ325" s="190"/>
      <c r="GA325" s="190"/>
      <c r="GB325" s="190"/>
      <c r="GC325" s="190"/>
      <c r="GD325" s="190"/>
      <c r="GE325" s="190"/>
      <c r="GF325" s="190"/>
      <c r="GG325" s="190"/>
      <c r="GH325" s="190"/>
      <c r="GI325" s="190"/>
      <c r="GJ325" s="190"/>
      <c r="GK325" s="190"/>
      <c r="GL325" s="190"/>
      <c r="GM325" s="190"/>
      <c r="GN325" s="190"/>
      <c r="GO325" s="190"/>
      <c r="GP325" s="190"/>
      <c r="GQ325" s="190"/>
      <c r="GR325" s="190"/>
      <c r="GS325" s="190"/>
      <c r="GT325" s="190"/>
      <c r="GU325" s="190"/>
      <c r="GV325" s="190"/>
      <c r="GW325" s="190"/>
      <c r="GX325" s="190"/>
      <c r="GY325" s="190"/>
      <c r="GZ325" s="190"/>
      <c r="HA325" s="190"/>
      <c r="HB325" s="190"/>
      <c r="HC325" s="190"/>
      <c r="HD325" s="190"/>
      <c r="HE325" s="190"/>
      <c r="HF325" s="190"/>
      <c r="HG325" s="190"/>
      <c r="HH325" s="190"/>
      <c r="HI325" s="190"/>
      <c r="HJ325" s="190"/>
      <c r="HK325" s="190"/>
      <c r="HL325" s="190"/>
      <c r="HM325" s="190"/>
      <c r="HN325" s="190"/>
      <c r="HO325" s="190"/>
      <c r="HP325" s="190"/>
      <c r="HQ325" s="190"/>
      <c r="HR325" s="190"/>
      <c r="HS325" s="190"/>
      <c r="HT325" s="190"/>
      <c r="HU325" s="190"/>
      <c r="HV325" s="190"/>
      <c r="HW325" s="190"/>
      <c r="HX325" s="190"/>
      <c r="HY325" s="190"/>
      <c r="HZ325" s="190"/>
      <c r="IA325" s="190"/>
      <c r="IB325" s="190"/>
      <c r="IC325" s="190"/>
      <c r="ID325" s="190"/>
      <c r="IE325" s="190"/>
      <c r="IF325" s="190"/>
      <c r="IG325" s="190"/>
      <c r="IH325" s="190"/>
      <c r="II325" s="190"/>
      <c r="IJ325" s="190"/>
      <c r="IK325" s="190"/>
      <c r="IL325" s="190"/>
      <c r="IM325" s="190"/>
      <c r="IN325" s="190"/>
      <c r="IO325" s="190"/>
      <c r="IP325" s="190"/>
      <c r="IQ325" s="190"/>
      <c r="IR325" s="190"/>
      <c r="IS325" s="190"/>
      <c r="IT325" s="190"/>
      <c r="IU325" s="190"/>
      <c r="IV325" s="190"/>
    </row>
    <row r="326" spans="1:256" ht="15.75">
      <c r="A326" s="188" t="s">
        <v>644</v>
      </c>
      <c r="B326" s="197"/>
      <c r="C326" s="197"/>
      <c r="D326" s="197"/>
      <c r="E326" s="189">
        <f>H326+K326+N326+Q326+T326+W326+AC326</f>
        <v>268992</v>
      </c>
      <c r="F326" s="189">
        <f t="shared" si="61"/>
        <v>0</v>
      </c>
      <c r="G326" s="189">
        <f>J326+M326+P326+S326+V326+Y326+AE326</f>
        <v>268992</v>
      </c>
      <c r="H326" s="189">
        <f>SUM(H327:H328)</f>
        <v>268992</v>
      </c>
      <c r="I326" s="189">
        <f>SUM(I327:I328)</f>
        <v>0</v>
      </c>
      <c r="J326" s="189">
        <f>H326-I326</f>
        <v>268992</v>
      </c>
      <c r="K326" s="189">
        <f>SUM(K327:K328)</f>
        <v>0</v>
      </c>
      <c r="L326" s="189">
        <f>SUM(L327:L328)</f>
        <v>0</v>
      </c>
      <c r="M326" s="189">
        <f t="shared" si="49"/>
        <v>0</v>
      </c>
      <c r="N326" s="189">
        <f>SUM(N327:N328)</f>
        <v>0</v>
      </c>
      <c r="O326" s="189">
        <f>SUM(O327:O328)</f>
        <v>0</v>
      </c>
      <c r="P326" s="189">
        <f t="shared" si="50"/>
        <v>0</v>
      </c>
      <c r="Q326" s="189">
        <f>SUM(Q327:Q328)</f>
        <v>0</v>
      </c>
      <c r="R326" s="189">
        <f>SUM(R327:R328)</f>
        <v>0</v>
      </c>
      <c r="S326" s="189">
        <f t="shared" si="51"/>
        <v>0</v>
      </c>
      <c r="T326" s="189">
        <f>SUM(T327:T328)</f>
        <v>0</v>
      </c>
      <c r="U326" s="189">
        <f>SUM(U327:U328)</f>
        <v>0</v>
      </c>
      <c r="V326" s="189">
        <f t="shared" si="52"/>
        <v>0</v>
      </c>
      <c r="W326" s="189">
        <f>SUM(W327:W328)</f>
        <v>0</v>
      </c>
      <c r="X326" s="189">
        <f>SUM(X327:X328)</f>
        <v>0</v>
      </c>
      <c r="Y326" s="189">
        <f t="shared" si="53"/>
        <v>0</v>
      </c>
      <c r="Z326" s="189">
        <f>SUM(Z327:Z328)</f>
        <v>0</v>
      </c>
      <c r="AA326" s="189">
        <f>SUM(AA327:AA328)</f>
        <v>0</v>
      </c>
      <c r="AB326" s="189">
        <f t="shared" si="54"/>
        <v>0</v>
      </c>
      <c r="AC326" s="189">
        <f>SUM(AC327:AC328)</f>
        <v>0</v>
      </c>
      <c r="AD326" s="189">
        <f>SUM(AD327:AD328)</f>
        <v>0</v>
      </c>
      <c r="AE326" s="189">
        <f t="shared" si="55"/>
        <v>0</v>
      </c>
      <c r="AF326" s="19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  <c r="BH326" s="190"/>
      <c r="BI326" s="190"/>
      <c r="BJ326" s="190"/>
      <c r="BK326" s="190"/>
      <c r="BL326" s="190"/>
      <c r="BM326" s="190"/>
      <c r="BN326" s="190"/>
      <c r="BO326" s="190"/>
      <c r="BP326" s="190"/>
      <c r="BQ326" s="190"/>
      <c r="BR326" s="190"/>
      <c r="BS326" s="190"/>
      <c r="BT326" s="190"/>
      <c r="BU326" s="190"/>
      <c r="BV326" s="190"/>
      <c r="BW326" s="190"/>
      <c r="BX326" s="190"/>
      <c r="BY326" s="190"/>
      <c r="BZ326" s="190"/>
      <c r="CA326" s="190"/>
      <c r="CB326" s="190"/>
      <c r="CC326" s="190"/>
      <c r="CD326" s="190"/>
      <c r="CE326" s="190"/>
      <c r="CF326" s="190"/>
      <c r="CG326" s="190"/>
      <c r="CH326" s="190"/>
      <c r="CI326" s="190"/>
      <c r="CJ326" s="190"/>
      <c r="CK326" s="190"/>
      <c r="CL326" s="190"/>
      <c r="CM326" s="190"/>
      <c r="CN326" s="190"/>
      <c r="CO326" s="190"/>
      <c r="CP326" s="190"/>
      <c r="CQ326" s="190"/>
      <c r="CR326" s="190"/>
      <c r="CS326" s="190"/>
      <c r="CT326" s="190"/>
      <c r="CU326" s="190"/>
      <c r="CV326" s="190"/>
      <c r="CW326" s="190"/>
      <c r="CX326" s="190"/>
      <c r="CY326" s="190"/>
      <c r="CZ326" s="190"/>
      <c r="DA326" s="190"/>
      <c r="DB326" s="190"/>
      <c r="DC326" s="190"/>
      <c r="DD326" s="190"/>
      <c r="DE326" s="190"/>
      <c r="DF326" s="190"/>
      <c r="DG326" s="190"/>
      <c r="DH326" s="190"/>
      <c r="DI326" s="190"/>
      <c r="DJ326" s="190"/>
      <c r="DK326" s="190"/>
      <c r="DL326" s="190"/>
      <c r="DM326" s="190"/>
      <c r="DN326" s="190"/>
      <c r="DO326" s="190"/>
      <c r="DP326" s="190"/>
      <c r="DQ326" s="190"/>
      <c r="DR326" s="190"/>
      <c r="DS326" s="190"/>
      <c r="DT326" s="190"/>
      <c r="DU326" s="190"/>
      <c r="DV326" s="190"/>
      <c r="DW326" s="190"/>
      <c r="DX326" s="190"/>
      <c r="DY326" s="190"/>
      <c r="DZ326" s="190"/>
      <c r="EA326" s="190"/>
      <c r="EB326" s="190"/>
      <c r="EC326" s="190"/>
      <c r="ED326" s="190"/>
      <c r="EE326" s="190"/>
      <c r="EF326" s="190"/>
      <c r="EG326" s="190"/>
      <c r="EH326" s="190"/>
      <c r="EI326" s="190"/>
      <c r="EJ326" s="190"/>
      <c r="EK326" s="190"/>
      <c r="EL326" s="190"/>
      <c r="EM326" s="190"/>
      <c r="EN326" s="190"/>
      <c r="EO326" s="190"/>
      <c r="EP326" s="190"/>
      <c r="EQ326" s="190"/>
      <c r="ER326" s="190"/>
      <c r="ES326" s="190"/>
      <c r="ET326" s="190"/>
      <c r="EU326" s="190"/>
      <c r="EV326" s="190"/>
      <c r="EW326" s="190"/>
      <c r="EX326" s="190"/>
      <c r="EY326" s="190"/>
      <c r="EZ326" s="190"/>
      <c r="FA326" s="190"/>
      <c r="FB326" s="190"/>
      <c r="FC326" s="190"/>
      <c r="FD326" s="190"/>
      <c r="FE326" s="190"/>
      <c r="FF326" s="190"/>
      <c r="FG326" s="190"/>
      <c r="FH326" s="190"/>
      <c r="FI326" s="190"/>
      <c r="FJ326" s="190"/>
      <c r="FK326" s="190"/>
      <c r="FL326" s="190"/>
      <c r="FM326" s="190"/>
      <c r="FN326" s="190"/>
      <c r="FO326" s="190"/>
      <c r="FP326" s="190"/>
      <c r="FQ326" s="190"/>
      <c r="FR326" s="190"/>
      <c r="FS326" s="190"/>
      <c r="FT326" s="190"/>
      <c r="FU326" s="190"/>
      <c r="FV326" s="190"/>
      <c r="FW326" s="190"/>
      <c r="FX326" s="190"/>
      <c r="FY326" s="190"/>
      <c r="FZ326" s="190"/>
      <c r="GA326" s="190"/>
      <c r="GB326" s="190"/>
      <c r="GC326" s="190"/>
      <c r="GD326" s="190"/>
      <c r="GE326" s="190"/>
      <c r="GF326" s="190"/>
      <c r="GG326" s="190"/>
      <c r="GH326" s="190"/>
      <c r="GI326" s="190"/>
      <c r="GJ326" s="190"/>
      <c r="GK326" s="190"/>
      <c r="GL326" s="190"/>
      <c r="GM326" s="190"/>
      <c r="GN326" s="190"/>
      <c r="GO326" s="190"/>
      <c r="GP326" s="190"/>
      <c r="GQ326" s="190"/>
      <c r="GR326" s="190"/>
      <c r="GS326" s="190"/>
      <c r="GT326" s="190"/>
      <c r="GU326" s="190"/>
      <c r="GV326" s="190"/>
      <c r="GW326" s="190"/>
      <c r="GX326" s="190"/>
      <c r="GY326" s="190"/>
      <c r="GZ326" s="190"/>
      <c r="HA326" s="190"/>
      <c r="HB326" s="190"/>
      <c r="HC326" s="190"/>
      <c r="HD326" s="190"/>
      <c r="HE326" s="190"/>
      <c r="HF326" s="190"/>
      <c r="HG326" s="190"/>
      <c r="HH326" s="190"/>
      <c r="HI326" s="190"/>
      <c r="HJ326" s="190"/>
      <c r="HK326" s="190"/>
      <c r="HL326" s="190"/>
      <c r="HM326" s="190"/>
      <c r="HN326" s="190"/>
      <c r="HO326" s="190"/>
      <c r="HP326" s="190"/>
      <c r="HQ326" s="190"/>
      <c r="HR326" s="190"/>
      <c r="HS326" s="190"/>
      <c r="HT326" s="190"/>
      <c r="HU326" s="190"/>
      <c r="HV326" s="190"/>
      <c r="HW326" s="190"/>
      <c r="HX326" s="190"/>
      <c r="HY326" s="190"/>
      <c r="HZ326" s="190"/>
      <c r="IA326" s="190"/>
      <c r="IB326" s="190"/>
      <c r="IC326" s="190"/>
      <c r="ID326" s="190"/>
      <c r="IE326" s="190"/>
      <c r="IF326" s="190"/>
      <c r="IG326" s="190"/>
      <c r="IH326" s="190"/>
      <c r="II326" s="190"/>
      <c r="IJ326" s="190"/>
      <c r="IK326" s="190"/>
      <c r="IL326" s="190"/>
      <c r="IM326" s="190"/>
      <c r="IN326" s="190"/>
      <c r="IO326" s="190"/>
      <c r="IP326" s="190"/>
      <c r="IQ326" s="190"/>
      <c r="IR326" s="190"/>
      <c r="IS326" s="190"/>
      <c r="IT326" s="190"/>
      <c r="IU326" s="190"/>
      <c r="IV326" s="190"/>
    </row>
    <row r="327" spans="1:256" ht="31.5">
      <c r="A327" s="206" t="s">
        <v>867</v>
      </c>
      <c r="B327" s="199">
        <v>2</v>
      </c>
      <c r="C327" s="199">
        <v>311</v>
      </c>
      <c r="D327" s="199" t="s">
        <v>868</v>
      </c>
      <c r="E327" s="201">
        <f t="shared" si="61"/>
        <v>246480</v>
      </c>
      <c r="F327" s="201">
        <f t="shared" si="61"/>
        <v>0</v>
      </c>
      <c r="G327" s="201">
        <f t="shared" si="61"/>
        <v>246480</v>
      </c>
      <c r="H327" s="201">
        <v>246480</v>
      </c>
      <c r="I327" s="201"/>
      <c r="J327" s="201">
        <f t="shared" si="48"/>
        <v>246480</v>
      </c>
      <c r="K327" s="201"/>
      <c r="L327" s="201"/>
      <c r="M327" s="201">
        <f t="shared" si="49"/>
        <v>0</v>
      </c>
      <c r="N327" s="201"/>
      <c r="O327" s="201"/>
      <c r="P327" s="201">
        <f t="shared" si="50"/>
        <v>0</v>
      </c>
      <c r="Q327" s="201"/>
      <c r="R327" s="201"/>
      <c r="S327" s="201">
        <f t="shared" si="51"/>
        <v>0</v>
      </c>
      <c r="T327" s="201"/>
      <c r="U327" s="201"/>
      <c r="V327" s="201">
        <f t="shared" si="52"/>
        <v>0</v>
      </c>
      <c r="W327" s="201"/>
      <c r="X327" s="201"/>
      <c r="Y327" s="201">
        <f t="shared" si="53"/>
        <v>0</v>
      </c>
      <c r="Z327" s="201"/>
      <c r="AA327" s="201"/>
      <c r="AB327" s="201">
        <f t="shared" si="54"/>
        <v>0</v>
      </c>
      <c r="AC327" s="212">
        <v>0</v>
      </c>
      <c r="AD327" s="201"/>
      <c r="AE327" s="201">
        <f t="shared" si="55"/>
        <v>0</v>
      </c>
      <c r="AF327" s="190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0"/>
      <c r="AR327" s="190"/>
      <c r="AS327" s="190"/>
      <c r="AT327" s="190"/>
      <c r="AU327" s="190"/>
      <c r="AV327" s="190"/>
      <c r="AW327" s="190"/>
      <c r="AX327" s="190"/>
      <c r="AY327" s="190"/>
      <c r="AZ327" s="190"/>
      <c r="BA327" s="190"/>
      <c r="BB327" s="190"/>
      <c r="BC327" s="190"/>
      <c r="BD327" s="190"/>
      <c r="BE327" s="190"/>
      <c r="BF327" s="190"/>
      <c r="BG327" s="190"/>
      <c r="BH327" s="190"/>
      <c r="BI327" s="190"/>
      <c r="BJ327" s="190"/>
      <c r="BK327" s="190"/>
      <c r="BL327" s="190"/>
      <c r="BM327" s="190"/>
      <c r="BN327" s="190"/>
      <c r="BO327" s="190"/>
      <c r="BP327" s="190"/>
      <c r="BQ327" s="190"/>
      <c r="BR327" s="190"/>
      <c r="BS327" s="190"/>
      <c r="BT327" s="190"/>
      <c r="BU327" s="190"/>
      <c r="BV327" s="190"/>
      <c r="BW327" s="190"/>
      <c r="BX327" s="190"/>
      <c r="BY327" s="190"/>
      <c r="BZ327" s="190"/>
      <c r="CA327" s="190"/>
      <c r="CB327" s="190"/>
      <c r="CC327" s="190"/>
      <c r="CD327" s="190"/>
      <c r="CE327" s="190"/>
      <c r="CF327" s="190"/>
      <c r="CG327" s="190"/>
      <c r="CH327" s="190"/>
      <c r="CI327" s="190"/>
      <c r="CJ327" s="190"/>
      <c r="CK327" s="190"/>
      <c r="CL327" s="190"/>
      <c r="CM327" s="190"/>
      <c r="CN327" s="190"/>
      <c r="CO327" s="190"/>
      <c r="CP327" s="190"/>
      <c r="CQ327" s="190"/>
      <c r="CR327" s="190"/>
      <c r="CS327" s="190"/>
      <c r="CT327" s="190"/>
      <c r="CU327" s="190"/>
      <c r="CV327" s="190"/>
      <c r="CW327" s="190"/>
      <c r="CX327" s="190"/>
      <c r="CY327" s="190"/>
      <c r="CZ327" s="190"/>
      <c r="DA327" s="190"/>
      <c r="DB327" s="190"/>
      <c r="DC327" s="190"/>
      <c r="DD327" s="190"/>
      <c r="DE327" s="190"/>
      <c r="DF327" s="190"/>
      <c r="DG327" s="190"/>
      <c r="DH327" s="190"/>
      <c r="DI327" s="190"/>
      <c r="DJ327" s="190"/>
      <c r="DK327" s="190"/>
      <c r="DL327" s="190"/>
      <c r="DM327" s="190"/>
      <c r="DN327" s="190"/>
      <c r="DO327" s="190"/>
      <c r="DP327" s="190"/>
      <c r="DQ327" s="190"/>
      <c r="DR327" s="190"/>
      <c r="DS327" s="190"/>
      <c r="DT327" s="190"/>
      <c r="DU327" s="190"/>
      <c r="DV327" s="190"/>
      <c r="DW327" s="190"/>
      <c r="DX327" s="190"/>
      <c r="DY327" s="190"/>
      <c r="DZ327" s="190"/>
      <c r="EA327" s="190"/>
      <c r="EB327" s="190"/>
      <c r="EC327" s="190"/>
      <c r="ED327" s="190"/>
      <c r="EE327" s="190"/>
      <c r="EF327" s="190"/>
      <c r="EG327" s="190"/>
      <c r="EH327" s="190"/>
      <c r="EI327" s="190"/>
      <c r="EJ327" s="190"/>
      <c r="EK327" s="190"/>
      <c r="EL327" s="190"/>
      <c r="EM327" s="190"/>
      <c r="EN327" s="190"/>
      <c r="EO327" s="190"/>
      <c r="EP327" s="190"/>
      <c r="EQ327" s="190"/>
      <c r="ER327" s="190"/>
      <c r="ES327" s="190"/>
      <c r="ET327" s="190"/>
      <c r="EU327" s="190"/>
      <c r="EV327" s="190"/>
      <c r="EW327" s="190"/>
      <c r="EX327" s="190"/>
      <c r="EY327" s="190"/>
      <c r="EZ327" s="190"/>
      <c r="FA327" s="190"/>
      <c r="FB327" s="190"/>
      <c r="FC327" s="190"/>
      <c r="FD327" s="190"/>
      <c r="FE327" s="190"/>
      <c r="FF327" s="190"/>
      <c r="FG327" s="190"/>
      <c r="FH327" s="190"/>
      <c r="FI327" s="190"/>
      <c r="FJ327" s="190"/>
      <c r="FK327" s="190"/>
      <c r="FL327" s="190"/>
      <c r="FM327" s="190"/>
      <c r="FN327" s="190"/>
      <c r="FO327" s="190"/>
      <c r="FP327" s="190"/>
      <c r="FQ327" s="187"/>
      <c r="FR327" s="187"/>
      <c r="FS327" s="187"/>
      <c r="FT327" s="187"/>
      <c r="FU327" s="187"/>
      <c r="FV327" s="187"/>
      <c r="FW327" s="187"/>
      <c r="FX327" s="187"/>
      <c r="FY327" s="187"/>
      <c r="FZ327" s="187"/>
      <c r="GA327" s="187"/>
      <c r="GB327" s="187"/>
      <c r="GC327" s="187"/>
      <c r="GD327" s="187"/>
      <c r="GE327" s="187"/>
      <c r="GF327" s="187"/>
      <c r="GG327" s="187"/>
      <c r="GH327" s="187"/>
      <c r="GI327" s="187"/>
      <c r="GJ327" s="187"/>
      <c r="GK327" s="190"/>
      <c r="GL327" s="190"/>
      <c r="GM327" s="190"/>
      <c r="GN327" s="190"/>
      <c r="GO327" s="190"/>
      <c r="GP327" s="190"/>
      <c r="GQ327" s="190"/>
      <c r="GR327" s="190"/>
      <c r="GS327" s="190"/>
      <c r="GT327" s="190"/>
      <c r="GU327" s="190"/>
      <c r="GV327" s="190"/>
      <c r="GW327" s="190"/>
      <c r="GX327" s="190"/>
      <c r="GY327" s="190"/>
      <c r="GZ327" s="190"/>
      <c r="HA327" s="190"/>
      <c r="HB327" s="190"/>
      <c r="HC327" s="190"/>
      <c r="HD327" s="190"/>
      <c r="HE327" s="190"/>
      <c r="HF327" s="190"/>
      <c r="HG327" s="190"/>
      <c r="HH327" s="190"/>
      <c r="HI327" s="190"/>
      <c r="HJ327" s="190"/>
      <c r="HK327" s="190"/>
      <c r="HL327" s="190"/>
      <c r="HM327" s="190"/>
      <c r="HN327" s="190"/>
      <c r="HO327" s="190"/>
      <c r="HP327" s="190"/>
      <c r="HQ327" s="190"/>
      <c r="HR327" s="190"/>
      <c r="HS327" s="190"/>
      <c r="HT327" s="190"/>
      <c r="HU327" s="190"/>
      <c r="HV327" s="190"/>
      <c r="HW327" s="190"/>
      <c r="HX327" s="190"/>
      <c r="HY327" s="190"/>
      <c r="HZ327" s="190"/>
      <c r="IA327" s="190"/>
      <c r="IB327" s="190"/>
      <c r="IC327" s="190"/>
      <c r="ID327" s="190"/>
      <c r="IE327" s="190"/>
      <c r="IF327" s="190"/>
      <c r="IG327" s="190"/>
      <c r="IH327" s="190"/>
      <c r="II327" s="190"/>
      <c r="IJ327" s="190"/>
      <c r="IK327" s="190"/>
      <c r="IL327" s="190"/>
      <c r="IM327" s="190"/>
      <c r="IN327" s="190"/>
      <c r="IO327" s="190"/>
      <c r="IP327" s="190"/>
      <c r="IQ327" s="190"/>
      <c r="IR327" s="190"/>
      <c r="IS327" s="190"/>
      <c r="IT327" s="190"/>
      <c r="IU327" s="190"/>
      <c r="IV327" s="190"/>
    </row>
    <row r="328" spans="1:256" ht="31.5">
      <c r="A328" s="206" t="s">
        <v>869</v>
      </c>
      <c r="B328" s="199">
        <v>2</v>
      </c>
      <c r="C328" s="199">
        <v>311</v>
      </c>
      <c r="D328" s="199" t="s">
        <v>868</v>
      </c>
      <c r="E328" s="201">
        <f t="shared" si="61"/>
        <v>22512</v>
      </c>
      <c r="F328" s="201">
        <f t="shared" si="61"/>
        <v>0</v>
      </c>
      <c r="G328" s="201">
        <f t="shared" si="61"/>
        <v>22512</v>
      </c>
      <c r="H328" s="201">
        <v>22512</v>
      </c>
      <c r="I328" s="201"/>
      <c r="J328" s="201">
        <f t="shared" si="48"/>
        <v>22512</v>
      </c>
      <c r="K328" s="201"/>
      <c r="L328" s="201"/>
      <c r="M328" s="201">
        <f t="shared" si="49"/>
        <v>0</v>
      </c>
      <c r="N328" s="201"/>
      <c r="O328" s="201"/>
      <c r="P328" s="201">
        <f t="shared" si="50"/>
        <v>0</v>
      </c>
      <c r="Q328" s="201"/>
      <c r="R328" s="201"/>
      <c r="S328" s="201">
        <f t="shared" si="51"/>
        <v>0</v>
      </c>
      <c r="T328" s="201"/>
      <c r="U328" s="201"/>
      <c r="V328" s="201">
        <f t="shared" si="52"/>
        <v>0</v>
      </c>
      <c r="W328" s="201"/>
      <c r="X328" s="201"/>
      <c r="Y328" s="201">
        <f t="shared" si="53"/>
        <v>0</v>
      </c>
      <c r="Z328" s="201"/>
      <c r="AA328" s="201"/>
      <c r="AB328" s="201">
        <f t="shared" si="54"/>
        <v>0</v>
      </c>
      <c r="AC328" s="212">
        <v>0</v>
      </c>
      <c r="AD328" s="201"/>
      <c r="AE328" s="201">
        <f t="shared" si="55"/>
        <v>0</v>
      </c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190"/>
      <c r="BI328" s="190"/>
      <c r="BJ328" s="190"/>
      <c r="BK328" s="190"/>
      <c r="BL328" s="190"/>
      <c r="BM328" s="190"/>
      <c r="BN328" s="190"/>
      <c r="BO328" s="190"/>
      <c r="BP328" s="190"/>
      <c r="BQ328" s="190"/>
      <c r="BR328" s="190"/>
      <c r="BS328" s="190"/>
      <c r="BT328" s="190"/>
      <c r="BU328" s="190"/>
      <c r="BV328" s="190"/>
      <c r="BW328" s="190"/>
      <c r="BX328" s="190"/>
      <c r="BY328" s="190"/>
      <c r="BZ328" s="190"/>
      <c r="CA328" s="190"/>
      <c r="CB328" s="190"/>
      <c r="CC328" s="190"/>
      <c r="CD328" s="190"/>
      <c r="CE328" s="190"/>
      <c r="CF328" s="190"/>
      <c r="CG328" s="190"/>
      <c r="CH328" s="190"/>
      <c r="CI328" s="190"/>
      <c r="CJ328" s="190"/>
      <c r="CK328" s="190"/>
      <c r="CL328" s="190"/>
      <c r="CM328" s="190"/>
      <c r="CN328" s="190"/>
      <c r="CO328" s="190"/>
      <c r="CP328" s="190"/>
      <c r="CQ328" s="190"/>
      <c r="CR328" s="190"/>
      <c r="CS328" s="190"/>
      <c r="CT328" s="190"/>
      <c r="CU328" s="190"/>
      <c r="CV328" s="190"/>
      <c r="CW328" s="190"/>
      <c r="CX328" s="190"/>
      <c r="CY328" s="190"/>
      <c r="CZ328" s="190"/>
      <c r="DA328" s="190"/>
      <c r="DB328" s="190"/>
      <c r="DC328" s="190"/>
      <c r="DD328" s="190"/>
      <c r="DE328" s="190"/>
      <c r="DF328" s="190"/>
      <c r="DG328" s="190"/>
      <c r="DH328" s="190"/>
      <c r="DI328" s="190"/>
      <c r="DJ328" s="190"/>
      <c r="DK328" s="190"/>
      <c r="DL328" s="190"/>
      <c r="DM328" s="190"/>
      <c r="DN328" s="190"/>
      <c r="DO328" s="190"/>
      <c r="DP328" s="190"/>
      <c r="DQ328" s="190"/>
      <c r="DR328" s="190"/>
      <c r="DS328" s="190"/>
      <c r="DT328" s="190"/>
      <c r="DU328" s="190"/>
      <c r="DV328" s="190"/>
      <c r="DW328" s="190"/>
      <c r="DX328" s="190"/>
      <c r="DY328" s="190"/>
      <c r="DZ328" s="190"/>
      <c r="EA328" s="190"/>
      <c r="EB328" s="190"/>
      <c r="EC328" s="190"/>
      <c r="ED328" s="190"/>
      <c r="EE328" s="190"/>
      <c r="EF328" s="190"/>
      <c r="EG328" s="190"/>
      <c r="EH328" s="190"/>
      <c r="EI328" s="190"/>
      <c r="EJ328" s="190"/>
      <c r="EK328" s="190"/>
      <c r="EL328" s="190"/>
      <c r="EM328" s="190"/>
      <c r="EN328" s="190"/>
      <c r="EO328" s="190"/>
      <c r="EP328" s="190"/>
      <c r="EQ328" s="190"/>
      <c r="ER328" s="190"/>
      <c r="ES328" s="190"/>
      <c r="ET328" s="190"/>
      <c r="EU328" s="190"/>
      <c r="EV328" s="190"/>
      <c r="EW328" s="190"/>
      <c r="EX328" s="190"/>
      <c r="EY328" s="190"/>
      <c r="EZ328" s="190"/>
      <c r="FA328" s="190"/>
      <c r="FB328" s="190"/>
      <c r="FC328" s="190"/>
      <c r="FD328" s="190"/>
      <c r="FE328" s="190"/>
      <c r="FF328" s="190"/>
      <c r="FG328" s="190"/>
      <c r="FH328" s="190"/>
      <c r="FI328" s="190"/>
      <c r="FJ328" s="190"/>
      <c r="FK328" s="190"/>
      <c r="FL328" s="190"/>
      <c r="FM328" s="190"/>
      <c r="FN328" s="190"/>
      <c r="FO328" s="190"/>
      <c r="FP328" s="190"/>
      <c r="FQ328" s="187"/>
      <c r="FR328" s="187"/>
      <c r="FS328" s="187"/>
      <c r="FT328" s="187"/>
      <c r="FU328" s="187"/>
      <c r="FV328" s="187"/>
      <c r="FW328" s="187"/>
      <c r="FX328" s="187"/>
      <c r="FY328" s="187"/>
      <c r="FZ328" s="187"/>
      <c r="GA328" s="187"/>
      <c r="GB328" s="187"/>
      <c r="GC328" s="187"/>
      <c r="GD328" s="187"/>
      <c r="GE328" s="187"/>
      <c r="GF328" s="187"/>
      <c r="GG328" s="187"/>
      <c r="GH328" s="187"/>
      <c r="GI328" s="187"/>
      <c r="GJ328" s="187"/>
      <c r="GK328" s="190"/>
      <c r="GL328" s="190"/>
      <c r="GM328" s="190"/>
      <c r="GN328" s="190"/>
      <c r="GO328" s="190"/>
      <c r="GP328" s="190"/>
      <c r="GQ328" s="190"/>
      <c r="GR328" s="190"/>
      <c r="GS328" s="190"/>
      <c r="GT328" s="190"/>
      <c r="GU328" s="190"/>
      <c r="GV328" s="190"/>
      <c r="GW328" s="190"/>
      <c r="GX328" s="190"/>
      <c r="GY328" s="190"/>
      <c r="GZ328" s="190"/>
      <c r="HA328" s="190"/>
      <c r="HB328" s="190"/>
      <c r="HC328" s="190"/>
      <c r="HD328" s="190"/>
      <c r="HE328" s="190"/>
      <c r="HF328" s="190"/>
      <c r="HG328" s="190"/>
      <c r="HH328" s="190"/>
      <c r="HI328" s="190"/>
      <c r="HJ328" s="190"/>
      <c r="HK328" s="190"/>
      <c r="HL328" s="190"/>
      <c r="HM328" s="190"/>
      <c r="HN328" s="190"/>
      <c r="HO328" s="190"/>
      <c r="HP328" s="190"/>
      <c r="HQ328" s="190"/>
      <c r="HR328" s="190"/>
      <c r="HS328" s="190"/>
      <c r="HT328" s="190"/>
      <c r="HU328" s="190"/>
      <c r="HV328" s="190"/>
      <c r="HW328" s="190"/>
      <c r="HX328" s="190"/>
      <c r="HY328" s="190"/>
      <c r="HZ328" s="190"/>
      <c r="IA328" s="190"/>
      <c r="IB328" s="190"/>
      <c r="IC328" s="190"/>
      <c r="ID328" s="190"/>
      <c r="IE328" s="190"/>
      <c r="IF328" s="190"/>
      <c r="IG328" s="190"/>
      <c r="IH328" s="190"/>
      <c r="II328" s="190"/>
      <c r="IJ328" s="190"/>
      <c r="IK328" s="190"/>
      <c r="IL328" s="190"/>
      <c r="IM328" s="190"/>
      <c r="IN328" s="190"/>
      <c r="IO328" s="190"/>
      <c r="IP328" s="190"/>
      <c r="IQ328" s="190"/>
      <c r="IR328" s="190"/>
      <c r="IS328" s="190"/>
      <c r="IT328" s="190"/>
      <c r="IU328" s="190"/>
      <c r="IV328" s="190"/>
    </row>
    <row r="329" spans="1:256" ht="31.5">
      <c r="A329" s="188" t="s">
        <v>659</v>
      </c>
      <c r="B329" s="197"/>
      <c r="C329" s="197"/>
      <c r="D329" s="197"/>
      <c r="E329" s="189">
        <f t="shared" si="61"/>
        <v>150000</v>
      </c>
      <c r="F329" s="189">
        <f t="shared" si="61"/>
        <v>0</v>
      </c>
      <c r="G329" s="189">
        <f t="shared" si="61"/>
        <v>150000</v>
      </c>
      <c r="H329" s="189">
        <f>SUM(H330)</f>
        <v>150000</v>
      </c>
      <c r="I329" s="189">
        <f aca="true" t="shared" si="64" ref="I329:AD329">SUM(I330)</f>
        <v>0</v>
      </c>
      <c r="J329" s="189">
        <f t="shared" si="48"/>
        <v>150000</v>
      </c>
      <c r="K329" s="189">
        <f t="shared" si="64"/>
        <v>0</v>
      </c>
      <c r="L329" s="189">
        <f t="shared" si="64"/>
        <v>0</v>
      </c>
      <c r="M329" s="189">
        <f t="shared" si="49"/>
        <v>0</v>
      </c>
      <c r="N329" s="189">
        <f t="shared" si="64"/>
        <v>0</v>
      </c>
      <c r="O329" s="189">
        <f t="shared" si="64"/>
        <v>0</v>
      </c>
      <c r="P329" s="189">
        <f t="shared" si="50"/>
        <v>0</v>
      </c>
      <c r="Q329" s="189">
        <f t="shared" si="64"/>
        <v>0</v>
      </c>
      <c r="R329" s="189">
        <f t="shared" si="64"/>
        <v>0</v>
      </c>
      <c r="S329" s="189">
        <f t="shared" si="51"/>
        <v>0</v>
      </c>
      <c r="T329" s="189">
        <f t="shared" si="64"/>
        <v>0</v>
      </c>
      <c r="U329" s="189">
        <f t="shared" si="64"/>
        <v>0</v>
      </c>
      <c r="V329" s="189">
        <f t="shared" si="52"/>
        <v>0</v>
      </c>
      <c r="W329" s="189">
        <f t="shared" si="64"/>
        <v>0</v>
      </c>
      <c r="X329" s="189">
        <f t="shared" si="64"/>
        <v>0</v>
      </c>
      <c r="Y329" s="189">
        <f t="shared" si="53"/>
        <v>0</v>
      </c>
      <c r="Z329" s="189">
        <f t="shared" si="64"/>
        <v>0</v>
      </c>
      <c r="AA329" s="189">
        <f t="shared" si="64"/>
        <v>0</v>
      </c>
      <c r="AB329" s="189">
        <f t="shared" si="54"/>
        <v>0</v>
      </c>
      <c r="AC329" s="189">
        <f t="shared" si="64"/>
        <v>0</v>
      </c>
      <c r="AD329" s="189">
        <f t="shared" si="64"/>
        <v>0</v>
      </c>
      <c r="AE329" s="189">
        <f t="shared" si="55"/>
        <v>0</v>
      </c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190"/>
      <c r="BI329" s="190"/>
      <c r="BJ329" s="190"/>
      <c r="BK329" s="190"/>
      <c r="BL329" s="190"/>
      <c r="BM329" s="190"/>
      <c r="BN329" s="190"/>
      <c r="BO329" s="190"/>
      <c r="BP329" s="190"/>
      <c r="BQ329" s="190"/>
      <c r="BR329" s="190"/>
      <c r="BS329" s="190"/>
      <c r="BT329" s="190"/>
      <c r="BU329" s="190"/>
      <c r="BV329" s="190"/>
      <c r="BW329" s="190"/>
      <c r="BX329" s="190"/>
      <c r="BY329" s="190"/>
      <c r="BZ329" s="190"/>
      <c r="CA329" s="190"/>
      <c r="CB329" s="190"/>
      <c r="CC329" s="190"/>
      <c r="CD329" s="190"/>
      <c r="CE329" s="190"/>
      <c r="CF329" s="190"/>
      <c r="CG329" s="190"/>
      <c r="CH329" s="190"/>
      <c r="CI329" s="190"/>
      <c r="CJ329" s="190"/>
      <c r="CK329" s="190"/>
      <c r="CL329" s="190"/>
      <c r="CM329" s="190"/>
      <c r="CN329" s="190"/>
      <c r="CO329" s="190"/>
      <c r="CP329" s="190"/>
      <c r="CQ329" s="190"/>
      <c r="CR329" s="190"/>
      <c r="CS329" s="190"/>
      <c r="CT329" s="190"/>
      <c r="CU329" s="190"/>
      <c r="CV329" s="190"/>
      <c r="CW329" s="190"/>
      <c r="CX329" s="190"/>
      <c r="CY329" s="190"/>
      <c r="CZ329" s="190"/>
      <c r="DA329" s="190"/>
      <c r="DB329" s="190"/>
      <c r="DC329" s="190"/>
      <c r="DD329" s="190"/>
      <c r="DE329" s="190"/>
      <c r="DF329" s="190"/>
      <c r="DG329" s="190"/>
      <c r="DH329" s="190"/>
      <c r="DI329" s="190"/>
      <c r="DJ329" s="190"/>
      <c r="DK329" s="190"/>
      <c r="DL329" s="190"/>
      <c r="DM329" s="190"/>
      <c r="DN329" s="190"/>
      <c r="DO329" s="190"/>
      <c r="DP329" s="190"/>
      <c r="DQ329" s="190"/>
      <c r="DR329" s="190"/>
      <c r="DS329" s="190"/>
      <c r="DT329" s="190"/>
      <c r="DU329" s="190"/>
      <c r="DV329" s="190"/>
      <c r="DW329" s="190"/>
      <c r="DX329" s="190"/>
      <c r="DY329" s="190"/>
      <c r="DZ329" s="190"/>
      <c r="EA329" s="190"/>
      <c r="EB329" s="190"/>
      <c r="EC329" s="190"/>
      <c r="ED329" s="190"/>
      <c r="EE329" s="190"/>
      <c r="EF329" s="190"/>
      <c r="EG329" s="190"/>
      <c r="EH329" s="190"/>
      <c r="EI329" s="190"/>
      <c r="EJ329" s="190"/>
      <c r="EK329" s="190"/>
      <c r="EL329" s="190"/>
      <c r="EM329" s="190"/>
      <c r="EN329" s="190"/>
      <c r="EO329" s="190"/>
      <c r="EP329" s="190"/>
      <c r="EQ329" s="190"/>
      <c r="ER329" s="190"/>
      <c r="ES329" s="190"/>
      <c r="ET329" s="190"/>
      <c r="EU329" s="190"/>
      <c r="EV329" s="190"/>
      <c r="EW329" s="190"/>
      <c r="EX329" s="190"/>
      <c r="EY329" s="190"/>
      <c r="EZ329" s="190"/>
      <c r="FA329" s="190"/>
      <c r="FB329" s="190"/>
      <c r="FC329" s="190"/>
      <c r="FD329" s="190"/>
      <c r="FE329" s="190"/>
      <c r="FF329" s="190"/>
      <c r="FG329" s="190"/>
      <c r="FH329" s="190"/>
      <c r="FI329" s="190"/>
      <c r="FJ329" s="190"/>
      <c r="FK329" s="190"/>
      <c r="FL329" s="190"/>
      <c r="FM329" s="190"/>
      <c r="FN329" s="190"/>
      <c r="FO329" s="190"/>
      <c r="FP329" s="190"/>
      <c r="FQ329" s="190"/>
      <c r="FR329" s="190"/>
      <c r="FS329" s="190"/>
      <c r="FT329" s="190"/>
      <c r="FU329" s="190"/>
      <c r="FV329" s="190"/>
      <c r="FW329" s="190"/>
      <c r="FX329" s="190"/>
      <c r="FY329" s="190"/>
      <c r="FZ329" s="190"/>
      <c r="GA329" s="190"/>
      <c r="GB329" s="190"/>
      <c r="GC329" s="190"/>
      <c r="GD329" s="190"/>
      <c r="GE329" s="190"/>
      <c r="GF329" s="190"/>
      <c r="GG329" s="190"/>
      <c r="GH329" s="190"/>
      <c r="GI329" s="190"/>
      <c r="GJ329" s="190"/>
      <c r="GK329" s="190"/>
      <c r="GL329" s="190"/>
      <c r="GM329" s="190"/>
      <c r="GN329" s="190"/>
      <c r="GO329" s="190"/>
      <c r="GP329" s="190"/>
      <c r="GQ329" s="190"/>
      <c r="GR329" s="190"/>
      <c r="GS329" s="190"/>
      <c r="GT329" s="190"/>
      <c r="GU329" s="190"/>
      <c r="GV329" s="190"/>
      <c r="GW329" s="190"/>
      <c r="GX329" s="190"/>
      <c r="GY329" s="190"/>
      <c r="GZ329" s="190"/>
      <c r="HA329" s="190"/>
      <c r="HB329" s="190"/>
      <c r="HC329" s="190"/>
      <c r="HD329" s="190"/>
      <c r="HE329" s="190"/>
      <c r="HF329" s="190"/>
      <c r="HG329" s="190"/>
      <c r="HH329" s="190"/>
      <c r="HI329" s="190"/>
      <c r="HJ329" s="190"/>
      <c r="HK329" s="190"/>
      <c r="HL329" s="190"/>
      <c r="HM329" s="190"/>
      <c r="HN329" s="190"/>
      <c r="HO329" s="190"/>
      <c r="HP329" s="190"/>
      <c r="HQ329" s="190"/>
      <c r="HR329" s="190"/>
      <c r="HS329" s="190"/>
      <c r="HT329" s="190"/>
      <c r="HU329" s="190"/>
      <c r="HV329" s="190"/>
      <c r="HW329" s="190"/>
      <c r="HX329" s="190"/>
      <c r="HY329" s="190"/>
      <c r="HZ329" s="190"/>
      <c r="IA329" s="190"/>
      <c r="IB329" s="190"/>
      <c r="IC329" s="190"/>
      <c r="ID329" s="190"/>
      <c r="IE329" s="190"/>
      <c r="IF329" s="190"/>
      <c r="IG329" s="190"/>
      <c r="IH329" s="190"/>
      <c r="II329" s="190"/>
      <c r="IJ329" s="190"/>
      <c r="IK329" s="190"/>
      <c r="IL329" s="190"/>
      <c r="IM329" s="190"/>
      <c r="IN329" s="190"/>
      <c r="IO329" s="190"/>
      <c r="IP329" s="190"/>
      <c r="IQ329" s="190"/>
      <c r="IR329" s="190"/>
      <c r="IS329" s="190"/>
      <c r="IT329" s="190"/>
      <c r="IU329" s="190"/>
      <c r="IV329" s="190"/>
    </row>
    <row r="330" spans="1:256" ht="31.5">
      <c r="A330" s="206" t="s">
        <v>870</v>
      </c>
      <c r="B330" s="199">
        <v>2</v>
      </c>
      <c r="C330" s="199">
        <v>606</v>
      </c>
      <c r="D330" s="199" t="s">
        <v>868</v>
      </c>
      <c r="E330" s="201">
        <f t="shared" si="61"/>
        <v>150000</v>
      </c>
      <c r="F330" s="201">
        <f t="shared" si="61"/>
        <v>0</v>
      </c>
      <c r="G330" s="201">
        <f t="shared" si="61"/>
        <v>150000</v>
      </c>
      <c r="H330" s="201">
        <v>150000</v>
      </c>
      <c r="I330" s="201"/>
      <c r="J330" s="201">
        <f t="shared" si="48"/>
        <v>150000</v>
      </c>
      <c r="K330" s="201"/>
      <c r="L330" s="201"/>
      <c r="M330" s="201">
        <f t="shared" si="49"/>
        <v>0</v>
      </c>
      <c r="N330" s="201"/>
      <c r="O330" s="201"/>
      <c r="P330" s="201">
        <f t="shared" si="50"/>
        <v>0</v>
      </c>
      <c r="Q330" s="201"/>
      <c r="R330" s="201"/>
      <c r="S330" s="201">
        <f t="shared" si="51"/>
        <v>0</v>
      </c>
      <c r="T330" s="201"/>
      <c r="U330" s="201"/>
      <c r="V330" s="201">
        <f t="shared" si="52"/>
        <v>0</v>
      </c>
      <c r="W330" s="201"/>
      <c r="X330" s="201"/>
      <c r="Y330" s="201">
        <f t="shared" si="53"/>
        <v>0</v>
      </c>
      <c r="Z330" s="201"/>
      <c r="AA330" s="201"/>
      <c r="AB330" s="201">
        <f t="shared" si="54"/>
        <v>0</v>
      </c>
      <c r="AC330" s="212">
        <v>0</v>
      </c>
      <c r="AD330" s="201"/>
      <c r="AE330" s="201">
        <f t="shared" si="55"/>
        <v>0</v>
      </c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  <c r="BI330" s="190"/>
      <c r="BJ330" s="190"/>
      <c r="BK330" s="190"/>
      <c r="BL330" s="190"/>
      <c r="BM330" s="190"/>
      <c r="BN330" s="190"/>
      <c r="BO330" s="190"/>
      <c r="BP330" s="190"/>
      <c r="BQ330" s="190"/>
      <c r="BR330" s="190"/>
      <c r="BS330" s="190"/>
      <c r="BT330" s="190"/>
      <c r="BU330" s="190"/>
      <c r="BV330" s="190"/>
      <c r="BW330" s="190"/>
      <c r="BX330" s="190"/>
      <c r="BY330" s="190"/>
      <c r="BZ330" s="190"/>
      <c r="CA330" s="190"/>
      <c r="CB330" s="190"/>
      <c r="CC330" s="190"/>
      <c r="CD330" s="190"/>
      <c r="CE330" s="190"/>
      <c r="CF330" s="190"/>
      <c r="CG330" s="190"/>
      <c r="CH330" s="190"/>
      <c r="CI330" s="190"/>
      <c r="CJ330" s="190"/>
      <c r="CK330" s="190"/>
      <c r="CL330" s="190"/>
      <c r="CM330" s="190"/>
      <c r="CN330" s="190"/>
      <c r="CO330" s="190"/>
      <c r="CP330" s="190"/>
      <c r="CQ330" s="190"/>
      <c r="CR330" s="190"/>
      <c r="CS330" s="190"/>
      <c r="CT330" s="190"/>
      <c r="CU330" s="190"/>
      <c r="CV330" s="190"/>
      <c r="CW330" s="190"/>
      <c r="CX330" s="190"/>
      <c r="CY330" s="190"/>
      <c r="CZ330" s="190"/>
      <c r="DA330" s="190"/>
      <c r="DB330" s="190"/>
      <c r="DC330" s="190"/>
      <c r="DD330" s="190"/>
      <c r="DE330" s="190"/>
      <c r="DF330" s="190"/>
      <c r="DG330" s="190"/>
      <c r="DH330" s="190"/>
      <c r="DI330" s="190"/>
      <c r="DJ330" s="190"/>
      <c r="DK330" s="190"/>
      <c r="DL330" s="190"/>
      <c r="DM330" s="190"/>
      <c r="DN330" s="190"/>
      <c r="DO330" s="190"/>
      <c r="DP330" s="190"/>
      <c r="DQ330" s="190"/>
      <c r="DR330" s="190"/>
      <c r="DS330" s="190"/>
      <c r="DT330" s="190"/>
      <c r="DU330" s="190"/>
      <c r="DV330" s="190"/>
      <c r="DW330" s="190"/>
      <c r="DX330" s="190"/>
      <c r="DY330" s="190"/>
      <c r="DZ330" s="190"/>
      <c r="EA330" s="190"/>
      <c r="EB330" s="190"/>
      <c r="EC330" s="190"/>
      <c r="ED330" s="190"/>
      <c r="EE330" s="190"/>
      <c r="EF330" s="190"/>
      <c r="EG330" s="190"/>
      <c r="EH330" s="190"/>
      <c r="EI330" s="190"/>
      <c r="EJ330" s="190"/>
      <c r="EK330" s="190"/>
      <c r="EL330" s="190"/>
      <c r="EM330" s="190"/>
      <c r="EN330" s="190"/>
      <c r="EO330" s="190"/>
      <c r="EP330" s="190"/>
      <c r="EQ330" s="190"/>
      <c r="ER330" s="190"/>
      <c r="ES330" s="190"/>
      <c r="ET330" s="190"/>
      <c r="EU330" s="190"/>
      <c r="EV330" s="190"/>
      <c r="EW330" s="190"/>
      <c r="EX330" s="190"/>
      <c r="EY330" s="190"/>
      <c r="EZ330" s="190"/>
      <c r="FA330" s="190"/>
      <c r="FB330" s="190"/>
      <c r="FC330" s="190"/>
      <c r="FD330" s="190"/>
      <c r="FE330" s="190"/>
      <c r="FF330" s="190"/>
      <c r="FG330" s="190"/>
      <c r="FH330" s="190"/>
      <c r="FI330" s="190"/>
      <c r="FJ330" s="190"/>
      <c r="FK330" s="190"/>
      <c r="FL330" s="190"/>
      <c r="FM330" s="190"/>
      <c r="FN330" s="190"/>
      <c r="FO330" s="190"/>
      <c r="FP330" s="190"/>
      <c r="FQ330" s="187"/>
      <c r="FR330" s="187"/>
      <c r="FS330" s="187"/>
      <c r="FT330" s="187"/>
      <c r="FU330" s="187"/>
      <c r="FV330" s="187"/>
      <c r="FW330" s="187"/>
      <c r="FX330" s="187"/>
      <c r="FY330" s="187"/>
      <c r="FZ330" s="187"/>
      <c r="GA330" s="187"/>
      <c r="GB330" s="187"/>
      <c r="GC330" s="187"/>
      <c r="GD330" s="187"/>
      <c r="GE330" s="187"/>
      <c r="GF330" s="187"/>
      <c r="GG330" s="187"/>
      <c r="GH330" s="187"/>
      <c r="GI330" s="187"/>
      <c r="GJ330" s="187"/>
      <c r="GK330" s="190"/>
      <c r="GL330" s="190"/>
      <c r="GM330" s="190"/>
      <c r="GN330" s="190"/>
      <c r="GO330" s="190"/>
      <c r="GP330" s="190"/>
      <c r="GQ330" s="190"/>
      <c r="GR330" s="190"/>
      <c r="GS330" s="190"/>
      <c r="GT330" s="190"/>
      <c r="GU330" s="190"/>
      <c r="GV330" s="190"/>
      <c r="GW330" s="190"/>
      <c r="GX330" s="190"/>
      <c r="GY330" s="190"/>
      <c r="GZ330" s="190"/>
      <c r="HA330" s="190"/>
      <c r="HB330" s="190"/>
      <c r="HC330" s="190"/>
      <c r="HD330" s="190"/>
      <c r="HE330" s="190"/>
      <c r="HF330" s="190"/>
      <c r="HG330" s="190"/>
      <c r="HH330" s="190"/>
      <c r="HI330" s="190"/>
      <c r="HJ330" s="190"/>
      <c r="HK330" s="190"/>
      <c r="HL330" s="190"/>
      <c r="HM330" s="190"/>
      <c r="HN330" s="190"/>
      <c r="HO330" s="190"/>
      <c r="HP330" s="190"/>
      <c r="HQ330" s="190"/>
      <c r="HR330" s="190"/>
      <c r="HS330" s="190"/>
      <c r="HT330" s="190"/>
      <c r="HU330" s="190"/>
      <c r="HV330" s="190"/>
      <c r="HW330" s="190"/>
      <c r="HX330" s="190"/>
      <c r="HY330" s="190"/>
      <c r="HZ330" s="190"/>
      <c r="IA330" s="190"/>
      <c r="IB330" s="190"/>
      <c r="IC330" s="190"/>
      <c r="ID330" s="190"/>
      <c r="IE330" s="190"/>
      <c r="IF330" s="190"/>
      <c r="IG330" s="190"/>
      <c r="IH330" s="190"/>
      <c r="II330" s="190"/>
      <c r="IJ330" s="190"/>
      <c r="IK330" s="190"/>
      <c r="IL330" s="190"/>
      <c r="IM330" s="190"/>
      <c r="IN330" s="190"/>
      <c r="IO330" s="190"/>
      <c r="IP330" s="190"/>
      <c r="IQ330" s="190"/>
      <c r="IR330" s="190"/>
      <c r="IS330" s="190"/>
      <c r="IT330" s="190"/>
      <c r="IU330" s="190"/>
      <c r="IV330" s="190"/>
    </row>
    <row r="331" spans="1:256" ht="31.5">
      <c r="A331" s="188" t="s">
        <v>717</v>
      </c>
      <c r="B331" s="197"/>
      <c r="C331" s="197"/>
      <c r="D331" s="197"/>
      <c r="E331" s="189">
        <f t="shared" si="61"/>
        <v>0</v>
      </c>
      <c r="F331" s="189">
        <f t="shared" si="61"/>
        <v>0</v>
      </c>
      <c r="G331" s="189">
        <f t="shared" si="61"/>
        <v>0</v>
      </c>
      <c r="H331" s="189">
        <f>SUM(H332)</f>
        <v>0</v>
      </c>
      <c r="I331" s="189">
        <f>SUM(I332)</f>
        <v>0</v>
      </c>
      <c r="J331" s="189">
        <f t="shared" si="48"/>
        <v>0</v>
      </c>
      <c r="K331" s="189">
        <f>SUM(K332)</f>
        <v>0</v>
      </c>
      <c r="L331" s="189">
        <f>SUM(L332)</f>
        <v>0</v>
      </c>
      <c r="M331" s="189">
        <f t="shared" si="49"/>
        <v>0</v>
      </c>
      <c r="N331" s="189">
        <f>SUM(N332)</f>
        <v>0</v>
      </c>
      <c r="O331" s="189">
        <f>SUM(O332)</f>
        <v>0</v>
      </c>
      <c r="P331" s="189">
        <f t="shared" si="50"/>
        <v>0</v>
      </c>
      <c r="Q331" s="189">
        <f>SUM(Q332)</f>
        <v>0</v>
      </c>
      <c r="R331" s="189">
        <f>SUM(R332)</f>
        <v>0</v>
      </c>
      <c r="S331" s="189">
        <f t="shared" si="51"/>
        <v>0</v>
      </c>
      <c r="T331" s="189">
        <f>SUM(T332)</f>
        <v>0</v>
      </c>
      <c r="U331" s="189">
        <f>SUM(U332)</f>
        <v>0</v>
      </c>
      <c r="V331" s="189">
        <f t="shared" si="52"/>
        <v>0</v>
      </c>
      <c r="W331" s="189">
        <f>SUM(W332)</f>
        <v>0</v>
      </c>
      <c r="X331" s="189">
        <f>SUM(X332)</f>
        <v>0</v>
      </c>
      <c r="Y331" s="189">
        <f t="shared" si="53"/>
        <v>0</v>
      </c>
      <c r="Z331" s="189">
        <f>SUM(Z332)</f>
        <v>0</v>
      </c>
      <c r="AA331" s="189">
        <f>SUM(AA332)</f>
        <v>0</v>
      </c>
      <c r="AB331" s="189">
        <f t="shared" si="54"/>
        <v>0</v>
      </c>
      <c r="AC331" s="189">
        <f>SUM(AC332)</f>
        <v>0</v>
      </c>
      <c r="AD331" s="189">
        <f>SUM(AD332)</f>
        <v>0</v>
      </c>
      <c r="AE331" s="189">
        <f t="shared" si="55"/>
        <v>0</v>
      </c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  <c r="BI331" s="190"/>
      <c r="BJ331" s="190"/>
      <c r="BK331" s="190"/>
      <c r="BL331" s="190"/>
      <c r="BM331" s="190"/>
      <c r="BN331" s="190"/>
      <c r="BO331" s="190"/>
      <c r="BP331" s="190"/>
      <c r="BQ331" s="190"/>
      <c r="BR331" s="190"/>
      <c r="BS331" s="190"/>
      <c r="BT331" s="190"/>
      <c r="BU331" s="190"/>
      <c r="BV331" s="190"/>
      <c r="BW331" s="190"/>
      <c r="BX331" s="190"/>
      <c r="BY331" s="190"/>
      <c r="BZ331" s="190"/>
      <c r="CA331" s="190"/>
      <c r="CB331" s="190"/>
      <c r="CC331" s="190"/>
      <c r="CD331" s="190"/>
      <c r="CE331" s="190"/>
      <c r="CF331" s="190"/>
      <c r="CG331" s="190"/>
      <c r="CH331" s="190"/>
      <c r="CI331" s="190"/>
      <c r="CJ331" s="190"/>
      <c r="CK331" s="190"/>
      <c r="CL331" s="190"/>
      <c r="CM331" s="190"/>
      <c r="CN331" s="190"/>
      <c r="CO331" s="190"/>
      <c r="CP331" s="190"/>
      <c r="CQ331" s="190"/>
      <c r="CR331" s="190"/>
      <c r="CS331" s="190"/>
      <c r="CT331" s="190"/>
      <c r="CU331" s="190"/>
      <c r="CV331" s="190"/>
      <c r="CW331" s="190"/>
      <c r="CX331" s="190"/>
      <c r="CY331" s="190"/>
      <c r="CZ331" s="190"/>
      <c r="DA331" s="190"/>
      <c r="DB331" s="190"/>
      <c r="DC331" s="190"/>
      <c r="DD331" s="190"/>
      <c r="DE331" s="190"/>
      <c r="DF331" s="190"/>
      <c r="DG331" s="190"/>
      <c r="DH331" s="190"/>
      <c r="DI331" s="190"/>
      <c r="DJ331" s="190"/>
      <c r="DK331" s="190"/>
      <c r="DL331" s="190"/>
      <c r="DM331" s="190"/>
      <c r="DN331" s="190"/>
      <c r="DO331" s="190"/>
      <c r="DP331" s="190"/>
      <c r="DQ331" s="190"/>
      <c r="DR331" s="190"/>
      <c r="DS331" s="190"/>
      <c r="DT331" s="190"/>
      <c r="DU331" s="190"/>
      <c r="DV331" s="190"/>
      <c r="DW331" s="190"/>
      <c r="DX331" s="190"/>
      <c r="DY331" s="190"/>
      <c r="DZ331" s="190"/>
      <c r="EA331" s="190"/>
      <c r="EB331" s="190"/>
      <c r="EC331" s="190"/>
      <c r="ED331" s="190"/>
      <c r="EE331" s="190"/>
      <c r="EF331" s="190"/>
      <c r="EG331" s="190"/>
      <c r="EH331" s="190"/>
      <c r="EI331" s="190"/>
      <c r="EJ331" s="190"/>
      <c r="EK331" s="190"/>
      <c r="EL331" s="190"/>
      <c r="EM331" s="190"/>
      <c r="EN331" s="190"/>
      <c r="EO331" s="190"/>
      <c r="EP331" s="190"/>
      <c r="EQ331" s="190"/>
      <c r="ER331" s="190"/>
      <c r="ES331" s="190"/>
      <c r="ET331" s="190"/>
      <c r="EU331" s="190"/>
      <c r="EV331" s="190"/>
      <c r="EW331" s="190"/>
      <c r="EX331" s="190"/>
      <c r="EY331" s="190"/>
      <c r="EZ331" s="190"/>
      <c r="FA331" s="190"/>
      <c r="FB331" s="190"/>
      <c r="FC331" s="190"/>
      <c r="FD331" s="190"/>
      <c r="FE331" s="190"/>
      <c r="FF331" s="190"/>
      <c r="FG331" s="190"/>
      <c r="FH331" s="190"/>
      <c r="FI331" s="190"/>
      <c r="FJ331" s="190"/>
      <c r="FK331" s="190"/>
      <c r="FL331" s="190"/>
      <c r="FM331" s="190"/>
      <c r="FN331" s="190"/>
      <c r="FO331" s="190"/>
      <c r="FP331" s="190"/>
      <c r="FQ331" s="190"/>
      <c r="FR331" s="190"/>
      <c r="FS331" s="190"/>
      <c r="FT331" s="190"/>
      <c r="FU331" s="190"/>
      <c r="FV331" s="190"/>
      <c r="FW331" s="190"/>
      <c r="FX331" s="190"/>
      <c r="FY331" s="190"/>
      <c r="FZ331" s="190"/>
      <c r="GA331" s="190"/>
      <c r="GB331" s="190"/>
      <c r="GC331" s="190"/>
      <c r="GD331" s="190"/>
      <c r="GE331" s="190"/>
      <c r="GF331" s="190"/>
      <c r="GG331" s="190"/>
      <c r="GH331" s="190"/>
      <c r="GI331" s="190"/>
      <c r="GJ331" s="190"/>
      <c r="GK331" s="190"/>
      <c r="GL331" s="190"/>
      <c r="GM331" s="190"/>
      <c r="GN331" s="190"/>
      <c r="GO331" s="190"/>
      <c r="GP331" s="190"/>
      <c r="GQ331" s="190"/>
      <c r="GR331" s="190"/>
      <c r="GS331" s="190"/>
      <c r="GT331" s="190"/>
      <c r="GU331" s="190"/>
      <c r="GV331" s="190"/>
      <c r="GW331" s="190"/>
      <c r="GX331" s="190"/>
      <c r="GY331" s="190"/>
      <c r="GZ331" s="190"/>
      <c r="HA331" s="190"/>
      <c r="HB331" s="190"/>
      <c r="HC331" s="190"/>
      <c r="HD331" s="190"/>
      <c r="HE331" s="190"/>
      <c r="HF331" s="190"/>
      <c r="HG331" s="190"/>
      <c r="HH331" s="190"/>
      <c r="HI331" s="190"/>
      <c r="HJ331" s="190"/>
      <c r="HK331" s="190"/>
      <c r="HL331" s="190"/>
      <c r="HM331" s="190"/>
      <c r="HN331" s="190"/>
      <c r="HO331" s="190"/>
      <c r="HP331" s="190"/>
      <c r="HQ331" s="190"/>
      <c r="HR331" s="190"/>
      <c r="HS331" s="190"/>
      <c r="HT331" s="190"/>
      <c r="HU331" s="190"/>
      <c r="HV331" s="190"/>
      <c r="HW331" s="190"/>
      <c r="HX331" s="190"/>
      <c r="HY331" s="190"/>
      <c r="HZ331" s="190"/>
      <c r="IA331" s="190"/>
      <c r="IB331" s="190"/>
      <c r="IC331" s="190"/>
      <c r="ID331" s="190"/>
      <c r="IE331" s="190"/>
      <c r="IF331" s="190"/>
      <c r="IG331" s="190"/>
      <c r="IH331" s="190"/>
      <c r="II331" s="190"/>
      <c r="IJ331" s="190"/>
      <c r="IK331" s="190"/>
      <c r="IL331" s="190"/>
      <c r="IM331" s="190"/>
      <c r="IN331" s="190"/>
      <c r="IO331" s="190"/>
      <c r="IP331" s="190"/>
      <c r="IQ331" s="190"/>
      <c r="IR331" s="190"/>
      <c r="IS331" s="190"/>
      <c r="IT331" s="190"/>
      <c r="IU331" s="190"/>
      <c r="IV331" s="190"/>
    </row>
    <row r="332" spans="1:256" ht="31.5">
      <c r="A332" s="206" t="s">
        <v>871</v>
      </c>
      <c r="B332" s="199">
        <v>2</v>
      </c>
      <c r="C332" s="199">
        <v>714</v>
      </c>
      <c r="D332" s="199" t="s">
        <v>868</v>
      </c>
      <c r="E332" s="201">
        <f t="shared" si="61"/>
        <v>0</v>
      </c>
      <c r="F332" s="201">
        <f t="shared" si="61"/>
        <v>0</v>
      </c>
      <c r="G332" s="201">
        <f t="shared" si="61"/>
        <v>0</v>
      </c>
      <c r="H332" s="201">
        <v>0</v>
      </c>
      <c r="I332" s="201"/>
      <c r="J332" s="201">
        <f t="shared" si="48"/>
        <v>0</v>
      </c>
      <c r="K332" s="201"/>
      <c r="L332" s="201"/>
      <c r="M332" s="201">
        <f t="shared" si="49"/>
        <v>0</v>
      </c>
      <c r="N332" s="201"/>
      <c r="O332" s="201"/>
      <c r="P332" s="201">
        <f t="shared" si="50"/>
        <v>0</v>
      </c>
      <c r="Q332" s="201"/>
      <c r="R332" s="201"/>
      <c r="S332" s="201">
        <f t="shared" si="51"/>
        <v>0</v>
      </c>
      <c r="T332" s="201"/>
      <c r="U332" s="201"/>
      <c r="V332" s="201">
        <f t="shared" si="52"/>
        <v>0</v>
      </c>
      <c r="W332" s="201"/>
      <c r="X332" s="201"/>
      <c r="Y332" s="201">
        <f t="shared" si="53"/>
        <v>0</v>
      </c>
      <c r="Z332" s="201"/>
      <c r="AA332" s="201"/>
      <c r="AB332" s="201">
        <f t="shared" si="54"/>
        <v>0</v>
      </c>
      <c r="AC332" s="212">
        <v>0</v>
      </c>
      <c r="AD332" s="201"/>
      <c r="AE332" s="201">
        <f t="shared" si="55"/>
        <v>0</v>
      </c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  <c r="FH332" s="190"/>
      <c r="FI332" s="190"/>
      <c r="FJ332" s="190"/>
      <c r="FK332" s="190"/>
      <c r="FL332" s="190"/>
      <c r="FM332" s="190"/>
      <c r="FN332" s="190"/>
      <c r="FO332" s="190"/>
      <c r="FP332" s="190"/>
      <c r="FQ332" s="187"/>
      <c r="FR332" s="187"/>
      <c r="FS332" s="187"/>
      <c r="FT332" s="187"/>
      <c r="FU332" s="187"/>
      <c r="FV332" s="187"/>
      <c r="FW332" s="187"/>
      <c r="FX332" s="187"/>
      <c r="FY332" s="187"/>
      <c r="FZ332" s="187"/>
      <c r="GA332" s="187"/>
      <c r="GB332" s="187"/>
      <c r="GC332" s="187"/>
      <c r="GD332" s="187"/>
      <c r="GE332" s="187"/>
      <c r="GF332" s="187"/>
      <c r="GG332" s="187"/>
      <c r="GH332" s="187"/>
      <c r="GI332" s="187"/>
      <c r="GJ332" s="187"/>
      <c r="GK332" s="190"/>
      <c r="GL332" s="190"/>
      <c r="GM332" s="190"/>
      <c r="GN332" s="190"/>
      <c r="GO332" s="190"/>
      <c r="GP332" s="190"/>
      <c r="GQ332" s="190"/>
      <c r="GR332" s="190"/>
      <c r="GS332" s="190"/>
      <c r="GT332" s="190"/>
      <c r="GU332" s="190"/>
      <c r="GV332" s="190"/>
      <c r="GW332" s="190"/>
      <c r="GX332" s="190"/>
      <c r="GY332" s="190"/>
      <c r="GZ332" s="190"/>
      <c r="HA332" s="190"/>
      <c r="HB332" s="190"/>
      <c r="HC332" s="190"/>
      <c r="HD332" s="190"/>
      <c r="HE332" s="190"/>
      <c r="HF332" s="190"/>
      <c r="HG332" s="190"/>
      <c r="HH332" s="190"/>
      <c r="HI332" s="190"/>
      <c r="HJ332" s="190"/>
      <c r="HK332" s="190"/>
      <c r="HL332" s="190"/>
      <c r="HM332" s="190"/>
      <c r="HN332" s="190"/>
      <c r="HO332" s="190"/>
      <c r="HP332" s="190"/>
      <c r="HQ332" s="190"/>
      <c r="HR332" s="190"/>
      <c r="HS332" s="190"/>
      <c r="HT332" s="190"/>
      <c r="HU332" s="190"/>
      <c r="HV332" s="190"/>
      <c r="HW332" s="190"/>
      <c r="HX332" s="190"/>
      <c r="HY332" s="190"/>
      <c r="HZ332" s="190"/>
      <c r="IA332" s="190"/>
      <c r="IB332" s="190"/>
      <c r="IC332" s="190"/>
      <c r="ID332" s="190"/>
      <c r="IE332" s="190"/>
      <c r="IF332" s="190"/>
      <c r="IG332" s="190"/>
      <c r="IH332" s="190"/>
      <c r="II332" s="190"/>
      <c r="IJ332" s="190"/>
      <c r="IK332" s="190"/>
      <c r="IL332" s="190"/>
      <c r="IM332" s="190"/>
      <c r="IN332" s="190"/>
      <c r="IO332" s="190"/>
      <c r="IP332" s="190"/>
      <c r="IQ332" s="190"/>
      <c r="IR332" s="190"/>
      <c r="IS332" s="190"/>
      <c r="IT332" s="190"/>
      <c r="IU332" s="190"/>
      <c r="IV332" s="190"/>
    </row>
    <row r="333" spans="1:256" ht="15.75">
      <c r="A333" s="188" t="s">
        <v>731</v>
      </c>
      <c r="B333" s="197"/>
      <c r="C333" s="197"/>
      <c r="D333" s="197"/>
      <c r="E333" s="189">
        <f t="shared" si="61"/>
        <v>103587</v>
      </c>
      <c r="F333" s="189">
        <f t="shared" si="61"/>
        <v>0</v>
      </c>
      <c r="G333" s="189">
        <f t="shared" si="61"/>
        <v>103587</v>
      </c>
      <c r="H333" s="189">
        <f>SUM(H334)</f>
        <v>103587</v>
      </c>
      <c r="I333" s="189">
        <f>SUM(I334)</f>
        <v>0</v>
      </c>
      <c r="J333" s="189">
        <f>H333-I333</f>
        <v>103587</v>
      </c>
      <c r="K333" s="189">
        <f>SUM(K334)</f>
        <v>0</v>
      </c>
      <c r="L333" s="189">
        <f>SUM(L334)</f>
        <v>0</v>
      </c>
      <c r="M333" s="189">
        <f>K333-L333</f>
        <v>0</v>
      </c>
      <c r="N333" s="189">
        <f>SUM(N334)</f>
        <v>0</v>
      </c>
      <c r="O333" s="189">
        <f>SUM(O334)</f>
        <v>0</v>
      </c>
      <c r="P333" s="189">
        <f>N333-O333</f>
        <v>0</v>
      </c>
      <c r="Q333" s="189">
        <f>SUM(Q334)</f>
        <v>0</v>
      </c>
      <c r="R333" s="189">
        <f>SUM(R334)</f>
        <v>0</v>
      </c>
      <c r="S333" s="189">
        <f>Q333-R333</f>
        <v>0</v>
      </c>
      <c r="T333" s="189">
        <f>SUM(T334)</f>
        <v>0</v>
      </c>
      <c r="U333" s="189">
        <f>SUM(U334)</f>
        <v>0</v>
      </c>
      <c r="V333" s="189">
        <f>T333-U333</f>
        <v>0</v>
      </c>
      <c r="W333" s="189">
        <f>SUM(W334)</f>
        <v>0</v>
      </c>
      <c r="X333" s="189">
        <f>SUM(X334)</f>
        <v>0</v>
      </c>
      <c r="Y333" s="189">
        <f>W333-X333</f>
        <v>0</v>
      </c>
      <c r="Z333" s="189">
        <f>SUM(Z334)</f>
        <v>0</v>
      </c>
      <c r="AA333" s="189">
        <f>SUM(AA334)</f>
        <v>0</v>
      </c>
      <c r="AB333" s="189">
        <f>Z333-AA333</f>
        <v>0</v>
      </c>
      <c r="AC333" s="189">
        <f>SUM(AC334)</f>
        <v>0</v>
      </c>
      <c r="AD333" s="189">
        <f>SUM(AD334)</f>
        <v>0</v>
      </c>
      <c r="AE333" s="189">
        <f>AC333-AD333</f>
        <v>0</v>
      </c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  <c r="BK333" s="190"/>
      <c r="BL333" s="190"/>
      <c r="BM333" s="190"/>
      <c r="BN333" s="190"/>
      <c r="BO333" s="190"/>
      <c r="BP333" s="190"/>
      <c r="BQ333" s="190"/>
      <c r="BR333" s="190"/>
      <c r="BS333" s="190"/>
      <c r="BT333" s="190"/>
      <c r="BU333" s="190"/>
      <c r="BV333" s="190"/>
      <c r="BW333" s="190"/>
      <c r="BX333" s="190"/>
      <c r="BY333" s="190"/>
      <c r="BZ333" s="190"/>
      <c r="CA333" s="190"/>
      <c r="CB333" s="190"/>
      <c r="CC333" s="190"/>
      <c r="CD333" s="190"/>
      <c r="CE333" s="190"/>
      <c r="CF333" s="190"/>
      <c r="CG333" s="190"/>
      <c r="CH333" s="190"/>
      <c r="CI333" s="190"/>
      <c r="CJ333" s="190"/>
      <c r="CK333" s="190"/>
      <c r="CL333" s="190"/>
      <c r="CM333" s="190"/>
      <c r="CN333" s="190"/>
      <c r="CO333" s="190"/>
      <c r="CP333" s="190"/>
      <c r="CQ333" s="190"/>
      <c r="CR333" s="190"/>
      <c r="CS333" s="190"/>
      <c r="CT333" s="190"/>
      <c r="CU333" s="190"/>
      <c r="CV333" s="190"/>
      <c r="CW333" s="190"/>
      <c r="CX333" s="190"/>
      <c r="CY333" s="190"/>
      <c r="CZ333" s="190"/>
      <c r="DA333" s="190"/>
      <c r="DB333" s="190"/>
      <c r="DC333" s="190"/>
      <c r="DD333" s="190"/>
      <c r="DE333" s="190"/>
      <c r="DF333" s="190"/>
      <c r="DG333" s="190"/>
      <c r="DH333" s="190"/>
      <c r="DI333" s="190"/>
      <c r="DJ333" s="190"/>
      <c r="DK333" s="190"/>
      <c r="DL333" s="190"/>
      <c r="DM333" s="190"/>
      <c r="DN333" s="190"/>
      <c r="DO333" s="190"/>
      <c r="DP333" s="190"/>
      <c r="DQ333" s="190"/>
      <c r="DR333" s="190"/>
      <c r="DS333" s="190"/>
      <c r="DT333" s="190"/>
      <c r="DU333" s="190"/>
      <c r="DV333" s="190"/>
      <c r="DW333" s="190"/>
      <c r="DX333" s="190"/>
      <c r="DY333" s="190"/>
      <c r="DZ333" s="190"/>
      <c r="EA333" s="190"/>
      <c r="EB333" s="190"/>
      <c r="EC333" s="190"/>
      <c r="ED333" s="190"/>
      <c r="EE333" s="190"/>
      <c r="EF333" s="190"/>
      <c r="EG333" s="190"/>
      <c r="EH333" s="190"/>
      <c r="EI333" s="190"/>
      <c r="EJ333" s="190"/>
      <c r="EK333" s="190"/>
      <c r="EL333" s="190"/>
      <c r="EM333" s="190"/>
      <c r="EN333" s="190"/>
      <c r="EO333" s="190"/>
      <c r="EP333" s="190"/>
      <c r="EQ333" s="190"/>
      <c r="ER333" s="190"/>
      <c r="ES333" s="190"/>
      <c r="ET333" s="190"/>
      <c r="EU333" s="190"/>
      <c r="EV333" s="190"/>
      <c r="EW333" s="190"/>
      <c r="EX333" s="190"/>
      <c r="EY333" s="190"/>
      <c r="EZ333" s="190"/>
      <c r="FA333" s="190"/>
      <c r="FB333" s="190"/>
      <c r="FC333" s="190"/>
      <c r="FD333" s="190"/>
      <c r="FE333" s="190"/>
      <c r="FF333" s="190"/>
      <c r="FG333" s="190"/>
      <c r="FH333" s="190"/>
      <c r="FI333" s="190"/>
      <c r="FJ333" s="190"/>
      <c r="FK333" s="190"/>
      <c r="FL333" s="190"/>
      <c r="FM333" s="190"/>
      <c r="FN333" s="190"/>
      <c r="FO333" s="190"/>
      <c r="FP333" s="190"/>
      <c r="FQ333" s="190"/>
      <c r="FR333" s="190"/>
      <c r="FS333" s="190"/>
      <c r="FT333" s="190"/>
      <c r="FU333" s="190"/>
      <c r="FV333" s="190"/>
      <c r="FW333" s="190"/>
      <c r="FX333" s="190"/>
      <c r="FY333" s="190"/>
      <c r="FZ333" s="190"/>
      <c r="GA333" s="190"/>
      <c r="GB333" s="190"/>
      <c r="GC333" s="190"/>
      <c r="GD333" s="190"/>
      <c r="GE333" s="190"/>
      <c r="GF333" s="190"/>
      <c r="GG333" s="190"/>
      <c r="GH333" s="190"/>
      <c r="GI333" s="190"/>
      <c r="GJ333" s="190"/>
      <c r="GK333" s="190"/>
      <c r="GL333" s="190"/>
      <c r="GM333" s="190"/>
      <c r="GN333" s="190"/>
      <c r="GO333" s="190"/>
      <c r="GP333" s="190"/>
      <c r="GQ333" s="190"/>
      <c r="GR333" s="190"/>
      <c r="GS333" s="190"/>
      <c r="GT333" s="190"/>
      <c r="GU333" s="190"/>
      <c r="GV333" s="190"/>
      <c r="GW333" s="190"/>
      <c r="GX333" s="190"/>
      <c r="GY333" s="190"/>
      <c r="GZ333" s="190"/>
      <c r="HA333" s="190"/>
      <c r="HB333" s="190"/>
      <c r="HC333" s="190"/>
      <c r="HD333" s="190"/>
      <c r="HE333" s="190"/>
      <c r="HF333" s="190"/>
      <c r="HG333" s="190"/>
      <c r="HH333" s="190"/>
      <c r="HI333" s="190"/>
      <c r="HJ333" s="190"/>
      <c r="HK333" s="190"/>
      <c r="HL333" s="190"/>
      <c r="HM333" s="190"/>
      <c r="HN333" s="190"/>
      <c r="HO333" s="190"/>
      <c r="HP333" s="190"/>
      <c r="HQ333" s="190"/>
      <c r="HR333" s="190"/>
      <c r="HS333" s="190"/>
      <c r="HT333" s="190"/>
      <c r="HU333" s="190"/>
      <c r="HV333" s="190"/>
      <c r="HW333" s="190"/>
      <c r="HX333" s="190"/>
      <c r="HY333" s="190"/>
      <c r="HZ333" s="190"/>
      <c r="IA333" s="190"/>
      <c r="IB333" s="190"/>
      <c r="IC333" s="190"/>
      <c r="ID333" s="190"/>
      <c r="IE333" s="190"/>
      <c r="IF333" s="190"/>
      <c r="IG333" s="190"/>
      <c r="IH333" s="190"/>
      <c r="II333" s="190"/>
      <c r="IJ333" s="190"/>
      <c r="IK333" s="190"/>
      <c r="IL333" s="190"/>
      <c r="IM333" s="190"/>
      <c r="IN333" s="190"/>
      <c r="IO333" s="190"/>
      <c r="IP333" s="190"/>
      <c r="IQ333" s="190"/>
      <c r="IR333" s="190"/>
      <c r="IS333" s="190"/>
      <c r="IT333" s="190"/>
      <c r="IU333" s="190"/>
      <c r="IV333" s="190"/>
    </row>
    <row r="334" spans="1:256" ht="31.5">
      <c r="A334" s="206" t="s">
        <v>872</v>
      </c>
      <c r="B334" s="199">
        <v>2</v>
      </c>
      <c r="C334" s="199">
        <v>832</v>
      </c>
      <c r="D334" s="199" t="s">
        <v>868</v>
      </c>
      <c r="E334" s="201">
        <f t="shared" si="61"/>
        <v>103587</v>
      </c>
      <c r="F334" s="201">
        <f t="shared" si="61"/>
        <v>0</v>
      </c>
      <c r="G334" s="201">
        <f t="shared" si="61"/>
        <v>103587</v>
      </c>
      <c r="H334" s="201">
        <v>103587</v>
      </c>
      <c r="I334" s="201"/>
      <c r="J334" s="201">
        <f>H334-I334</f>
        <v>103587</v>
      </c>
      <c r="K334" s="201"/>
      <c r="L334" s="201"/>
      <c r="M334" s="201">
        <f>K334-L334</f>
        <v>0</v>
      </c>
      <c r="N334" s="201"/>
      <c r="O334" s="201"/>
      <c r="P334" s="201">
        <f>N334-O334</f>
        <v>0</v>
      </c>
      <c r="Q334" s="201"/>
      <c r="R334" s="201"/>
      <c r="S334" s="201">
        <f>Q334-R334</f>
        <v>0</v>
      </c>
      <c r="T334" s="201"/>
      <c r="U334" s="201"/>
      <c r="V334" s="201">
        <f>T334-U334</f>
        <v>0</v>
      </c>
      <c r="W334" s="201"/>
      <c r="X334" s="201"/>
      <c r="Y334" s="201">
        <f>W334-X334</f>
        <v>0</v>
      </c>
      <c r="Z334" s="201"/>
      <c r="AA334" s="201"/>
      <c r="AB334" s="201">
        <f>Z334-AA334</f>
        <v>0</v>
      </c>
      <c r="AC334" s="212">
        <v>0</v>
      </c>
      <c r="AD334" s="201"/>
      <c r="AE334" s="201">
        <f>AC334-AD334</f>
        <v>0</v>
      </c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190"/>
      <c r="BI334" s="190"/>
      <c r="BJ334" s="190"/>
      <c r="BK334" s="190"/>
      <c r="BL334" s="190"/>
      <c r="BM334" s="190"/>
      <c r="BN334" s="190"/>
      <c r="BO334" s="190"/>
      <c r="BP334" s="190"/>
      <c r="BQ334" s="190"/>
      <c r="BR334" s="190"/>
      <c r="BS334" s="190"/>
      <c r="BT334" s="190"/>
      <c r="BU334" s="190"/>
      <c r="BV334" s="190"/>
      <c r="BW334" s="190"/>
      <c r="BX334" s="190"/>
      <c r="BY334" s="190"/>
      <c r="BZ334" s="190"/>
      <c r="CA334" s="190"/>
      <c r="CB334" s="190"/>
      <c r="CC334" s="190"/>
      <c r="CD334" s="190"/>
      <c r="CE334" s="190"/>
      <c r="CF334" s="190"/>
      <c r="CG334" s="190"/>
      <c r="CH334" s="190"/>
      <c r="CI334" s="190"/>
      <c r="CJ334" s="190"/>
      <c r="CK334" s="190"/>
      <c r="CL334" s="190"/>
      <c r="CM334" s="190"/>
      <c r="CN334" s="190"/>
      <c r="CO334" s="190"/>
      <c r="CP334" s="190"/>
      <c r="CQ334" s="190"/>
      <c r="CR334" s="190"/>
      <c r="CS334" s="190"/>
      <c r="CT334" s="190"/>
      <c r="CU334" s="190"/>
      <c r="CV334" s="190"/>
      <c r="CW334" s="190"/>
      <c r="CX334" s="190"/>
      <c r="CY334" s="190"/>
      <c r="CZ334" s="190"/>
      <c r="DA334" s="190"/>
      <c r="DB334" s="190"/>
      <c r="DC334" s="190"/>
      <c r="DD334" s="190"/>
      <c r="DE334" s="190"/>
      <c r="DF334" s="190"/>
      <c r="DG334" s="190"/>
      <c r="DH334" s="190"/>
      <c r="DI334" s="190"/>
      <c r="DJ334" s="190"/>
      <c r="DK334" s="190"/>
      <c r="DL334" s="190"/>
      <c r="DM334" s="190"/>
      <c r="DN334" s="190"/>
      <c r="DO334" s="190"/>
      <c r="DP334" s="190"/>
      <c r="DQ334" s="190"/>
      <c r="DR334" s="190"/>
      <c r="DS334" s="190"/>
      <c r="DT334" s="190"/>
      <c r="DU334" s="190"/>
      <c r="DV334" s="190"/>
      <c r="DW334" s="190"/>
      <c r="DX334" s="190"/>
      <c r="DY334" s="190"/>
      <c r="DZ334" s="190"/>
      <c r="EA334" s="190"/>
      <c r="EB334" s="190"/>
      <c r="EC334" s="190"/>
      <c r="ED334" s="190"/>
      <c r="EE334" s="190"/>
      <c r="EF334" s="190"/>
      <c r="EG334" s="190"/>
      <c r="EH334" s="190"/>
      <c r="EI334" s="190"/>
      <c r="EJ334" s="190"/>
      <c r="EK334" s="190"/>
      <c r="EL334" s="190"/>
      <c r="EM334" s="190"/>
      <c r="EN334" s="190"/>
      <c r="EO334" s="190"/>
      <c r="EP334" s="190"/>
      <c r="EQ334" s="190"/>
      <c r="ER334" s="190"/>
      <c r="ES334" s="190"/>
      <c r="ET334" s="190"/>
      <c r="EU334" s="190"/>
      <c r="EV334" s="190"/>
      <c r="EW334" s="190"/>
      <c r="EX334" s="190"/>
      <c r="EY334" s="190"/>
      <c r="EZ334" s="190"/>
      <c r="FA334" s="190"/>
      <c r="FB334" s="190"/>
      <c r="FC334" s="190"/>
      <c r="FD334" s="190"/>
      <c r="FE334" s="190"/>
      <c r="FF334" s="190"/>
      <c r="FG334" s="190"/>
      <c r="FH334" s="190"/>
      <c r="FI334" s="190"/>
      <c r="FJ334" s="190"/>
      <c r="FK334" s="190"/>
      <c r="FL334" s="190"/>
      <c r="FM334" s="190"/>
      <c r="FN334" s="190"/>
      <c r="FO334" s="190"/>
      <c r="FP334" s="190"/>
      <c r="FQ334" s="187"/>
      <c r="FR334" s="187"/>
      <c r="FS334" s="187"/>
      <c r="FT334" s="187"/>
      <c r="FU334" s="187"/>
      <c r="FV334" s="187"/>
      <c r="FW334" s="187"/>
      <c r="FX334" s="187"/>
      <c r="FY334" s="187"/>
      <c r="FZ334" s="187"/>
      <c r="GA334" s="187"/>
      <c r="GB334" s="187"/>
      <c r="GC334" s="187"/>
      <c r="GD334" s="187"/>
      <c r="GE334" s="187"/>
      <c r="GF334" s="187"/>
      <c r="GG334" s="187"/>
      <c r="GH334" s="187"/>
      <c r="GI334" s="187"/>
      <c r="GJ334" s="187"/>
      <c r="GK334" s="190"/>
      <c r="GL334" s="190"/>
      <c r="GM334" s="190"/>
      <c r="GN334" s="190"/>
      <c r="GO334" s="190"/>
      <c r="GP334" s="190"/>
      <c r="GQ334" s="190"/>
      <c r="GR334" s="190"/>
      <c r="GS334" s="190"/>
      <c r="GT334" s="190"/>
      <c r="GU334" s="190"/>
      <c r="GV334" s="190"/>
      <c r="GW334" s="190"/>
      <c r="GX334" s="190"/>
      <c r="GY334" s="190"/>
      <c r="GZ334" s="190"/>
      <c r="HA334" s="190"/>
      <c r="HB334" s="190"/>
      <c r="HC334" s="190"/>
      <c r="HD334" s="190"/>
      <c r="HE334" s="190"/>
      <c r="HF334" s="190"/>
      <c r="HG334" s="190"/>
      <c r="HH334" s="190"/>
      <c r="HI334" s="190"/>
      <c r="HJ334" s="190"/>
      <c r="HK334" s="190"/>
      <c r="HL334" s="190"/>
      <c r="HM334" s="190"/>
      <c r="HN334" s="190"/>
      <c r="HO334" s="190"/>
      <c r="HP334" s="190"/>
      <c r="HQ334" s="190"/>
      <c r="HR334" s="190"/>
      <c r="HS334" s="190"/>
      <c r="HT334" s="190"/>
      <c r="HU334" s="190"/>
      <c r="HV334" s="190"/>
      <c r="HW334" s="190"/>
      <c r="HX334" s="190"/>
      <c r="HY334" s="190"/>
      <c r="HZ334" s="190"/>
      <c r="IA334" s="190"/>
      <c r="IB334" s="190"/>
      <c r="IC334" s="190"/>
      <c r="ID334" s="190"/>
      <c r="IE334" s="190"/>
      <c r="IF334" s="190"/>
      <c r="IG334" s="190"/>
      <c r="IH334" s="190"/>
      <c r="II334" s="190"/>
      <c r="IJ334" s="190"/>
      <c r="IK334" s="190"/>
      <c r="IL334" s="190"/>
      <c r="IM334" s="190"/>
      <c r="IN334" s="190"/>
      <c r="IO334" s="190"/>
      <c r="IP334" s="190"/>
      <c r="IQ334" s="190"/>
      <c r="IR334" s="190"/>
      <c r="IS334" s="190"/>
      <c r="IT334" s="190"/>
      <c r="IU334" s="190"/>
      <c r="IV334" s="190"/>
    </row>
    <row r="337" spans="1:256" ht="15.75">
      <c r="A337" s="215" t="s">
        <v>873</v>
      </c>
      <c r="GK337" s="216"/>
      <c r="GL337" s="216"/>
      <c r="GM337" s="216"/>
      <c r="GN337" s="216"/>
      <c r="GO337" s="216"/>
      <c r="GP337" s="216"/>
      <c r="GQ337" s="216"/>
      <c r="GR337" s="216"/>
      <c r="GS337" s="216"/>
      <c r="GT337" s="216"/>
      <c r="GU337" s="216"/>
      <c r="GV337" s="216"/>
      <c r="GW337" s="216"/>
      <c r="GX337" s="216"/>
      <c r="GY337" s="216"/>
      <c r="GZ337" s="216"/>
      <c r="HA337" s="216"/>
      <c r="HB337" s="216"/>
      <c r="HC337" s="216"/>
      <c r="HD337" s="216"/>
      <c r="HE337" s="216"/>
      <c r="HF337" s="216"/>
      <c r="HG337" s="216"/>
      <c r="HH337" s="216"/>
      <c r="HI337" s="216"/>
      <c r="HJ337" s="216"/>
      <c r="HK337" s="216"/>
      <c r="HL337" s="216"/>
      <c r="HM337" s="216"/>
      <c r="HN337" s="216"/>
      <c r="HO337" s="216"/>
      <c r="HP337" s="216"/>
      <c r="HQ337" s="216"/>
      <c r="HR337" s="216"/>
      <c r="HS337" s="216"/>
      <c r="HT337" s="216"/>
      <c r="HU337" s="216"/>
      <c r="HV337" s="216"/>
      <c r="HW337" s="216"/>
      <c r="HX337" s="216"/>
      <c r="HY337" s="216"/>
      <c r="HZ337" s="216"/>
      <c r="IA337" s="216"/>
      <c r="IB337" s="216"/>
      <c r="IC337" s="216"/>
      <c r="ID337" s="216"/>
      <c r="IE337" s="216"/>
      <c r="IF337" s="216"/>
      <c r="IG337" s="216"/>
      <c r="IH337" s="216"/>
      <c r="II337" s="216"/>
      <c r="IJ337" s="216"/>
      <c r="IK337" s="216"/>
      <c r="IL337" s="216"/>
      <c r="IM337" s="216"/>
      <c r="IN337" s="216"/>
      <c r="IO337" s="216"/>
      <c r="IP337" s="216"/>
      <c r="IQ337" s="216"/>
      <c r="IR337" s="216"/>
      <c r="IS337" s="216"/>
      <c r="IT337" s="216"/>
      <c r="IU337" s="216"/>
      <c r="IV337" s="216"/>
    </row>
    <row r="338" spans="1:256" ht="15.75">
      <c r="A338" s="217" t="s">
        <v>179</v>
      </c>
      <c r="GK338" s="216"/>
      <c r="GL338" s="216"/>
      <c r="GM338" s="216"/>
      <c r="GN338" s="216"/>
      <c r="GO338" s="216"/>
      <c r="GP338" s="216"/>
      <c r="GQ338" s="216"/>
      <c r="GR338" s="216"/>
      <c r="GS338" s="216"/>
      <c r="GT338" s="216"/>
      <c r="GU338" s="216"/>
      <c r="GV338" s="216"/>
      <c r="GW338" s="216"/>
      <c r="GX338" s="216"/>
      <c r="GY338" s="216"/>
      <c r="GZ338" s="216"/>
      <c r="HA338" s="216"/>
      <c r="HB338" s="216"/>
      <c r="HC338" s="216"/>
      <c r="HD338" s="216"/>
      <c r="HE338" s="216"/>
      <c r="HF338" s="216"/>
      <c r="HG338" s="216"/>
      <c r="HH338" s="216"/>
      <c r="HI338" s="216"/>
      <c r="HJ338" s="216"/>
      <c r="HK338" s="216"/>
      <c r="HL338" s="216"/>
      <c r="HM338" s="216"/>
      <c r="HN338" s="216"/>
      <c r="HO338" s="216"/>
      <c r="HP338" s="216"/>
      <c r="HQ338" s="216"/>
      <c r="HR338" s="216"/>
      <c r="HS338" s="216"/>
      <c r="HT338" s="216"/>
      <c r="HU338" s="216"/>
      <c r="HV338" s="216"/>
      <c r="HW338" s="216"/>
      <c r="HX338" s="216"/>
      <c r="HY338" s="216"/>
      <c r="HZ338" s="216"/>
      <c r="IA338" s="216"/>
      <c r="IB338" s="216"/>
      <c r="IC338" s="216"/>
      <c r="ID338" s="216"/>
      <c r="IE338" s="216"/>
      <c r="IF338" s="216"/>
      <c r="IG338" s="216"/>
      <c r="IH338" s="216"/>
      <c r="II338" s="216"/>
      <c r="IJ338" s="216"/>
      <c r="IK338" s="216"/>
      <c r="IL338" s="216"/>
      <c r="IM338" s="216"/>
      <c r="IN338" s="216"/>
      <c r="IO338" s="216"/>
      <c r="IP338" s="216"/>
      <c r="IQ338" s="216"/>
      <c r="IR338" s="216"/>
      <c r="IS338" s="216"/>
      <c r="IT338" s="216"/>
      <c r="IU338" s="216"/>
      <c r="IV338" s="216"/>
    </row>
    <row r="339" spans="1:256" ht="15.75">
      <c r="A339" s="218"/>
      <c r="GK339" s="219"/>
      <c r="GL339" s="219"/>
      <c r="GM339" s="219"/>
      <c r="GN339" s="219"/>
      <c r="GO339" s="219"/>
      <c r="GP339" s="219"/>
      <c r="GQ339" s="219"/>
      <c r="GR339" s="219"/>
      <c r="GS339" s="219"/>
      <c r="GT339" s="219"/>
      <c r="GU339" s="219"/>
      <c r="GV339" s="219"/>
      <c r="GW339" s="219"/>
      <c r="GX339" s="219"/>
      <c r="GY339" s="219"/>
      <c r="GZ339" s="219"/>
      <c r="HA339" s="219"/>
      <c r="HB339" s="219"/>
      <c r="HC339" s="219"/>
      <c r="HD339" s="219"/>
      <c r="HE339" s="219"/>
      <c r="HF339" s="219"/>
      <c r="HG339" s="219"/>
      <c r="HH339" s="219"/>
      <c r="HI339" s="219"/>
      <c r="HJ339" s="219"/>
      <c r="HK339" s="219"/>
      <c r="HL339" s="219"/>
      <c r="HM339" s="219"/>
      <c r="HN339" s="219"/>
      <c r="HO339" s="219"/>
      <c r="HP339" s="219"/>
      <c r="HQ339" s="219"/>
      <c r="HR339" s="219"/>
      <c r="HS339" s="219"/>
      <c r="HT339" s="219"/>
      <c r="HU339" s="219"/>
      <c r="HV339" s="219"/>
      <c r="HW339" s="219"/>
      <c r="HX339" s="219"/>
      <c r="HY339" s="219"/>
      <c r="HZ339" s="219"/>
      <c r="IA339" s="219"/>
      <c r="IB339" s="219"/>
      <c r="IC339" s="219"/>
      <c r="ID339" s="219"/>
      <c r="IE339" s="219"/>
      <c r="IF339" s="219"/>
      <c r="IG339" s="219"/>
      <c r="IH339" s="219"/>
      <c r="II339" s="219"/>
      <c r="IJ339" s="219"/>
      <c r="IK339" s="219"/>
      <c r="IL339" s="219"/>
      <c r="IM339" s="219"/>
      <c r="IN339" s="219"/>
      <c r="IO339" s="219"/>
      <c r="IP339" s="219"/>
      <c r="IQ339" s="219"/>
      <c r="IR339" s="219"/>
      <c r="IS339" s="219"/>
      <c r="IT339" s="219"/>
      <c r="IU339" s="219"/>
      <c r="IV339" s="219"/>
    </row>
    <row r="340" ht="15.75">
      <c r="A340" s="219" t="s">
        <v>180</v>
      </c>
    </row>
    <row r="341" spans="1:256" ht="15.75">
      <c r="A341" s="222" t="s">
        <v>874</v>
      </c>
      <c r="GK341" s="170"/>
      <c r="GL341" s="170"/>
      <c r="GM341" s="170"/>
      <c r="GN341" s="170"/>
      <c r="GO341" s="170"/>
      <c r="GP341" s="170"/>
      <c r="GQ341" s="170"/>
      <c r="GR341" s="170"/>
      <c r="GS341" s="170"/>
      <c r="GT341" s="170"/>
      <c r="GU341" s="170"/>
      <c r="GV341" s="170"/>
      <c r="GW341" s="170"/>
      <c r="GX341" s="170"/>
      <c r="GY341" s="170"/>
      <c r="GZ341" s="170"/>
      <c r="HA341" s="170"/>
      <c r="HB341" s="170"/>
      <c r="HC341" s="170"/>
      <c r="HD341" s="170"/>
      <c r="HE341" s="170"/>
      <c r="HF341" s="170"/>
      <c r="HG341" s="170"/>
      <c r="HH341" s="170"/>
      <c r="HI341" s="170"/>
      <c r="HJ341" s="170"/>
      <c r="HK341" s="170"/>
      <c r="HL341" s="170"/>
      <c r="HM341" s="170"/>
      <c r="HN341" s="170"/>
      <c r="HO341" s="170"/>
      <c r="HP341" s="170"/>
      <c r="HQ341" s="170"/>
      <c r="HR341" s="170"/>
      <c r="HS341" s="170"/>
      <c r="HT341" s="170"/>
      <c r="HU341" s="170"/>
      <c r="HV341" s="170"/>
      <c r="HW341" s="170"/>
      <c r="HX341" s="170"/>
      <c r="HY341" s="170"/>
      <c r="HZ341" s="170"/>
      <c r="IA341" s="170"/>
      <c r="IB341" s="170"/>
      <c r="IC341" s="170"/>
      <c r="ID341" s="170"/>
      <c r="IE341" s="170"/>
      <c r="IF341" s="170"/>
      <c r="IG341" s="170"/>
      <c r="IH341" s="170"/>
      <c r="II341" s="170"/>
      <c r="IJ341" s="170"/>
      <c r="IK341" s="170"/>
      <c r="IL341" s="170"/>
      <c r="IM341" s="170"/>
      <c r="IN341" s="170"/>
      <c r="IO341" s="170"/>
      <c r="IP341" s="170"/>
      <c r="IQ341" s="170"/>
      <c r="IR341" s="170"/>
      <c r="IS341" s="170"/>
      <c r="IT341" s="170"/>
      <c r="IU341" s="170"/>
      <c r="IV341" s="170"/>
    </row>
    <row r="342" spans="1:256" ht="15.75">
      <c r="A342" s="167" t="s">
        <v>875</v>
      </c>
      <c r="GK342" s="170"/>
      <c r="GL342" s="170"/>
      <c r="GM342" s="170"/>
      <c r="GN342" s="170"/>
      <c r="GO342" s="170"/>
      <c r="GP342" s="170"/>
      <c r="GQ342" s="170"/>
      <c r="GR342" s="170"/>
      <c r="GS342" s="170"/>
      <c r="GT342" s="170"/>
      <c r="GU342" s="170"/>
      <c r="GV342" s="170"/>
      <c r="GW342" s="170"/>
      <c r="GX342" s="170"/>
      <c r="GY342" s="170"/>
      <c r="GZ342" s="170"/>
      <c r="HA342" s="170"/>
      <c r="HB342" s="170"/>
      <c r="HC342" s="170"/>
      <c r="HD342" s="170"/>
      <c r="HE342" s="170"/>
      <c r="HF342" s="170"/>
      <c r="HG342" s="170"/>
      <c r="HH342" s="170"/>
      <c r="HI342" s="170"/>
      <c r="HJ342" s="170"/>
      <c r="HK342" s="170"/>
      <c r="HL342" s="170"/>
      <c r="HM342" s="170"/>
      <c r="HN342" s="170"/>
      <c r="HO342" s="170"/>
      <c r="HP342" s="170"/>
      <c r="HQ342" s="170"/>
      <c r="HR342" s="170"/>
      <c r="HS342" s="170"/>
      <c r="HT342" s="170"/>
      <c r="HU342" s="170"/>
      <c r="HV342" s="170"/>
      <c r="HW342" s="170"/>
      <c r="HX342" s="170"/>
      <c r="HY342" s="170"/>
      <c r="HZ342" s="170"/>
      <c r="IA342" s="170"/>
      <c r="IB342" s="170"/>
      <c r="IC342" s="170"/>
      <c r="ID342" s="170"/>
      <c r="IE342" s="170"/>
      <c r="IF342" s="170"/>
      <c r="IG342" s="170"/>
      <c r="IH342" s="170"/>
      <c r="II342" s="170"/>
      <c r="IJ342" s="170"/>
      <c r="IK342" s="170"/>
      <c r="IL342" s="170"/>
      <c r="IM342" s="170"/>
      <c r="IN342" s="170"/>
      <c r="IO342" s="170"/>
      <c r="IP342" s="170"/>
      <c r="IQ342" s="170"/>
      <c r="IR342" s="170"/>
      <c r="IS342" s="170"/>
      <c r="IT342" s="170"/>
      <c r="IU342" s="170"/>
      <c r="IV342" s="170"/>
    </row>
    <row r="343" spans="1:256" ht="15.75">
      <c r="A343" s="167"/>
      <c r="GK343" s="170"/>
      <c r="GL343" s="170"/>
      <c r="GM343" s="170"/>
      <c r="GN343" s="170"/>
      <c r="GO343" s="170"/>
      <c r="GP343" s="170"/>
      <c r="GQ343" s="170"/>
      <c r="GR343" s="170"/>
      <c r="GS343" s="170"/>
      <c r="GT343" s="170"/>
      <c r="GU343" s="170"/>
      <c r="GV343" s="170"/>
      <c r="GW343" s="170"/>
      <c r="GX343" s="170"/>
      <c r="GY343" s="170"/>
      <c r="GZ343" s="170"/>
      <c r="HA343" s="170"/>
      <c r="HB343" s="170"/>
      <c r="HC343" s="170"/>
      <c r="HD343" s="170"/>
      <c r="HE343" s="170"/>
      <c r="HF343" s="170"/>
      <c r="HG343" s="170"/>
      <c r="HH343" s="170"/>
      <c r="HI343" s="170"/>
      <c r="HJ343" s="170"/>
      <c r="HK343" s="170"/>
      <c r="HL343" s="170"/>
      <c r="HM343" s="170"/>
      <c r="HN343" s="170"/>
      <c r="HO343" s="170"/>
      <c r="HP343" s="170"/>
      <c r="HQ343" s="170"/>
      <c r="HR343" s="170"/>
      <c r="HS343" s="170"/>
      <c r="HT343" s="170"/>
      <c r="HU343" s="170"/>
      <c r="HV343" s="170"/>
      <c r="HW343" s="170"/>
      <c r="HX343" s="170"/>
      <c r="HY343" s="170"/>
      <c r="HZ343" s="170"/>
      <c r="IA343" s="170"/>
      <c r="IB343" s="170"/>
      <c r="IC343" s="170"/>
      <c r="ID343" s="170"/>
      <c r="IE343" s="170"/>
      <c r="IF343" s="170"/>
      <c r="IG343" s="170"/>
      <c r="IH343" s="170"/>
      <c r="II343" s="170"/>
      <c r="IJ343" s="170"/>
      <c r="IK343" s="170"/>
      <c r="IL343" s="170"/>
      <c r="IM343" s="170"/>
      <c r="IN343" s="170"/>
      <c r="IO343" s="170"/>
      <c r="IP343" s="170"/>
      <c r="IQ343" s="170"/>
      <c r="IR343" s="170"/>
      <c r="IS343" s="170"/>
      <c r="IT343" s="170"/>
      <c r="IU343" s="170"/>
      <c r="IV343" s="170"/>
    </row>
    <row r="344" ht="15.75">
      <c r="A344" s="220" t="s">
        <v>1055</v>
      </c>
    </row>
    <row r="345" ht="15.75">
      <c r="A345" s="221" t="s">
        <v>1056</v>
      </c>
    </row>
    <row r="346" spans="1:256" ht="15.75">
      <c r="A346" s="219"/>
      <c r="GK346" s="170"/>
      <c r="GL346" s="170"/>
      <c r="GM346" s="170"/>
      <c r="GN346" s="170"/>
      <c r="GO346" s="170"/>
      <c r="GP346" s="170"/>
      <c r="GQ346" s="170"/>
      <c r="GR346" s="170"/>
      <c r="GS346" s="170"/>
      <c r="GT346" s="170"/>
      <c r="GU346" s="170"/>
      <c r="GV346" s="170"/>
      <c r="GW346" s="170"/>
      <c r="GX346" s="170"/>
      <c r="GY346" s="170"/>
      <c r="GZ346" s="170"/>
      <c r="HA346" s="170"/>
      <c r="HB346" s="170"/>
      <c r="HC346" s="170"/>
      <c r="HD346" s="170"/>
      <c r="HE346" s="170"/>
      <c r="HF346" s="170"/>
      <c r="HG346" s="170"/>
      <c r="HH346" s="170"/>
      <c r="HI346" s="170"/>
      <c r="HJ346" s="170"/>
      <c r="HK346" s="170"/>
      <c r="HL346" s="170"/>
      <c r="HM346" s="170"/>
      <c r="HN346" s="170"/>
      <c r="HO346" s="170"/>
      <c r="HP346" s="170"/>
      <c r="HQ346" s="170"/>
      <c r="HR346" s="170"/>
      <c r="HS346" s="170"/>
      <c r="HT346" s="170"/>
      <c r="HU346" s="170"/>
      <c r="HV346" s="170"/>
      <c r="HW346" s="170"/>
      <c r="HX346" s="170"/>
      <c r="HY346" s="170"/>
      <c r="HZ346" s="170"/>
      <c r="IA346" s="170"/>
      <c r="IB346" s="170"/>
      <c r="IC346" s="170"/>
      <c r="ID346" s="170"/>
      <c r="IE346" s="170"/>
      <c r="IF346" s="170"/>
      <c r="IG346" s="170"/>
      <c r="IH346" s="170"/>
      <c r="II346" s="170"/>
      <c r="IJ346" s="170"/>
      <c r="IK346" s="170"/>
      <c r="IL346" s="170"/>
      <c r="IM346" s="170"/>
      <c r="IN346" s="170"/>
      <c r="IO346" s="170"/>
      <c r="IP346" s="170"/>
      <c r="IQ346" s="170"/>
      <c r="IR346" s="170"/>
      <c r="IS346" s="170"/>
      <c r="IT346" s="170"/>
      <c r="IU346" s="170"/>
      <c r="IV346" s="170"/>
    </row>
    <row r="347" spans="1:256" ht="15.75">
      <c r="A347" s="223"/>
      <c r="GK347" s="170"/>
      <c r="GL347" s="170"/>
      <c r="GM347" s="170"/>
      <c r="GN347" s="170"/>
      <c r="GO347" s="170"/>
      <c r="GP347" s="170"/>
      <c r="GQ347" s="170"/>
      <c r="GR347" s="170"/>
      <c r="GS347" s="170"/>
      <c r="GT347" s="170"/>
      <c r="GU347" s="170"/>
      <c r="GV347" s="170"/>
      <c r="GW347" s="170"/>
      <c r="GX347" s="170"/>
      <c r="GY347" s="170"/>
      <c r="GZ347" s="170"/>
      <c r="HA347" s="170"/>
      <c r="HB347" s="170"/>
      <c r="HC347" s="170"/>
      <c r="HD347" s="170"/>
      <c r="HE347" s="170"/>
      <c r="HF347" s="170"/>
      <c r="HG347" s="170"/>
      <c r="HH347" s="170"/>
      <c r="HI347" s="170"/>
      <c r="HJ347" s="170"/>
      <c r="HK347" s="170"/>
      <c r="HL347" s="170"/>
      <c r="HM347" s="170"/>
      <c r="HN347" s="170"/>
      <c r="HO347" s="170"/>
      <c r="HP347" s="170"/>
      <c r="HQ347" s="170"/>
      <c r="HR347" s="170"/>
      <c r="HS347" s="170"/>
      <c r="HT347" s="170"/>
      <c r="HU347" s="170"/>
      <c r="HV347" s="170"/>
      <c r="HW347" s="170"/>
      <c r="HX347" s="170"/>
      <c r="HY347" s="170"/>
      <c r="HZ347" s="170"/>
      <c r="IA347" s="170"/>
      <c r="IB347" s="170"/>
      <c r="IC347" s="170"/>
      <c r="ID347" s="170"/>
      <c r="IE347" s="170"/>
      <c r="IF347" s="170"/>
      <c r="IG347" s="170"/>
      <c r="IH347" s="170"/>
      <c r="II347" s="170"/>
      <c r="IJ347" s="170"/>
      <c r="IK347" s="170"/>
      <c r="IL347" s="170"/>
      <c r="IM347" s="170"/>
      <c r="IN347" s="170"/>
      <c r="IO347" s="170"/>
      <c r="IP347" s="170"/>
      <c r="IQ347" s="170"/>
      <c r="IR347" s="170"/>
      <c r="IS347" s="170"/>
      <c r="IT347" s="170"/>
      <c r="IU347" s="170"/>
      <c r="IV347" s="170"/>
    </row>
    <row r="348" spans="1:256" ht="15.75">
      <c r="A348" s="219" t="s">
        <v>187</v>
      </c>
      <c r="GK348" s="170"/>
      <c r="GL348" s="170"/>
      <c r="GM348" s="170"/>
      <c r="GN348" s="170"/>
      <c r="GO348" s="170"/>
      <c r="GP348" s="170"/>
      <c r="GQ348" s="170"/>
      <c r="GR348" s="170"/>
      <c r="GS348" s="170"/>
      <c r="GT348" s="170"/>
      <c r="GU348" s="170"/>
      <c r="GV348" s="170"/>
      <c r="GW348" s="170"/>
      <c r="GX348" s="170"/>
      <c r="GY348" s="170"/>
      <c r="GZ348" s="170"/>
      <c r="HA348" s="170"/>
      <c r="HB348" s="170"/>
      <c r="HC348" s="170"/>
      <c r="HD348" s="170"/>
      <c r="HE348" s="170"/>
      <c r="HF348" s="170"/>
      <c r="HG348" s="170"/>
      <c r="HH348" s="170"/>
      <c r="HI348" s="170"/>
      <c r="HJ348" s="170"/>
      <c r="HK348" s="170"/>
      <c r="HL348" s="170"/>
      <c r="HM348" s="170"/>
      <c r="HN348" s="170"/>
      <c r="HO348" s="170"/>
      <c r="HP348" s="170"/>
      <c r="HQ348" s="170"/>
      <c r="HR348" s="170"/>
      <c r="HS348" s="170"/>
      <c r="HT348" s="170"/>
      <c r="HU348" s="170"/>
      <c r="HV348" s="170"/>
      <c r="HW348" s="170"/>
      <c r="HX348" s="170"/>
      <c r="HY348" s="170"/>
      <c r="HZ348" s="170"/>
      <c r="IA348" s="170"/>
      <c r="IB348" s="170"/>
      <c r="IC348" s="170"/>
      <c r="ID348" s="170"/>
      <c r="IE348" s="170"/>
      <c r="IF348" s="170"/>
      <c r="IG348" s="170"/>
      <c r="IH348" s="170"/>
      <c r="II348" s="170"/>
      <c r="IJ348" s="170"/>
      <c r="IK348" s="170"/>
      <c r="IL348" s="170"/>
      <c r="IM348" s="170"/>
      <c r="IN348" s="170"/>
      <c r="IO348" s="170"/>
      <c r="IP348" s="170"/>
      <c r="IQ348" s="170"/>
      <c r="IR348" s="170"/>
      <c r="IS348" s="170"/>
      <c r="IT348" s="170"/>
      <c r="IU348" s="170"/>
      <c r="IV348" s="170"/>
    </row>
    <row r="349" spans="1:256" ht="15.75">
      <c r="A349" s="219" t="s">
        <v>876</v>
      </c>
      <c r="GK349" s="170"/>
      <c r="GL349" s="170"/>
      <c r="GM349" s="170"/>
      <c r="GN349" s="170"/>
      <c r="GO349" s="170"/>
      <c r="GP349" s="170"/>
      <c r="GQ349" s="170"/>
      <c r="GR349" s="170"/>
      <c r="GS349" s="170"/>
      <c r="GT349" s="170"/>
      <c r="GU349" s="170"/>
      <c r="GV349" s="170"/>
      <c r="GW349" s="170"/>
      <c r="GX349" s="170"/>
      <c r="GY349" s="170"/>
      <c r="GZ349" s="170"/>
      <c r="HA349" s="170"/>
      <c r="HB349" s="170"/>
      <c r="HC349" s="170"/>
      <c r="HD349" s="170"/>
      <c r="HE349" s="170"/>
      <c r="HF349" s="170"/>
      <c r="HG349" s="170"/>
      <c r="HH349" s="170"/>
      <c r="HI349" s="170"/>
      <c r="HJ349" s="170"/>
      <c r="HK349" s="170"/>
      <c r="HL349" s="170"/>
      <c r="HM349" s="170"/>
      <c r="HN349" s="170"/>
      <c r="HO349" s="170"/>
      <c r="HP349" s="170"/>
      <c r="HQ349" s="170"/>
      <c r="HR349" s="170"/>
      <c r="HS349" s="170"/>
      <c r="HT349" s="170"/>
      <c r="HU349" s="170"/>
      <c r="HV349" s="170"/>
      <c r="HW349" s="170"/>
      <c r="HX349" s="170"/>
      <c r="HY349" s="170"/>
      <c r="HZ349" s="170"/>
      <c r="IA349" s="170"/>
      <c r="IB349" s="170"/>
      <c r="IC349" s="170"/>
      <c r="ID349" s="170"/>
      <c r="IE349" s="170"/>
      <c r="IF349" s="170"/>
      <c r="IG349" s="170"/>
      <c r="IH349" s="170"/>
      <c r="II349" s="170"/>
      <c r="IJ349" s="170"/>
      <c r="IK349" s="170"/>
      <c r="IL349" s="170"/>
      <c r="IM349" s="170"/>
      <c r="IN349" s="170"/>
      <c r="IO349" s="170"/>
      <c r="IP349" s="170"/>
      <c r="IQ349" s="170"/>
      <c r="IR349" s="170"/>
      <c r="IS349" s="170"/>
      <c r="IT349" s="170"/>
      <c r="IU349" s="170"/>
      <c r="IV349" s="170"/>
    </row>
    <row r="350" spans="1:256" ht="15.75">
      <c r="A350" s="219" t="s">
        <v>877</v>
      </c>
      <c r="GK350" s="170"/>
      <c r="GL350" s="170"/>
      <c r="GM350" s="170"/>
      <c r="GN350" s="170"/>
      <c r="GO350" s="170"/>
      <c r="GP350" s="170"/>
      <c r="GQ350" s="170"/>
      <c r="GR350" s="170"/>
      <c r="GS350" s="170"/>
      <c r="GT350" s="170"/>
      <c r="GU350" s="170"/>
      <c r="GV350" s="170"/>
      <c r="GW350" s="170"/>
      <c r="GX350" s="170"/>
      <c r="GY350" s="170"/>
      <c r="GZ350" s="170"/>
      <c r="HA350" s="170"/>
      <c r="HB350" s="170"/>
      <c r="HC350" s="170"/>
      <c r="HD350" s="170"/>
      <c r="HE350" s="170"/>
      <c r="HF350" s="170"/>
      <c r="HG350" s="170"/>
      <c r="HH350" s="170"/>
      <c r="HI350" s="170"/>
      <c r="HJ350" s="170"/>
      <c r="HK350" s="170"/>
      <c r="HL350" s="170"/>
      <c r="HM350" s="170"/>
      <c r="HN350" s="170"/>
      <c r="HO350" s="170"/>
      <c r="HP350" s="170"/>
      <c r="HQ350" s="170"/>
      <c r="HR350" s="170"/>
      <c r="HS350" s="170"/>
      <c r="HT350" s="170"/>
      <c r="HU350" s="170"/>
      <c r="HV350" s="170"/>
      <c r="HW350" s="170"/>
      <c r="HX350" s="170"/>
      <c r="HY350" s="170"/>
      <c r="HZ350" s="170"/>
      <c r="IA350" s="170"/>
      <c r="IB350" s="170"/>
      <c r="IC350" s="170"/>
      <c r="ID350" s="170"/>
      <c r="IE350" s="170"/>
      <c r="IF350" s="170"/>
      <c r="IG350" s="170"/>
      <c r="IH350" s="170"/>
      <c r="II350" s="170"/>
      <c r="IJ350" s="170"/>
      <c r="IK350" s="170"/>
      <c r="IL350" s="170"/>
      <c r="IM350" s="170"/>
      <c r="IN350" s="170"/>
      <c r="IO350" s="170"/>
      <c r="IP350" s="170"/>
      <c r="IQ350" s="170"/>
      <c r="IR350" s="170"/>
      <c r="IS350" s="170"/>
      <c r="IT350" s="170"/>
      <c r="IU350" s="170"/>
      <c r="IV350" s="170"/>
    </row>
  </sheetData>
  <sheetProtection/>
  <printOptions/>
  <pageMargins left="0.11811023622047245" right="0.11811023622047245" top="0.31496062992125984" bottom="0.31496062992125984" header="0.11811023622047245" footer="0.15748031496062992"/>
  <pageSetup horizontalDpi="600" verticalDpi="600" orientation="landscape" paperSize="9" scale="44" r:id="rId3"/>
  <headerFoot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5.8515625" style="141" customWidth="1"/>
    <col min="2" max="2" width="50.00390625" style="141" customWidth="1"/>
    <col min="3" max="11" width="16.00390625" style="141" customWidth="1"/>
    <col min="12" max="12" width="9.28125" style="141" customWidth="1"/>
    <col min="13" max="223" width="9.140625" style="141" customWidth="1"/>
    <col min="224" max="224" width="5.8515625" style="141" customWidth="1"/>
    <col min="225" max="225" width="50.00390625" style="141" customWidth="1"/>
    <col min="226" max="234" width="16.00390625" style="141" customWidth="1"/>
    <col min="235" max="16384" width="9.140625" style="141" customWidth="1"/>
  </cols>
  <sheetData>
    <row r="1" spans="1:11" ht="15.75">
      <c r="A1" s="138"/>
      <c r="B1" s="139"/>
      <c r="C1" s="138"/>
      <c r="D1" s="138"/>
      <c r="E1" s="138"/>
      <c r="F1" s="138"/>
      <c r="G1" s="138"/>
      <c r="H1" s="138"/>
      <c r="I1" s="138"/>
      <c r="J1" s="138"/>
      <c r="K1" s="140" t="s">
        <v>551</v>
      </c>
    </row>
    <row r="2" spans="1:11" ht="15.75">
      <c r="A2" s="138"/>
      <c r="B2" s="139"/>
      <c r="C2" s="138"/>
      <c r="D2" s="138"/>
      <c r="E2" s="138"/>
      <c r="F2" s="138"/>
      <c r="G2" s="138"/>
      <c r="H2" s="138"/>
      <c r="I2" s="138"/>
      <c r="J2" s="138"/>
      <c r="K2" s="140"/>
    </row>
    <row r="3" spans="1:11" ht="15.75">
      <c r="A3" s="142" t="s">
        <v>552</v>
      </c>
      <c r="B3" s="143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5.75">
      <c r="A4" s="142" t="s">
        <v>553</v>
      </c>
      <c r="B4" s="143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5.75">
      <c r="A5" s="142"/>
      <c r="B5" s="143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31.5">
      <c r="A6" s="144" t="s">
        <v>554</v>
      </c>
      <c r="B6" s="145" t="s">
        <v>555</v>
      </c>
      <c r="C6" s="293" t="s">
        <v>556</v>
      </c>
      <c r="D6" s="294"/>
      <c r="E6" s="295"/>
      <c r="F6" s="293" t="s">
        <v>557</v>
      </c>
      <c r="G6" s="294"/>
      <c r="H6" s="295"/>
      <c r="I6" s="293" t="s">
        <v>558</v>
      </c>
      <c r="J6" s="294"/>
      <c r="K6" s="295"/>
    </row>
    <row r="7" spans="1:11" ht="47.25">
      <c r="A7" s="146"/>
      <c r="B7" s="147"/>
      <c r="C7" s="148" t="s">
        <v>559</v>
      </c>
      <c r="D7" s="148" t="s">
        <v>560</v>
      </c>
      <c r="E7" s="148" t="s">
        <v>561</v>
      </c>
      <c r="F7" s="148" t="s">
        <v>559</v>
      </c>
      <c r="G7" s="148" t="s">
        <v>560</v>
      </c>
      <c r="H7" s="148" t="s">
        <v>561</v>
      </c>
      <c r="I7" s="148" t="s">
        <v>559</v>
      </c>
      <c r="J7" s="148" t="s">
        <v>560</v>
      </c>
      <c r="K7" s="148" t="s">
        <v>561</v>
      </c>
    </row>
    <row r="8" spans="1:11" ht="15.75">
      <c r="A8" s="149">
        <v>1</v>
      </c>
      <c r="B8" s="150" t="s">
        <v>562</v>
      </c>
      <c r="C8" s="151">
        <v>8215748</v>
      </c>
      <c r="D8" s="152">
        <v>9043180</v>
      </c>
      <c r="E8" s="152">
        <v>1811931</v>
      </c>
      <c r="F8" s="151">
        <v>30280207</v>
      </c>
      <c r="G8" s="152">
        <v>30127343</v>
      </c>
      <c r="H8" s="152">
        <v>4499389</v>
      </c>
      <c r="I8" s="153">
        <f>C8+F8</f>
        <v>38495955</v>
      </c>
      <c r="J8" s="153">
        <f>D8+G8</f>
        <v>39170523</v>
      </c>
      <c r="K8" s="153">
        <f>E8+H8</f>
        <v>6311320</v>
      </c>
    </row>
    <row r="9" spans="1:11" ht="15.75">
      <c r="A9" s="149">
        <v>2</v>
      </c>
      <c r="B9" s="150" t="s">
        <v>563</v>
      </c>
      <c r="C9" s="151">
        <v>30333</v>
      </c>
      <c r="D9" s="152">
        <v>30333</v>
      </c>
      <c r="E9" s="152">
        <v>7813</v>
      </c>
      <c r="F9" s="151">
        <v>535919</v>
      </c>
      <c r="G9" s="152">
        <v>535919</v>
      </c>
      <c r="H9" s="152">
        <v>94528</v>
      </c>
      <c r="I9" s="153">
        <f aca="true" t="shared" si="0" ref="I9:K24">C9+F9</f>
        <v>566252</v>
      </c>
      <c r="J9" s="153">
        <f t="shared" si="0"/>
        <v>566252</v>
      </c>
      <c r="K9" s="153">
        <f t="shared" si="0"/>
        <v>102341</v>
      </c>
    </row>
    <row r="10" spans="1:12" ht="15.75">
      <c r="A10" s="149">
        <v>3</v>
      </c>
      <c r="B10" s="150" t="s">
        <v>564</v>
      </c>
      <c r="C10" s="151">
        <f>32553+1200</f>
        <v>33753</v>
      </c>
      <c r="D10" s="152">
        <v>33753</v>
      </c>
      <c r="E10" s="152">
        <v>8511</v>
      </c>
      <c r="F10" s="151">
        <f>336247+346293</f>
        <v>682540</v>
      </c>
      <c r="G10" s="152">
        <v>696940</v>
      </c>
      <c r="H10" s="152">
        <v>163346</v>
      </c>
      <c r="I10" s="153">
        <f t="shared" si="0"/>
        <v>716293</v>
      </c>
      <c r="J10" s="153">
        <f t="shared" si="0"/>
        <v>730693</v>
      </c>
      <c r="K10" s="153">
        <f t="shared" si="0"/>
        <v>171857</v>
      </c>
      <c r="L10" s="154"/>
    </row>
    <row r="11" spans="1:11" ht="15.75">
      <c r="A11" s="149">
        <v>4</v>
      </c>
      <c r="B11" s="150" t="s">
        <v>565</v>
      </c>
      <c r="C11" s="151">
        <v>29893</v>
      </c>
      <c r="D11" s="152">
        <v>31034</v>
      </c>
      <c r="E11" s="152">
        <v>9397</v>
      </c>
      <c r="F11" s="151">
        <v>439477</v>
      </c>
      <c r="G11" s="152">
        <v>439477</v>
      </c>
      <c r="H11" s="152">
        <v>118512</v>
      </c>
      <c r="I11" s="153">
        <f t="shared" si="0"/>
        <v>469370</v>
      </c>
      <c r="J11" s="153">
        <f t="shared" si="0"/>
        <v>470511</v>
      </c>
      <c r="K11" s="153">
        <f t="shared" si="0"/>
        <v>127909</v>
      </c>
    </row>
    <row r="12" spans="1:11" ht="15.75">
      <c r="A12" s="149">
        <v>5</v>
      </c>
      <c r="B12" s="150" t="s">
        <v>566</v>
      </c>
      <c r="C12" s="151">
        <v>23380</v>
      </c>
      <c r="D12" s="152">
        <v>23380</v>
      </c>
      <c r="E12" s="152">
        <v>6577</v>
      </c>
      <c r="F12" s="151">
        <v>195221</v>
      </c>
      <c r="G12" s="152">
        <v>215091</v>
      </c>
      <c r="H12" s="152">
        <v>58274</v>
      </c>
      <c r="I12" s="153">
        <f t="shared" si="0"/>
        <v>218601</v>
      </c>
      <c r="J12" s="153">
        <f t="shared" si="0"/>
        <v>238471</v>
      </c>
      <c r="K12" s="153">
        <f t="shared" si="0"/>
        <v>64851</v>
      </c>
    </row>
    <row r="13" spans="1:11" ht="31.5">
      <c r="A13" s="149">
        <v>6</v>
      </c>
      <c r="B13" s="150" t="s">
        <v>567</v>
      </c>
      <c r="C13" s="151">
        <v>41698268</v>
      </c>
      <c r="D13" s="152">
        <v>13656530</v>
      </c>
      <c r="E13" s="152">
        <v>2562195</v>
      </c>
      <c r="F13" s="151">
        <v>3172307</v>
      </c>
      <c r="G13" s="152">
        <v>2996290</v>
      </c>
      <c r="H13" s="152">
        <v>744539</v>
      </c>
      <c r="I13" s="153">
        <f t="shared" si="0"/>
        <v>44870575</v>
      </c>
      <c r="J13" s="153">
        <f t="shared" si="0"/>
        <v>16652820</v>
      </c>
      <c r="K13" s="153">
        <f t="shared" si="0"/>
        <v>3306734</v>
      </c>
    </row>
    <row r="14" spans="1:11" ht="15.75">
      <c r="A14" s="149">
        <v>7</v>
      </c>
      <c r="B14" s="150" t="s">
        <v>568</v>
      </c>
      <c r="C14" s="155"/>
      <c r="D14" s="152">
        <v>2991734</v>
      </c>
      <c r="E14" s="152">
        <v>511040</v>
      </c>
      <c r="F14" s="155"/>
      <c r="G14" s="152">
        <v>162071</v>
      </c>
      <c r="H14" s="152">
        <v>30743</v>
      </c>
      <c r="I14" s="153">
        <f t="shared" si="0"/>
        <v>0</v>
      </c>
      <c r="J14" s="153">
        <f t="shared" si="0"/>
        <v>3153805</v>
      </c>
      <c r="K14" s="153">
        <f t="shared" si="0"/>
        <v>541783</v>
      </c>
    </row>
    <row r="15" spans="1:11" ht="15.75">
      <c r="A15" s="149">
        <v>8</v>
      </c>
      <c r="B15" s="150" t="s">
        <v>569</v>
      </c>
      <c r="C15" s="155"/>
      <c r="D15" s="152">
        <v>544497</v>
      </c>
      <c r="E15" s="152">
        <v>94410</v>
      </c>
      <c r="F15" s="155"/>
      <c r="G15" s="152">
        <v>13946</v>
      </c>
      <c r="H15" s="152">
        <v>2170</v>
      </c>
      <c r="I15" s="153">
        <f t="shared" si="0"/>
        <v>0</v>
      </c>
      <c r="J15" s="153">
        <f t="shared" si="0"/>
        <v>558443</v>
      </c>
      <c r="K15" s="153">
        <f t="shared" si="0"/>
        <v>96580</v>
      </c>
    </row>
    <row r="16" spans="1:11" ht="15.75">
      <c r="A16" s="149">
        <v>9</v>
      </c>
      <c r="B16" s="150" t="s">
        <v>570</v>
      </c>
      <c r="C16" s="155"/>
      <c r="D16" s="152">
        <v>3327727</v>
      </c>
      <c r="E16" s="152">
        <v>500037</v>
      </c>
      <c r="F16" s="155"/>
      <c r="G16" s="152">
        <v>0</v>
      </c>
      <c r="H16" s="152">
        <v>0</v>
      </c>
      <c r="I16" s="153">
        <f t="shared" si="0"/>
        <v>0</v>
      </c>
      <c r="J16" s="153">
        <f t="shared" si="0"/>
        <v>3327727</v>
      </c>
      <c r="K16" s="153">
        <f t="shared" si="0"/>
        <v>500037</v>
      </c>
    </row>
    <row r="17" spans="1:11" ht="15.75">
      <c r="A17" s="149">
        <v>10</v>
      </c>
      <c r="B17" s="150" t="s">
        <v>571</v>
      </c>
      <c r="C17" s="155"/>
      <c r="D17" s="152">
        <v>2501893</v>
      </c>
      <c r="E17" s="152">
        <v>655861</v>
      </c>
      <c r="F17" s="155"/>
      <c r="G17" s="152">
        <v>0</v>
      </c>
      <c r="H17" s="152">
        <v>0</v>
      </c>
      <c r="I17" s="153">
        <f t="shared" si="0"/>
        <v>0</v>
      </c>
      <c r="J17" s="153">
        <f t="shared" si="0"/>
        <v>2501893</v>
      </c>
      <c r="K17" s="153">
        <f t="shared" si="0"/>
        <v>655861</v>
      </c>
    </row>
    <row r="18" spans="1:11" ht="15.75">
      <c r="A18" s="149">
        <v>11</v>
      </c>
      <c r="B18" s="150" t="s">
        <v>572</v>
      </c>
      <c r="C18" s="155"/>
      <c r="D18" s="152">
        <v>1333193</v>
      </c>
      <c r="E18" s="152">
        <v>211947</v>
      </c>
      <c r="F18" s="155"/>
      <c r="G18" s="152">
        <v>0</v>
      </c>
      <c r="H18" s="152">
        <v>0</v>
      </c>
      <c r="I18" s="153">
        <f t="shared" si="0"/>
        <v>0</v>
      </c>
      <c r="J18" s="153">
        <f t="shared" si="0"/>
        <v>1333193</v>
      </c>
      <c r="K18" s="153">
        <f t="shared" si="0"/>
        <v>211947</v>
      </c>
    </row>
    <row r="19" spans="1:11" ht="15.75">
      <c r="A19" s="149">
        <v>12</v>
      </c>
      <c r="B19" s="150" t="s">
        <v>573</v>
      </c>
      <c r="C19" s="155"/>
      <c r="D19" s="152">
        <v>772105</v>
      </c>
      <c r="E19" s="152">
        <v>219538</v>
      </c>
      <c r="F19" s="155"/>
      <c r="G19" s="152">
        <v>0</v>
      </c>
      <c r="H19" s="152">
        <v>0</v>
      </c>
      <c r="I19" s="153">
        <f t="shared" si="0"/>
        <v>0</v>
      </c>
      <c r="J19" s="153">
        <f t="shared" si="0"/>
        <v>772105</v>
      </c>
      <c r="K19" s="153">
        <f t="shared" si="0"/>
        <v>219538</v>
      </c>
    </row>
    <row r="20" spans="1:11" ht="15.75">
      <c r="A20" s="149">
        <v>13</v>
      </c>
      <c r="B20" s="150" t="s">
        <v>574</v>
      </c>
      <c r="C20" s="155"/>
      <c r="D20" s="152">
        <v>5360950</v>
      </c>
      <c r="E20" s="152">
        <v>970235</v>
      </c>
      <c r="F20" s="155"/>
      <c r="G20" s="152">
        <v>0</v>
      </c>
      <c r="H20" s="152">
        <v>0</v>
      </c>
      <c r="I20" s="153">
        <f t="shared" si="0"/>
        <v>0</v>
      </c>
      <c r="J20" s="153">
        <f t="shared" si="0"/>
        <v>5360950</v>
      </c>
      <c r="K20" s="153">
        <f t="shared" si="0"/>
        <v>970235</v>
      </c>
    </row>
    <row r="21" spans="1:11" ht="15.75">
      <c r="A21" s="149">
        <v>14</v>
      </c>
      <c r="B21" s="150" t="s">
        <v>575</v>
      </c>
      <c r="C21" s="155"/>
      <c r="D21" s="152">
        <v>2060172</v>
      </c>
      <c r="E21" s="152">
        <v>353358</v>
      </c>
      <c r="F21" s="155"/>
      <c r="G21" s="152">
        <v>0</v>
      </c>
      <c r="H21" s="152">
        <v>0</v>
      </c>
      <c r="I21" s="153">
        <f t="shared" si="0"/>
        <v>0</v>
      </c>
      <c r="J21" s="153">
        <f t="shared" si="0"/>
        <v>2060172</v>
      </c>
      <c r="K21" s="153">
        <f t="shared" si="0"/>
        <v>353358</v>
      </c>
    </row>
    <row r="22" spans="1:11" ht="15.75">
      <c r="A22" s="149">
        <v>15</v>
      </c>
      <c r="B22" s="150" t="s">
        <v>576</v>
      </c>
      <c r="C22" s="155"/>
      <c r="D22" s="152">
        <v>2371565</v>
      </c>
      <c r="E22" s="152">
        <v>419998</v>
      </c>
      <c r="F22" s="155"/>
      <c r="G22" s="152">
        <v>0</v>
      </c>
      <c r="H22" s="152">
        <v>0</v>
      </c>
      <c r="I22" s="153">
        <f t="shared" si="0"/>
        <v>0</v>
      </c>
      <c r="J22" s="153">
        <f t="shared" si="0"/>
        <v>2371565</v>
      </c>
      <c r="K22" s="153">
        <f t="shared" si="0"/>
        <v>419998</v>
      </c>
    </row>
    <row r="23" spans="1:11" ht="15.75">
      <c r="A23" s="149">
        <v>16</v>
      </c>
      <c r="B23" s="150" t="s">
        <v>577</v>
      </c>
      <c r="C23" s="155"/>
      <c r="D23" s="152">
        <v>1373599</v>
      </c>
      <c r="E23" s="152">
        <v>280251</v>
      </c>
      <c r="F23" s="155"/>
      <c r="G23" s="152">
        <v>0</v>
      </c>
      <c r="H23" s="152">
        <v>0</v>
      </c>
      <c r="I23" s="153">
        <f t="shared" si="0"/>
        <v>0</v>
      </c>
      <c r="J23" s="153">
        <f t="shared" si="0"/>
        <v>1373599</v>
      </c>
      <c r="K23" s="153">
        <f t="shared" si="0"/>
        <v>280251</v>
      </c>
    </row>
    <row r="24" spans="1:11" ht="15.75">
      <c r="A24" s="149">
        <v>17</v>
      </c>
      <c r="B24" s="150" t="s">
        <v>578</v>
      </c>
      <c r="C24" s="155"/>
      <c r="D24" s="152">
        <v>239636</v>
      </c>
      <c r="E24" s="152">
        <v>42047</v>
      </c>
      <c r="F24" s="155"/>
      <c r="G24" s="152">
        <v>0</v>
      </c>
      <c r="H24" s="152">
        <v>0</v>
      </c>
      <c r="I24" s="153">
        <f t="shared" si="0"/>
        <v>0</v>
      </c>
      <c r="J24" s="153">
        <f t="shared" si="0"/>
        <v>239636</v>
      </c>
      <c r="K24" s="153">
        <f t="shared" si="0"/>
        <v>42047</v>
      </c>
    </row>
    <row r="25" spans="1:11" ht="15.75">
      <c r="A25" s="149">
        <v>18</v>
      </c>
      <c r="B25" s="150" t="s">
        <v>579</v>
      </c>
      <c r="C25" s="155"/>
      <c r="D25" s="152">
        <v>504743</v>
      </c>
      <c r="E25" s="152">
        <v>80061</v>
      </c>
      <c r="F25" s="155"/>
      <c r="G25" s="152">
        <v>0</v>
      </c>
      <c r="H25" s="152">
        <v>0</v>
      </c>
      <c r="I25" s="153">
        <f aca="true" t="shared" si="1" ref="I25:K46">C25+F25</f>
        <v>0</v>
      </c>
      <c r="J25" s="153">
        <f t="shared" si="1"/>
        <v>504743</v>
      </c>
      <c r="K25" s="153">
        <f t="shared" si="1"/>
        <v>80061</v>
      </c>
    </row>
    <row r="26" spans="1:11" ht="15.75">
      <c r="A26" s="149">
        <v>19</v>
      </c>
      <c r="B26" s="150" t="s">
        <v>580</v>
      </c>
      <c r="C26" s="155"/>
      <c r="D26" s="152">
        <v>190438</v>
      </c>
      <c r="E26" s="152">
        <v>54603</v>
      </c>
      <c r="F26" s="155"/>
      <c r="G26" s="152">
        <v>0</v>
      </c>
      <c r="H26" s="152">
        <v>0</v>
      </c>
      <c r="I26" s="153">
        <f t="shared" si="1"/>
        <v>0</v>
      </c>
      <c r="J26" s="153">
        <f t="shared" si="1"/>
        <v>190438</v>
      </c>
      <c r="K26" s="153">
        <f t="shared" si="1"/>
        <v>54603</v>
      </c>
    </row>
    <row r="27" spans="1:11" ht="15.75">
      <c r="A27" s="149">
        <v>20</v>
      </c>
      <c r="B27" s="150" t="s">
        <v>581</v>
      </c>
      <c r="C27" s="155"/>
      <c r="D27" s="152">
        <v>266231</v>
      </c>
      <c r="E27" s="152">
        <v>66393</v>
      </c>
      <c r="F27" s="155"/>
      <c r="G27" s="152">
        <v>0</v>
      </c>
      <c r="H27" s="152">
        <v>0</v>
      </c>
      <c r="I27" s="153">
        <f t="shared" si="1"/>
        <v>0</v>
      </c>
      <c r="J27" s="153">
        <f t="shared" si="1"/>
        <v>266231</v>
      </c>
      <c r="K27" s="153">
        <f t="shared" si="1"/>
        <v>66393</v>
      </c>
    </row>
    <row r="28" spans="1:11" ht="15.75">
      <c r="A28" s="149">
        <v>21</v>
      </c>
      <c r="B28" s="150" t="s">
        <v>582</v>
      </c>
      <c r="C28" s="155"/>
      <c r="D28" s="152">
        <v>238574</v>
      </c>
      <c r="E28" s="152">
        <v>47860</v>
      </c>
      <c r="F28" s="155"/>
      <c r="G28" s="152">
        <v>0</v>
      </c>
      <c r="H28" s="152">
        <v>0</v>
      </c>
      <c r="I28" s="153">
        <f t="shared" si="1"/>
        <v>0</v>
      </c>
      <c r="J28" s="153">
        <f t="shared" si="1"/>
        <v>238574</v>
      </c>
      <c r="K28" s="153">
        <f t="shared" si="1"/>
        <v>47860</v>
      </c>
    </row>
    <row r="29" spans="1:11" ht="15.75">
      <c r="A29" s="149">
        <v>22</v>
      </c>
      <c r="B29" s="150" t="s">
        <v>583</v>
      </c>
      <c r="C29" s="155"/>
      <c r="D29" s="152">
        <v>467508</v>
      </c>
      <c r="E29" s="152">
        <v>109840</v>
      </c>
      <c r="F29" s="155"/>
      <c r="G29" s="152">
        <v>0</v>
      </c>
      <c r="H29" s="152">
        <v>0</v>
      </c>
      <c r="I29" s="153">
        <f t="shared" si="1"/>
        <v>0</v>
      </c>
      <c r="J29" s="153">
        <f t="shared" si="1"/>
        <v>467508</v>
      </c>
      <c r="K29" s="153">
        <f t="shared" si="1"/>
        <v>109840</v>
      </c>
    </row>
    <row r="30" spans="1:11" ht="15.75">
      <c r="A30" s="149">
        <v>23</v>
      </c>
      <c r="B30" s="150" t="s">
        <v>584</v>
      </c>
      <c r="C30" s="155"/>
      <c r="D30" s="152">
        <v>310453</v>
      </c>
      <c r="E30" s="152">
        <v>85158</v>
      </c>
      <c r="F30" s="155"/>
      <c r="G30" s="152">
        <v>0</v>
      </c>
      <c r="H30" s="152">
        <v>0</v>
      </c>
      <c r="I30" s="153">
        <f t="shared" si="1"/>
        <v>0</v>
      </c>
      <c r="J30" s="153">
        <f t="shared" si="1"/>
        <v>310453</v>
      </c>
      <c r="K30" s="153">
        <f t="shared" si="1"/>
        <v>85158</v>
      </c>
    </row>
    <row r="31" spans="1:11" ht="15.75">
      <c r="A31" s="149">
        <v>24</v>
      </c>
      <c r="B31" s="150" t="s">
        <v>585</v>
      </c>
      <c r="C31" s="155"/>
      <c r="D31" s="152">
        <v>239551</v>
      </c>
      <c r="E31" s="152">
        <v>68734</v>
      </c>
      <c r="F31" s="155"/>
      <c r="G31" s="152">
        <v>0</v>
      </c>
      <c r="H31" s="152">
        <v>0</v>
      </c>
      <c r="I31" s="153">
        <f t="shared" si="1"/>
        <v>0</v>
      </c>
      <c r="J31" s="153">
        <f t="shared" si="1"/>
        <v>239551</v>
      </c>
      <c r="K31" s="153">
        <f t="shared" si="1"/>
        <v>68734</v>
      </c>
    </row>
    <row r="32" spans="1:11" ht="15.75">
      <c r="A32" s="149">
        <v>25</v>
      </c>
      <c r="B32" s="150" t="s">
        <v>586</v>
      </c>
      <c r="C32" s="155"/>
      <c r="D32" s="152">
        <v>744161</v>
      </c>
      <c r="E32" s="152">
        <v>147210</v>
      </c>
      <c r="F32" s="155"/>
      <c r="G32" s="152">
        <v>0</v>
      </c>
      <c r="H32" s="152">
        <v>0</v>
      </c>
      <c r="I32" s="153">
        <f t="shared" si="1"/>
        <v>0</v>
      </c>
      <c r="J32" s="153">
        <f t="shared" si="1"/>
        <v>744161</v>
      </c>
      <c r="K32" s="153">
        <f t="shared" si="1"/>
        <v>147210</v>
      </c>
    </row>
    <row r="33" spans="1:11" ht="15.75">
      <c r="A33" s="149">
        <v>26</v>
      </c>
      <c r="B33" s="150" t="s">
        <v>587</v>
      </c>
      <c r="C33" s="155"/>
      <c r="D33" s="152">
        <v>413737</v>
      </c>
      <c r="E33" s="152">
        <v>115339</v>
      </c>
      <c r="F33" s="155"/>
      <c r="G33" s="152">
        <v>0</v>
      </c>
      <c r="H33" s="152">
        <v>0</v>
      </c>
      <c r="I33" s="153">
        <f t="shared" si="1"/>
        <v>0</v>
      </c>
      <c r="J33" s="153">
        <f t="shared" si="1"/>
        <v>413737</v>
      </c>
      <c r="K33" s="153">
        <f t="shared" si="1"/>
        <v>115339</v>
      </c>
    </row>
    <row r="34" spans="1:11" ht="31.5">
      <c r="A34" s="149">
        <v>27</v>
      </c>
      <c r="B34" s="150" t="s">
        <v>588</v>
      </c>
      <c r="C34" s="155"/>
      <c r="D34" s="152">
        <v>1978372</v>
      </c>
      <c r="E34" s="152">
        <v>287842</v>
      </c>
      <c r="F34" s="155"/>
      <c r="G34" s="152">
        <v>0</v>
      </c>
      <c r="H34" s="152">
        <v>0</v>
      </c>
      <c r="I34" s="153">
        <f t="shared" si="1"/>
        <v>0</v>
      </c>
      <c r="J34" s="153">
        <f t="shared" si="1"/>
        <v>1978372</v>
      </c>
      <c r="K34" s="153">
        <f t="shared" si="1"/>
        <v>287842</v>
      </c>
    </row>
    <row r="35" spans="1:11" ht="31.5">
      <c r="A35" s="149">
        <v>28</v>
      </c>
      <c r="B35" s="150" t="s">
        <v>589</v>
      </c>
      <c r="C35" s="155"/>
      <c r="D35" s="152">
        <v>281527</v>
      </c>
      <c r="E35" s="152">
        <v>59550</v>
      </c>
      <c r="F35" s="155"/>
      <c r="G35" s="152">
        <v>0</v>
      </c>
      <c r="H35" s="152">
        <v>0</v>
      </c>
      <c r="I35" s="153">
        <f t="shared" si="1"/>
        <v>0</v>
      </c>
      <c r="J35" s="153">
        <f t="shared" si="1"/>
        <v>281527</v>
      </c>
      <c r="K35" s="153">
        <f t="shared" si="1"/>
        <v>59550</v>
      </c>
    </row>
    <row r="36" spans="1:11" ht="15.75">
      <c r="A36" s="149">
        <v>29</v>
      </c>
      <c r="B36" s="156" t="s">
        <v>590</v>
      </c>
      <c r="C36" s="151">
        <v>12789487</v>
      </c>
      <c r="D36" s="152">
        <v>12862314</v>
      </c>
      <c r="E36" s="152">
        <v>2851167</v>
      </c>
      <c r="F36" s="151">
        <v>2641195</v>
      </c>
      <c r="G36" s="152">
        <v>2641195</v>
      </c>
      <c r="H36" s="152">
        <v>637427</v>
      </c>
      <c r="I36" s="153">
        <f t="shared" si="1"/>
        <v>15430682</v>
      </c>
      <c r="J36" s="153">
        <f t="shared" si="1"/>
        <v>15503509</v>
      </c>
      <c r="K36" s="153">
        <f t="shared" si="1"/>
        <v>3488594</v>
      </c>
    </row>
    <row r="37" spans="1:11" ht="15.75">
      <c r="A37" s="149">
        <v>30</v>
      </c>
      <c r="B37" s="156" t="s">
        <v>591</v>
      </c>
      <c r="C37" s="155"/>
      <c r="D37" s="152">
        <v>0</v>
      </c>
      <c r="E37" s="152">
        <v>0</v>
      </c>
      <c r="F37" s="151">
        <v>561792</v>
      </c>
      <c r="G37" s="152">
        <v>561792</v>
      </c>
      <c r="H37" s="152">
        <v>127915</v>
      </c>
      <c r="I37" s="153">
        <f t="shared" si="1"/>
        <v>561792</v>
      </c>
      <c r="J37" s="153">
        <f t="shared" si="1"/>
        <v>561792</v>
      </c>
      <c r="K37" s="153">
        <f t="shared" si="1"/>
        <v>127915</v>
      </c>
    </row>
    <row r="38" spans="1:11" ht="31.5">
      <c r="A38" s="149">
        <v>31</v>
      </c>
      <c r="B38" s="156" t="s">
        <v>592</v>
      </c>
      <c r="C38" s="151">
        <f>4769520-3655572</f>
        <v>1113948</v>
      </c>
      <c r="D38" s="152">
        <v>1113948</v>
      </c>
      <c r="E38" s="152">
        <v>304188</v>
      </c>
      <c r="F38" s="151">
        <f>2194468-530287</f>
        <v>1664181</v>
      </c>
      <c r="G38" s="152">
        <v>1657181</v>
      </c>
      <c r="H38" s="152">
        <v>228528</v>
      </c>
      <c r="I38" s="153">
        <f t="shared" si="1"/>
        <v>2778129</v>
      </c>
      <c r="J38" s="153">
        <f t="shared" si="1"/>
        <v>2771129</v>
      </c>
      <c r="K38" s="153">
        <f t="shared" si="1"/>
        <v>532716</v>
      </c>
    </row>
    <row r="39" spans="1:11" ht="15.75">
      <c r="A39" s="149">
        <v>32</v>
      </c>
      <c r="B39" s="150" t="s">
        <v>593</v>
      </c>
      <c r="C39" s="151">
        <v>2414083</v>
      </c>
      <c r="D39" s="152">
        <v>2414083</v>
      </c>
      <c r="E39" s="152">
        <v>337536</v>
      </c>
      <c r="F39" s="151">
        <v>510287</v>
      </c>
      <c r="G39" s="152">
        <v>519227</v>
      </c>
      <c r="H39" s="152">
        <v>46371</v>
      </c>
      <c r="I39" s="153">
        <f t="shared" si="1"/>
        <v>2924370</v>
      </c>
      <c r="J39" s="153">
        <f t="shared" si="1"/>
        <v>2933310</v>
      </c>
      <c r="K39" s="153">
        <f t="shared" si="1"/>
        <v>383907</v>
      </c>
    </row>
    <row r="40" spans="1:11" ht="15.75">
      <c r="A40" s="149">
        <v>33</v>
      </c>
      <c r="B40" s="156" t="s">
        <v>594</v>
      </c>
      <c r="C40" s="151">
        <v>258719</v>
      </c>
      <c r="D40" s="152">
        <v>258719</v>
      </c>
      <c r="E40" s="152">
        <v>47174</v>
      </c>
      <c r="F40" s="151">
        <v>20000</v>
      </c>
      <c r="G40" s="152">
        <v>31100</v>
      </c>
      <c r="H40" s="152">
        <v>0</v>
      </c>
      <c r="I40" s="153">
        <f t="shared" si="1"/>
        <v>278719</v>
      </c>
      <c r="J40" s="153">
        <f t="shared" si="1"/>
        <v>289819</v>
      </c>
      <c r="K40" s="153">
        <f t="shared" si="1"/>
        <v>47174</v>
      </c>
    </row>
    <row r="41" spans="1:11" ht="15.75">
      <c r="A41" s="149">
        <v>34</v>
      </c>
      <c r="B41" s="156" t="s">
        <v>595</v>
      </c>
      <c r="C41" s="151">
        <v>982770</v>
      </c>
      <c r="D41" s="152">
        <v>1026220</v>
      </c>
      <c r="E41" s="152">
        <v>190707</v>
      </c>
      <c r="F41" s="151">
        <v>0</v>
      </c>
      <c r="G41" s="152">
        <v>7300</v>
      </c>
      <c r="H41" s="152">
        <v>12</v>
      </c>
      <c r="I41" s="153">
        <f t="shared" si="1"/>
        <v>982770</v>
      </c>
      <c r="J41" s="153">
        <f t="shared" si="1"/>
        <v>1033520</v>
      </c>
      <c r="K41" s="153">
        <f t="shared" si="1"/>
        <v>190719</v>
      </c>
    </row>
    <row r="42" spans="1:11" ht="15.75">
      <c r="A42" s="149">
        <v>35</v>
      </c>
      <c r="B42" s="156" t="s">
        <v>596</v>
      </c>
      <c r="C42" s="155"/>
      <c r="D42" s="152">
        <v>0</v>
      </c>
      <c r="E42" s="152">
        <v>0</v>
      </c>
      <c r="F42" s="151">
        <v>441848</v>
      </c>
      <c r="G42" s="152">
        <v>441848</v>
      </c>
      <c r="H42" s="152">
        <v>76913</v>
      </c>
      <c r="I42" s="153">
        <f t="shared" si="1"/>
        <v>441848</v>
      </c>
      <c r="J42" s="153">
        <f t="shared" si="1"/>
        <v>441848</v>
      </c>
      <c r="K42" s="153">
        <f t="shared" si="1"/>
        <v>76913</v>
      </c>
    </row>
    <row r="43" spans="1:11" ht="15.75">
      <c r="A43" s="149">
        <v>36</v>
      </c>
      <c r="B43" s="156" t="s">
        <v>597</v>
      </c>
      <c r="C43" s="155"/>
      <c r="D43" s="152">
        <v>0</v>
      </c>
      <c r="E43" s="152">
        <v>0</v>
      </c>
      <c r="F43" s="151">
        <v>415371</v>
      </c>
      <c r="G43" s="152">
        <v>415371</v>
      </c>
      <c r="H43" s="152">
        <v>80638</v>
      </c>
      <c r="I43" s="153">
        <f t="shared" si="1"/>
        <v>415371</v>
      </c>
      <c r="J43" s="153">
        <f t="shared" si="1"/>
        <v>415371</v>
      </c>
      <c r="K43" s="153">
        <f t="shared" si="1"/>
        <v>80638</v>
      </c>
    </row>
    <row r="44" spans="1:11" ht="15.75">
      <c r="A44" s="149">
        <v>37</v>
      </c>
      <c r="B44" s="156" t="s">
        <v>598</v>
      </c>
      <c r="C44" s="155"/>
      <c r="D44" s="152">
        <v>0</v>
      </c>
      <c r="E44" s="152">
        <v>0</v>
      </c>
      <c r="F44" s="151">
        <v>142293</v>
      </c>
      <c r="G44" s="152">
        <v>142293</v>
      </c>
      <c r="H44" s="152">
        <v>32263</v>
      </c>
      <c r="I44" s="153">
        <f t="shared" si="1"/>
        <v>142293</v>
      </c>
      <c r="J44" s="153">
        <f t="shared" si="1"/>
        <v>142293</v>
      </c>
      <c r="K44" s="153">
        <f t="shared" si="1"/>
        <v>32263</v>
      </c>
    </row>
    <row r="45" spans="1:11" ht="15.75">
      <c r="A45" s="149">
        <v>38</v>
      </c>
      <c r="B45" s="156" t="s">
        <v>599</v>
      </c>
      <c r="C45" s="155"/>
      <c r="D45" s="152">
        <v>0</v>
      </c>
      <c r="E45" s="152">
        <v>0</v>
      </c>
      <c r="F45" s="151">
        <v>3012657</v>
      </c>
      <c r="G45" s="152">
        <v>3012657</v>
      </c>
      <c r="H45" s="152">
        <v>768784</v>
      </c>
      <c r="I45" s="153">
        <f t="shared" si="1"/>
        <v>3012657</v>
      </c>
      <c r="J45" s="153">
        <f t="shared" si="1"/>
        <v>3012657</v>
      </c>
      <c r="K45" s="153">
        <f t="shared" si="1"/>
        <v>768784</v>
      </c>
    </row>
    <row r="46" spans="1:11" ht="15.75">
      <c r="A46" s="149">
        <v>39</v>
      </c>
      <c r="B46" s="156" t="s">
        <v>600</v>
      </c>
      <c r="C46" s="155"/>
      <c r="D46" s="152">
        <v>0</v>
      </c>
      <c r="E46" s="152">
        <v>0</v>
      </c>
      <c r="F46" s="151">
        <v>388699</v>
      </c>
      <c r="G46" s="152">
        <v>388699</v>
      </c>
      <c r="H46" s="152">
        <v>79988</v>
      </c>
      <c r="I46" s="153">
        <f t="shared" si="1"/>
        <v>388699</v>
      </c>
      <c r="J46" s="153">
        <f t="shared" si="1"/>
        <v>388699</v>
      </c>
      <c r="K46" s="153">
        <f t="shared" si="1"/>
        <v>79988</v>
      </c>
    </row>
    <row r="47" spans="1:11" ht="15.75">
      <c r="A47" s="149">
        <v>40</v>
      </c>
      <c r="B47" s="156" t="s">
        <v>601</v>
      </c>
      <c r="C47" s="155"/>
      <c r="D47" s="152">
        <v>0</v>
      </c>
      <c r="E47" s="152">
        <v>0</v>
      </c>
      <c r="F47" s="151">
        <v>161000</v>
      </c>
      <c r="G47" s="152">
        <v>161000</v>
      </c>
      <c r="H47" s="152">
        <v>40015</v>
      </c>
      <c r="I47" s="153">
        <f>C47+F47</f>
        <v>161000</v>
      </c>
      <c r="J47" s="153">
        <f>D47+G47</f>
        <v>161000</v>
      </c>
      <c r="K47" s="153">
        <f>E47+H47</f>
        <v>40015</v>
      </c>
    </row>
    <row r="48" spans="1:11" ht="15.75">
      <c r="A48" s="149"/>
      <c r="B48" s="157" t="s">
        <v>602</v>
      </c>
      <c r="C48" s="153">
        <f aca="true" t="shared" si="2" ref="C48:H48">SUM(C8:C47)</f>
        <v>67590382</v>
      </c>
      <c r="D48" s="153">
        <f t="shared" si="2"/>
        <v>69005860</v>
      </c>
      <c r="E48" s="153">
        <f t="shared" si="2"/>
        <v>13518508</v>
      </c>
      <c r="F48" s="153">
        <f t="shared" si="2"/>
        <v>45264994</v>
      </c>
      <c r="G48" s="153">
        <f t="shared" si="2"/>
        <v>45166740</v>
      </c>
      <c r="H48" s="153">
        <f t="shared" si="2"/>
        <v>7830355</v>
      </c>
      <c r="I48" s="153">
        <f>SUM(I8:I47)</f>
        <v>112855376</v>
      </c>
      <c r="J48" s="153">
        <f>SUM(J8:J47)</f>
        <v>114172600</v>
      </c>
      <c r="K48" s="153">
        <f>SUM(K8:K47)</f>
        <v>21348863</v>
      </c>
    </row>
    <row r="49" spans="1:11" ht="15.75">
      <c r="A49" s="158"/>
      <c r="B49" s="159"/>
      <c r="C49" s="160"/>
      <c r="D49" s="160"/>
      <c r="E49" s="160"/>
      <c r="F49" s="160"/>
      <c r="G49" s="160"/>
      <c r="H49" s="160"/>
      <c r="I49" s="160"/>
      <c r="J49" s="160"/>
      <c r="K49" s="160"/>
    </row>
    <row r="50" spans="1:11" ht="15.75">
      <c r="A50" s="158"/>
      <c r="B50" s="159"/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11" ht="15.75">
      <c r="A51" s="161" t="s">
        <v>603</v>
      </c>
      <c r="B51" s="162"/>
      <c r="C51" s="162"/>
      <c r="D51" s="162"/>
      <c r="E51" s="162"/>
      <c r="F51" s="162"/>
      <c r="G51" s="162"/>
      <c r="H51" s="162"/>
      <c r="I51" s="162"/>
      <c r="J51" s="163"/>
      <c r="K51" s="163"/>
    </row>
    <row r="52" spans="1:11" ht="15.75">
      <c r="A52" s="162" t="s">
        <v>604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</row>
    <row r="53" spans="1:11" ht="15.75">
      <c r="A53" s="164" t="s">
        <v>605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  <row r="55" ht="15.75">
      <c r="A55" s="36" t="s">
        <v>178</v>
      </c>
    </row>
    <row r="56" ht="15.75">
      <c r="A56" s="37" t="s">
        <v>179</v>
      </c>
    </row>
    <row r="57" ht="15.75">
      <c r="A57" s="36"/>
    </row>
    <row r="58" ht="15.75">
      <c r="A58" s="38" t="s">
        <v>180</v>
      </c>
    </row>
    <row r="59" ht="15.75">
      <c r="A59" s="36" t="s">
        <v>181</v>
      </c>
    </row>
    <row r="60" ht="15.75">
      <c r="A60" s="37" t="s">
        <v>182</v>
      </c>
    </row>
    <row r="61" ht="15.75">
      <c r="A61" s="38"/>
    </row>
    <row r="62" ht="15.75">
      <c r="A62" s="36" t="s">
        <v>183</v>
      </c>
    </row>
    <row r="63" ht="15.75">
      <c r="A63" s="37" t="s">
        <v>184</v>
      </c>
    </row>
    <row r="64" ht="15.75">
      <c r="A64" s="38"/>
    </row>
    <row r="65" ht="15.75">
      <c r="A65" s="166" t="s">
        <v>606</v>
      </c>
    </row>
    <row r="66" ht="15.75">
      <c r="A66" s="167" t="s">
        <v>186</v>
      </c>
    </row>
    <row r="67" ht="15.75">
      <c r="A67" s="38"/>
    </row>
    <row r="68" ht="15.75">
      <c r="A68" s="168" t="s">
        <v>187</v>
      </c>
    </row>
    <row r="69" ht="15.75">
      <c r="A69" s="169" t="s">
        <v>607</v>
      </c>
    </row>
  </sheetData>
  <sheetProtection/>
  <mergeCells count="3"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7">
      <selection activeCell="N16" sqref="N16"/>
    </sheetView>
  </sheetViews>
  <sheetFormatPr defaultColWidth="9.140625" defaultRowHeight="15"/>
  <cols>
    <col min="1" max="1" width="9.7109375" style="90" customWidth="1"/>
    <col min="2" max="2" width="56.57421875" style="90" customWidth="1"/>
    <col min="3" max="3" width="10.8515625" style="91" customWidth="1"/>
    <col min="4" max="4" width="10.7109375" style="91" customWidth="1"/>
    <col min="5" max="5" width="12.421875" style="91" customWidth="1"/>
    <col min="6" max="6" width="10.7109375" style="91" customWidth="1"/>
    <col min="7" max="7" width="10.7109375" style="90" customWidth="1"/>
    <col min="8" max="8" width="11.28125" style="90" customWidth="1"/>
    <col min="9" max="9" width="13.28125" style="90" customWidth="1"/>
    <col min="10" max="10" width="13.421875" style="90" customWidth="1"/>
    <col min="11" max="11" width="12.28125" style="90" customWidth="1"/>
    <col min="12" max="12" width="12.421875" style="90" customWidth="1"/>
    <col min="13" max="13" width="12.28125" style="90" customWidth="1"/>
    <col min="14" max="14" width="12.421875" style="90" customWidth="1"/>
    <col min="15" max="15" width="12.28125" style="90" customWidth="1"/>
    <col min="16" max="16" width="13.7109375" style="90" customWidth="1"/>
    <col min="17" max="16384" width="9.140625" style="90" customWidth="1"/>
  </cols>
  <sheetData>
    <row r="1" ht="15">
      <c r="P1" s="92" t="s">
        <v>512</v>
      </c>
    </row>
    <row r="2" spans="1:16" ht="15.75">
      <c r="A2" s="93" t="s">
        <v>549</v>
      </c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75">
      <c r="A3" s="298"/>
      <c r="B3" s="298"/>
      <c r="C3" s="299"/>
      <c r="D3" s="299"/>
      <c r="E3" s="96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4" ht="31.5" customHeight="1">
      <c r="A4" s="98"/>
      <c r="B4" s="98"/>
      <c r="C4" s="300" t="s">
        <v>513</v>
      </c>
      <c r="D4" s="301"/>
      <c r="E4" s="300" t="s">
        <v>514</v>
      </c>
      <c r="F4" s="301"/>
      <c r="G4" s="296" t="s">
        <v>515</v>
      </c>
      <c r="H4" s="297"/>
      <c r="I4" s="296" t="s">
        <v>516</v>
      </c>
      <c r="J4" s="297"/>
      <c r="K4" s="296" t="s">
        <v>517</v>
      </c>
      <c r="L4" s="297"/>
      <c r="M4" s="296" t="s">
        <v>518</v>
      </c>
      <c r="N4" s="297"/>
      <c r="O4" s="296" t="s">
        <v>519</v>
      </c>
      <c r="P4" s="297"/>
      <c r="Q4" s="95"/>
      <c r="R4" s="95"/>
      <c r="S4" s="95"/>
      <c r="T4" s="95"/>
      <c r="U4" s="95"/>
      <c r="V4" s="95"/>
      <c r="W4" s="95"/>
      <c r="X4" s="95"/>
    </row>
    <row r="5" spans="1:16" ht="45">
      <c r="A5" s="99" t="s">
        <v>13</v>
      </c>
      <c r="B5" s="99" t="s">
        <v>520</v>
      </c>
      <c r="C5" s="100" t="s">
        <v>521</v>
      </c>
      <c r="D5" s="101" t="s">
        <v>550</v>
      </c>
      <c r="E5" s="101" t="s">
        <v>521</v>
      </c>
      <c r="F5" s="101" t="s">
        <v>550</v>
      </c>
      <c r="G5" s="102" t="s">
        <v>521</v>
      </c>
      <c r="H5" s="101" t="s">
        <v>550</v>
      </c>
      <c r="I5" s="102" t="s">
        <v>521</v>
      </c>
      <c r="J5" s="101" t="s">
        <v>550</v>
      </c>
      <c r="K5" s="102" t="s">
        <v>521</v>
      </c>
      <c r="L5" s="101" t="s">
        <v>550</v>
      </c>
      <c r="M5" s="102" t="s">
        <v>521</v>
      </c>
      <c r="N5" s="101" t="s">
        <v>550</v>
      </c>
      <c r="O5" s="102" t="s">
        <v>521</v>
      </c>
      <c r="P5" s="101" t="s">
        <v>550</v>
      </c>
    </row>
    <row r="6" spans="1:16" ht="33" customHeight="1">
      <c r="A6" s="103" t="s">
        <v>88</v>
      </c>
      <c r="B6" s="104" t="s">
        <v>204</v>
      </c>
      <c r="C6" s="105">
        <f>SUM(C7:C7)</f>
        <v>1792220</v>
      </c>
      <c r="D6" s="105">
        <f aca="true" t="shared" si="0" ref="D6:P6">SUM(D7:D7)</f>
        <v>473154</v>
      </c>
      <c r="E6" s="105">
        <f t="shared" si="0"/>
        <v>214693</v>
      </c>
      <c r="F6" s="105">
        <f t="shared" si="0"/>
        <v>54911</v>
      </c>
      <c r="G6" s="106">
        <f t="shared" si="0"/>
        <v>197239</v>
      </c>
      <c r="H6" s="106">
        <f t="shared" si="0"/>
        <v>45282</v>
      </c>
      <c r="I6" s="106">
        <f t="shared" si="0"/>
        <v>111945</v>
      </c>
      <c r="J6" s="106">
        <f t="shared" si="0"/>
        <v>26136</v>
      </c>
      <c r="K6" s="106">
        <f t="shared" si="0"/>
        <v>83000</v>
      </c>
      <c r="L6" s="106">
        <f t="shared" si="0"/>
        <v>20899</v>
      </c>
      <c r="M6" s="106">
        <f t="shared" si="0"/>
        <v>219976</v>
      </c>
      <c r="N6" s="106">
        <f>SUM(N7:N7)</f>
        <v>49913</v>
      </c>
      <c r="O6" s="106">
        <f t="shared" si="0"/>
        <v>221880</v>
      </c>
      <c r="P6" s="106">
        <f t="shared" si="0"/>
        <v>49142</v>
      </c>
    </row>
    <row r="7" spans="1:16" ht="35.25" customHeight="1">
      <c r="A7" s="107" t="s">
        <v>206</v>
      </c>
      <c r="B7" s="108" t="s">
        <v>522</v>
      </c>
      <c r="C7" s="109">
        <v>1792220</v>
      </c>
      <c r="D7" s="109">
        <v>473154</v>
      </c>
      <c r="E7" s="109">
        <v>214693</v>
      </c>
      <c r="F7" s="109">
        <v>54911</v>
      </c>
      <c r="G7" s="110">
        <v>197239</v>
      </c>
      <c r="H7" s="110">
        <v>45282</v>
      </c>
      <c r="I7" s="110">
        <v>111945</v>
      </c>
      <c r="J7" s="110">
        <v>26136</v>
      </c>
      <c r="K7" s="110">
        <v>83000</v>
      </c>
      <c r="L7" s="110">
        <v>20899</v>
      </c>
      <c r="M7" s="110">
        <v>219976</v>
      </c>
      <c r="N7" s="110">
        <v>49913</v>
      </c>
      <c r="O7" s="110">
        <v>221880</v>
      </c>
      <c r="P7" s="110">
        <v>49142</v>
      </c>
    </row>
    <row r="8" spans="1:16" ht="15">
      <c r="A8" s="111" t="s">
        <v>210</v>
      </c>
      <c r="B8" s="112" t="s">
        <v>209</v>
      </c>
      <c r="C8" s="105">
        <f>SUM(C9:C12)</f>
        <v>61205</v>
      </c>
      <c r="D8" s="105">
        <f>SUM(D9:D12)</f>
        <v>8116</v>
      </c>
      <c r="E8" s="105">
        <f aca="true" t="shared" si="1" ref="E8:P8">SUM(E9:E12)</f>
        <v>19099</v>
      </c>
      <c r="F8" s="105">
        <f t="shared" si="1"/>
        <v>5815</v>
      </c>
      <c r="G8" s="106">
        <f t="shared" si="1"/>
        <v>15965</v>
      </c>
      <c r="H8" s="106">
        <f>SUM(H9:H12)</f>
        <v>4096</v>
      </c>
      <c r="I8" s="106">
        <f t="shared" si="1"/>
        <v>4555</v>
      </c>
      <c r="J8" s="106">
        <f t="shared" si="1"/>
        <v>2282</v>
      </c>
      <c r="K8" s="106">
        <f t="shared" si="1"/>
        <v>2490</v>
      </c>
      <c r="L8" s="106">
        <f t="shared" si="1"/>
        <v>2071</v>
      </c>
      <c r="M8" s="106">
        <f t="shared" si="1"/>
        <v>71100</v>
      </c>
      <c r="N8" s="106">
        <f>SUM(N9:N12)</f>
        <v>13735</v>
      </c>
      <c r="O8" s="106">
        <f t="shared" si="1"/>
        <v>26300</v>
      </c>
      <c r="P8" s="106">
        <f t="shared" si="1"/>
        <v>91</v>
      </c>
    </row>
    <row r="9" spans="1:16" ht="15">
      <c r="A9" s="107" t="s">
        <v>245</v>
      </c>
      <c r="B9" s="108" t="s">
        <v>523</v>
      </c>
      <c r="C9" s="109">
        <v>450</v>
      </c>
      <c r="D9" s="109">
        <v>450</v>
      </c>
      <c r="E9" s="109">
        <v>15600</v>
      </c>
      <c r="F9" s="109">
        <v>1910</v>
      </c>
      <c r="G9" s="110">
        <v>7680</v>
      </c>
      <c r="H9" s="110">
        <v>750</v>
      </c>
      <c r="I9" s="110"/>
      <c r="J9" s="110"/>
      <c r="K9" s="110"/>
      <c r="L9" s="110"/>
      <c r="M9" s="110">
        <v>66835</v>
      </c>
      <c r="N9" s="110">
        <v>10130</v>
      </c>
      <c r="O9" s="110">
        <v>2500</v>
      </c>
      <c r="P9" s="110"/>
    </row>
    <row r="10" spans="1:16" ht="30">
      <c r="A10" s="107" t="s">
        <v>233</v>
      </c>
      <c r="B10" s="108" t="s">
        <v>524</v>
      </c>
      <c r="C10" s="109">
        <v>49589</v>
      </c>
      <c r="D10" s="109">
        <v>0</v>
      </c>
      <c r="E10" s="109">
        <v>1102</v>
      </c>
      <c r="F10" s="109">
        <v>3508</v>
      </c>
      <c r="G10" s="110">
        <v>5724</v>
      </c>
      <c r="H10" s="110">
        <v>3285</v>
      </c>
      <c r="I10" s="110">
        <v>4400</v>
      </c>
      <c r="J10" s="110">
        <v>2127</v>
      </c>
      <c r="K10" s="110">
        <v>2490</v>
      </c>
      <c r="L10" s="110">
        <v>2071</v>
      </c>
      <c r="M10" s="110">
        <v>4100</v>
      </c>
      <c r="N10" s="110">
        <v>3440</v>
      </c>
      <c r="O10" s="110">
        <v>6300</v>
      </c>
      <c r="P10" s="110"/>
    </row>
    <row r="11" spans="1:16" ht="15">
      <c r="A11" s="107" t="s">
        <v>235</v>
      </c>
      <c r="B11" s="108" t="s">
        <v>525</v>
      </c>
      <c r="C11" s="109">
        <v>6247</v>
      </c>
      <c r="D11" s="109">
        <v>2747</v>
      </c>
      <c r="E11" s="109">
        <v>2000</v>
      </c>
      <c r="F11" s="109">
        <v>0</v>
      </c>
      <c r="G11" s="110">
        <v>2500</v>
      </c>
      <c r="H11" s="110">
        <v>0</v>
      </c>
      <c r="I11" s="110"/>
      <c r="J11" s="110"/>
      <c r="K11" s="110"/>
      <c r="L11" s="110"/>
      <c r="M11" s="110"/>
      <c r="N11" s="110"/>
      <c r="O11" s="110">
        <v>17409</v>
      </c>
      <c r="P11" s="110"/>
    </row>
    <row r="12" spans="1:16" ht="15">
      <c r="A12" s="107" t="s">
        <v>237</v>
      </c>
      <c r="B12" s="107" t="s">
        <v>526</v>
      </c>
      <c r="C12" s="109">
        <v>4919</v>
      </c>
      <c r="D12" s="109">
        <v>4919</v>
      </c>
      <c r="E12" s="109">
        <v>397</v>
      </c>
      <c r="F12" s="109">
        <v>397</v>
      </c>
      <c r="G12" s="110">
        <v>61</v>
      </c>
      <c r="H12" s="110">
        <v>61</v>
      </c>
      <c r="I12" s="110">
        <v>155</v>
      </c>
      <c r="J12" s="110">
        <v>155</v>
      </c>
      <c r="K12" s="110"/>
      <c r="L12" s="110"/>
      <c r="M12" s="110">
        <v>165</v>
      </c>
      <c r="N12" s="110">
        <v>165</v>
      </c>
      <c r="O12" s="110">
        <v>91</v>
      </c>
      <c r="P12" s="110">
        <v>91</v>
      </c>
    </row>
    <row r="13" spans="1:16" ht="15">
      <c r="A13" s="111" t="s">
        <v>214</v>
      </c>
      <c r="B13" s="113" t="s">
        <v>213</v>
      </c>
      <c r="C13" s="105">
        <f>SUM(C14:C16)</f>
        <v>364107</v>
      </c>
      <c r="D13" s="105">
        <f aca="true" t="shared" si="2" ref="D13:P13">SUM(D14:D16)</f>
        <v>93641</v>
      </c>
      <c r="E13" s="105">
        <f t="shared" si="2"/>
        <v>42400</v>
      </c>
      <c r="F13" s="105">
        <f t="shared" si="2"/>
        <v>11128</v>
      </c>
      <c r="G13" s="106">
        <f t="shared" si="2"/>
        <v>42042</v>
      </c>
      <c r="H13" s="106">
        <f>SUM(H14:H16)</f>
        <v>9253</v>
      </c>
      <c r="I13" s="106">
        <f t="shared" si="2"/>
        <v>21200</v>
      </c>
      <c r="J13" s="106">
        <f t="shared" si="2"/>
        <v>5379</v>
      </c>
      <c r="K13" s="106">
        <f t="shared" si="2"/>
        <v>15953</v>
      </c>
      <c r="L13" s="106">
        <f t="shared" si="2"/>
        <v>4513</v>
      </c>
      <c r="M13" s="106">
        <f t="shared" si="2"/>
        <v>54583</v>
      </c>
      <c r="N13" s="106">
        <f>SUM(N14:N16)</f>
        <v>10947</v>
      </c>
      <c r="O13" s="106">
        <f t="shared" si="2"/>
        <v>51468</v>
      </c>
      <c r="P13" s="106">
        <f t="shared" si="2"/>
        <v>9980</v>
      </c>
    </row>
    <row r="14" spans="1:16" ht="30">
      <c r="A14" s="107" t="s">
        <v>216</v>
      </c>
      <c r="B14" s="108" t="s">
        <v>527</v>
      </c>
      <c r="C14" s="109">
        <v>216623</v>
      </c>
      <c r="D14" s="109">
        <v>61010</v>
      </c>
      <c r="E14" s="123">
        <v>25600</v>
      </c>
      <c r="F14" s="109">
        <v>6858</v>
      </c>
      <c r="G14" s="123">
        <v>27030</v>
      </c>
      <c r="H14" s="123">
        <v>5544</v>
      </c>
      <c r="I14" s="110">
        <v>13400</v>
      </c>
      <c r="J14" s="110">
        <v>3369</v>
      </c>
      <c r="K14" s="110">
        <v>9645</v>
      </c>
      <c r="L14" s="129">
        <v>2761</v>
      </c>
      <c r="M14" s="110">
        <v>33697</v>
      </c>
      <c r="N14" s="110">
        <v>7080</v>
      </c>
      <c r="O14" s="110">
        <v>34998</v>
      </c>
      <c r="P14" s="110">
        <v>6807</v>
      </c>
    </row>
    <row r="15" spans="1:16" ht="15.75">
      <c r="A15" s="107" t="s">
        <v>218</v>
      </c>
      <c r="B15" s="108" t="s">
        <v>528</v>
      </c>
      <c r="C15" s="109">
        <v>92374</v>
      </c>
      <c r="D15" s="109">
        <v>23958</v>
      </c>
      <c r="E15" s="124">
        <v>10600</v>
      </c>
      <c r="F15" s="109">
        <v>2802</v>
      </c>
      <c r="G15" s="124">
        <v>9468</v>
      </c>
      <c r="H15" s="124">
        <v>2429</v>
      </c>
      <c r="I15" s="110">
        <v>5400</v>
      </c>
      <c r="J15" s="110">
        <v>1367</v>
      </c>
      <c r="K15" s="110">
        <v>3984</v>
      </c>
      <c r="L15" s="130">
        <v>1109</v>
      </c>
      <c r="M15" s="110">
        <v>7063</v>
      </c>
      <c r="N15" s="110">
        <v>2809</v>
      </c>
      <c r="O15" s="110">
        <v>9970</v>
      </c>
      <c r="P15" s="110">
        <v>2500</v>
      </c>
    </row>
    <row r="16" spans="1:16" ht="30">
      <c r="A16" s="107" t="s">
        <v>220</v>
      </c>
      <c r="B16" s="108" t="s">
        <v>529</v>
      </c>
      <c r="C16" s="109">
        <v>55110</v>
      </c>
      <c r="D16" s="109">
        <v>8673</v>
      </c>
      <c r="E16" s="124">
        <v>6200</v>
      </c>
      <c r="F16" s="109">
        <v>1468</v>
      </c>
      <c r="G16" s="124">
        <v>5544</v>
      </c>
      <c r="H16" s="124">
        <v>1280</v>
      </c>
      <c r="I16" s="110">
        <v>2400</v>
      </c>
      <c r="J16" s="110">
        <v>643</v>
      </c>
      <c r="K16" s="110">
        <v>2324</v>
      </c>
      <c r="L16" s="130">
        <v>643</v>
      </c>
      <c r="M16" s="110">
        <v>13823</v>
      </c>
      <c r="N16" s="110">
        <v>1058</v>
      </c>
      <c r="O16" s="110">
        <v>6500</v>
      </c>
      <c r="P16" s="110">
        <v>673</v>
      </c>
    </row>
    <row r="17" spans="1:16" ht="21" customHeight="1">
      <c r="A17" s="111" t="s">
        <v>222</v>
      </c>
      <c r="B17" s="111" t="s">
        <v>221</v>
      </c>
      <c r="C17" s="105">
        <f>SUM(C18:C29)</f>
        <v>623121</v>
      </c>
      <c r="D17" s="105">
        <f>SUM(D18:D29)</f>
        <v>171097</v>
      </c>
      <c r="E17" s="105">
        <f aca="true" t="shared" si="3" ref="E17:P17">SUM(E18:E29)</f>
        <v>179300</v>
      </c>
      <c r="F17" s="105">
        <f t="shared" si="3"/>
        <v>30861</v>
      </c>
      <c r="G17" s="106">
        <f t="shared" si="3"/>
        <v>132421</v>
      </c>
      <c r="H17" s="106">
        <f t="shared" si="3"/>
        <v>16287</v>
      </c>
      <c r="I17" s="106">
        <f t="shared" si="3"/>
        <v>23000</v>
      </c>
      <c r="J17" s="106">
        <f t="shared" si="3"/>
        <v>6218</v>
      </c>
      <c r="K17" s="106">
        <f t="shared" si="3"/>
        <v>40336</v>
      </c>
      <c r="L17" s="106">
        <f t="shared" si="3"/>
        <v>4586</v>
      </c>
      <c r="M17" s="106">
        <f t="shared" si="3"/>
        <v>37440</v>
      </c>
      <c r="N17" s="106">
        <f>SUM(N18:N29)</f>
        <v>5393</v>
      </c>
      <c r="O17" s="106">
        <f t="shared" si="3"/>
        <v>135600</v>
      </c>
      <c r="P17" s="106">
        <f t="shared" si="3"/>
        <v>17700</v>
      </c>
    </row>
    <row r="18" spans="1:16" ht="15">
      <c r="A18" s="107" t="s">
        <v>265</v>
      </c>
      <c r="B18" s="107" t="s">
        <v>530</v>
      </c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ht="15.75">
      <c r="A19" s="107" t="s">
        <v>292</v>
      </c>
      <c r="B19" s="107" t="s">
        <v>531</v>
      </c>
      <c r="C19" s="109">
        <v>2200</v>
      </c>
      <c r="D19" s="109"/>
      <c r="E19" s="124">
        <v>300</v>
      </c>
      <c r="F19" s="109">
        <v>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5.75">
      <c r="A20" s="107" t="s">
        <v>267</v>
      </c>
      <c r="B20" s="107" t="s">
        <v>532</v>
      </c>
      <c r="C20" s="109">
        <v>31987</v>
      </c>
      <c r="D20" s="124">
        <v>24908</v>
      </c>
      <c r="E20" s="124">
        <v>3000</v>
      </c>
      <c r="F20" s="109">
        <v>0</v>
      </c>
      <c r="G20" s="124">
        <v>3005</v>
      </c>
      <c r="H20" s="110"/>
      <c r="I20" s="110"/>
      <c r="J20" s="110"/>
      <c r="K20" s="130">
        <v>6000</v>
      </c>
      <c r="L20" s="110"/>
      <c r="M20" s="110">
        <v>3940</v>
      </c>
      <c r="N20" s="110"/>
      <c r="O20" s="110">
        <v>3600</v>
      </c>
      <c r="P20" s="110">
        <v>2640</v>
      </c>
    </row>
    <row r="21" spans="1:16" ht="15.75">
      <c r="A21" s="107" t="s">
        <v>224</v>
      </c>
      <c r="B21" s="107" t="s">
        <v>533</v>
      </c>
      <c r="C21" s="109">
        <v>249029</v>
      </c>
      <c r="D21" s="124">
        <v>54370</v>
      </c>
      <c r="E21" s="124">
        <v>45000</v>
      </c>
      <c r="F21" s="109">
        <v>3948</v>
      </c>
      <c r="G21" s="124">
        <v>15020</v>
      </c>
      <c r="H21" s="124">
        <v>730</v>
      </c>
      <c r="I21" s="110">
        <v>4000</v>
      </c>
      <c r="J21" s="110">
        <v>1360</v>
      </c>
      <c r="K21" s="130">
        <v>12500</v>
      </c>
      <c r="L21" s="110">
        <v>402</v>
      </c>
      <c r="M21" s="110">
        <v>9000</v>
      </c>
      <c r="N21" s="110">
        <v>753</v>
      </c>
      <c r="O21" s="110">
        <v>20000</v>
      </c>
      <c r="P21" s="110">
        <v>2496</v>
      </c>
    </row>
    <row r="22" spans="1:16" ht="15.75">
      <c r="A22" s="107" t="s">
        <v>247</v>
      </c>
      <c r="B22" s="107" t="s">
        <v>534</v>
      </c>
      <c r="C22" s="109">
        <v>170597</v>
      </c>
      <c r="D22" s="126">
        <v>33537</v>
      </c>
      <c r="E22" s="126">
        <v>80000</v>
      </c>
      <c r="F22" s="109">
        <v>20243</v>
      </c>
      <c r="G22" s="126">
        <v>14964</v>
      </c>
      <c r="H22" s="126">
        <v>2215</v>
      </c>
      <c r="I22" s="110">
        <v>4000</v>
      </c>
      <c r="J22" s="110">
        <v>1289</v>
      </c>
      <c r="K22" s="110">
        <v>9700</v>
      </c>
      <c r="L22" s="110">
        <v>2041</v>
      </c>
      <c r="M22" s="110">
        <v>9000</v>
      </c>
      <c r="N22" s="110">
        <v>2258</v>
      </c>
      <c r="O22" s="110">
        <v>45000</v>
      </c>
      <c r="P22" s="110">
        <v>6599</v>
      </c>
    </row>
    <row r="23" spans="1:16" ht="15.75">
      <c r="A23" s="107" t="s">
        <v>226</v>
      </c>
      <c r="B23" s="107" t="s">
        <v>535</v>
      </c>
      <c r="C23" s="109">
        <v>119500</v>
      </c>
      <c r="D23" s="125">
        <v>33195</v>
      </c>
      <c r="E23" s="125">
        <v>30000</v>
      </c>
      <c r="F23" s="109">
        <v>3723</v>
      </c>
      <c r="G23" s="110">
        <v>90232</v>
      </c>
      <c r="H23" s="125">
        <v>12970</v>
      </c>
      <c r="I23" s="110">
        <v>15000</v>
      </c>
      <c r="J23" s="110">
        <v>3569</v>
      </c>
      <c r="K23" s="110">
        <v>11336</v>
      </c>
      <c r="L23" s="110">
        <v>2003</v>
      </c>
      <c r="M23" s="110">
        <v>9983</v>
      </c>
      <c r="N23" s="110">
        <v>2365</v>
      </c>
      <c r="O23" s="110">
        <v>22000</v>
      </c>
      <c r="P23" s="110">
        <v>3705</v>
      </c>
    </row>
    <row r="24" spans="1:16" ht="15.75">
      <c r="A24" s="107" t="s">
        <v>249</v>
      </c>
      <c r="B24" s="107" t="s">
        <v>536</v>
      </c>
      <c r="C24" s="109">
        <v>33078</v>
      </c>
      <c r="D24" s="127">
        <v>20346</v>
      </c>
      <c r="E24" s="109"/>
      <c r="F24" s="109"/>
      <c r="G24" s="110">
        <v>7000</v>
      </c>
      <c r="H24" s="110"/>
      <c r="I24" s="110"/>
      <c r="J24" s="110"/>
      <c r="K24" s="110"/>
      <c r="L24" s="110"/>
      <c r="M24" s="110">
        <v>5000</v>
      </c>
      <c r="N24" s="110"/>
      <c r="O24" s="110">
        <v>35000</v>
      </c>
      <c r="P24" s="110"/>
    </row>
    <row r="25" spans="1:16" ht="15.75">
      <c r="A25" s="107" t="s">
        <v>228</v>
      </c>
      <c r="B25" s="107" t="s">
        <v>537</v>
      </c>
      <c r="C25" s="125">
        <v>30</v>
      </c>
      <c r="D25" s="125">
        <v>30</v>
      </c>
      <c r="E25" s="109"/>
      <c r="F25" s="109"/>
      <c r="G25" s="110">
        <v>1000</v>
      </c>
      <c r="H25" s="110"/>
      <c r="I25" s="110"/>
      <c r="J25" s="110"/>
      <c r="K25" s="110"/>
      <c r="L25" s="110"/>
      <c r="M25" s="110">
        <v>500</v>
      </c>
      <c r="N25" s="110"/>
      <c r="O25" s="110"/>
      <c r="P25" s="110"/>
    </row>
    <row r="26" spans="1:16" ht="15.75">
      <c r="A26" s="107" t="s">
        <v>294</v>
      </c>
      <c r="B26" s="107" t="s">
        <v>538</v>
      </c>
      <c r="C26" s="125">
        <v>0</v>
      </c>
      <c r="D26" s="125"/>
      <c r="E26" s="109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5">
      <c r="A27" s="107" t="s">
        <v>275</v>
      </c>
      <c r="B27" s="107" t="s">
        <v>539</v>
      </c>
      <c r="C27" s="109">
        <v>16700</v>
      </c>
      <c r="D27" s="109">
        <v>4711</v>
      </c>
      <c r="E27" s="109">
        <v>21000</v>
      </c>
      <c r="F27" s="109">
        <v>2899</v>
      </c>
      <c r="G27" s="110">
        <v>1200</v>
      </c>
      <c r="H27" s="110">
        <v>372</v>
      </c>
      <c r="I27" s="110"/>
      <c r="J27" s="110"/>
      <c r="K27" s="110">
        <v>800</v>
      </c>
      <c r="L27" s="110">
        <v>140</v>
      </c>
      <c r="M27" s="110">
        <v>17</v>
      </c>
      <c r="N27" s="110">
        <v>17</v>
      </c>
      <c r="O27" s="110">
        <v>10000</v>
      </c>
      <c r="P27" s="110">
        <v>2260</v>
      </c>
    </row>
    <row r="28" spans="1:16" ht="15">
      <c r="A28" s="107">
        <v>1091</v>
      </c>
      <c r="B28" s="107" t="s">
        <v>540</v>
      </c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30">
      <c r="A29" s="107" t="s">
        <v>298</v>
      </c>
      <c r="B29" s="108" t="s">
        <v>541</v>
      </c>
      <c r="C29" s="109"/>
      <c r="D29" s="109"/>
      <c r="E29" s="109"/>
      <c r="F29" s="109">
        <v>48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5">
      <c r="A30" s="111" t="s">
        <v>300</v>
      </c>
      <c r="B30" s="113" t="s">
        <v>299</v>
      </c>
      <c r="C30" s="105">
        <f>SUM(C31:C32)</f>
        <v>13100</v>
      </c>
      <c r="D30" s="105">
        <f aca="true" t="shared" si="4" ref="D30:P30">SUM(D31:D32)</f>
        <v>1776</v>
      </c>
      <c r="E30" s="105">
        <f t="shared" si="4"/>
        <v>5000</v>
      </c>
      <c r="F30" s="105">
        <f t="shared" si="4"/>
        <v>0</v>
      </c>
      <c r="G30" s="106">
        <f t="shared" si="4"/>
        <v>22200</v>
      </c>
      <c r="H30" s="106">
        <f t="shared" si="4"/>
        <v>2434</v>
      </c>
      <c r="I30" s="106">
        <f t="shared" si="4"/>
        <v>300</v>
      </c>
      <c r="J30" s="106">
        <f t="shared" si="4"/>
        <v>0</v>
      </c>
      <c r="K30" s="106">
        <f t="shared" si="4"/>
        <v>514</v>
      </c>
      <c r="L30" s="106">
        <f t="shared" si="4"/>
        <v>194</v>
      </c>
      <c r="M30" s="106">
        <f t="shared" si="4"/>
        <v>3200</v>
      </c>
      <c r="N30" s="106">
        <f>SUM(N31:N32)</f>
        <v>0</v>
      </c>
      <c r="O30" s="106">
        <f t="shared" si="4"/>
        <v>0</v>
      </c>
      <c r="P30" s="106">
        <f t="shared" si="4"/>
        <v>0</v>
      </c>
    </row>
    <row r="31" spans="1:16" ht="30">
      <c r="A31" s="107" t="s">
        <v>302</v>
      </c>
      <c r="B31" s="108" t="s">
        <v>542</v>
      </c>
      <c r="C31" s="109">
        <v>10100</v>
      </c>
      <c r="D31" s="109">
        <v>1776</v>
      </c>
      <c r="E31" s="109"/>
      <c r="F31" s="109"/>
      <c r="G31" s="110">
        <v>21100</v>
      </c>
      <c r="H31" s="110">
        <v>2429</v>
      </c>
      <c r="I31" s="110">
        <v>300</v>
      </c>
      <c r="J31" s="110"/>
      <c r="K31" s="110">
        <v>314</v>
      </c>
      <c r="L31" s="110">
        <v>194</v>
      </c>
      <c r="M31" s="110">
        <v>3200</v>
      </c>
      <c r="N31" s="110"/>
      <c r="O31" s="110"/>
      <c r="P31" s="110"/>
    </row>
    <row r="32" spans="1:16" ht="30">
      <c r="A32" s="107" t="s">
        <v>304</v>
      </c>
      <c r="B32" s="108" t="s">
        <v>543</v>
      </c>
      <c r="C32" s="109">
        <v>3000</v>
      </c>
      <c r="D32" s="109"/>
      <c r="E32" s="109">
        <v>5000</v>
      </c>
      <c r="F32" s="109"/>
      <c r="G32" s="110">
        <v>1100</v>
      </c>
      <c r="H32" s="110">
        <v>5</v>
      </c>
      <c r="I32" s="110"/>
      <c r="J32" s="110"/>
      <c r="K32" s="110">
        <v>200</v>
      </c>
      <c r="L32" s="110"/>
      <c r="M32" s="110"/>
      <c r="N32" s="110"/>
      <c r="O32" s="110"/>
      <c r="P32" s="110"/>
    </row>
    <row r="33" spans="1:16" ht="15">
      <c r="A33" s="114" t="s">
        <v>201</v>
      </c>
      <c r="B33" s="107"/>
      <c r="C33" s="105">
        <f>SUM(C6,C8,C13,C17,C30)</f>
        <v>2853753</v>
      </c>
      <c r="D33" s="105">
        <f>SUM(D6+D8+D13+D17+D30)</f>
        <v>747784</v>
      </c>
      <c r="E33" s="105">
        <f>SUM(E6+E8+E13+E17+E30)</f>
        <v>460492</v>
      </c>
      <c r="F33" s="105">
        <f aca="true" t="shared" si="5" ref="F33:P33">SUM(F6+F8+F13+F17+F30)</f>
        <v>102715</v>
      </c>
      <c r="G33" s="106">
        <f t="shared" si="5"/>
        <v>409867</v>
      </c>
      <c r="H33" s="106">
        <f t="shared" si="5"/>
        <v>77352</v>
      </c>
      <c r="I33" s="106">
        <f t="shared" si="5"/>
        <v>161000</v>
      </c>
      <c r="J33" s="106">
        <f t="shared" si="5"/>
        <v>40015</v>
      </c>
      <c r="K33" s="106">
        <f t="shared" si="5"/>
        <v>142293</v>
      </c>
      <c r="L33" s="106">
        <f t="shared" si="5"/>
        <v>32263</v>
      </c>
      <c r="M33" s="106">
        <f t="shared" si="5"/>
        <v>386299</v>
      </c>
      <c r="N33" s="106">
        <f>SUM(N6+N8+N13+N17+N30)</f>
        <v>79988</v>
      </c>
      <c r="O33" s="106">
        <f t="shared" si="5"/>
        <v>435248</v>
      </c>
      <c r="P33" s="106">
        <f t="shared" si="5"/>
        <v>76913</v>
      </c>
    </row>
    <row r="34" spans="1:16" ht="15">
      <c r="A34" s="115"/>
      <c r="B34" s="115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6"/>
      <c r="N34" s="116"/>
      <c r="O34" s="116"/>
      <c r="P34" s="116"/>
    </row>
    <row r="35" spans="1:16" ht="21" customHeight="1">
      <c r="A35" s="111" t="s">
        <v>254</v>
      </c>
      <c r="B35" s="113" t="s">
        <v>253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</row>
    <row r="36" spans="1:16" ht="23.25" customHeight="1">
      <c r="A36" s="111" t="s">
        <v>256</v>
      </c>
      <c r="B36" s="113" t="s">
        <v>255</v>
      </c>
      <c r="C36" s="105">
        <f>SUM(C37:C41)</f>
        <v>158904</v>
      </c>
      <c r="D36" s="105">
        <f aca="true" t="shared" si="6" ref="D36:P36">SUM(D37:D41)</f>
        <v>21000</v>
      </c>
      <c r="E36" s="105">
        <f t="shared" si="6"/>
        <v>101300</v>
      </c>
      <c r="F36" s="105">
        <f t="shared" si="6"/>
        <v>25200</v>
      </c>
      <c r="G36" s="105">
        <f t="shared" si="6"/>
        <v>5504</v>
      </c>
      <c r="H36" s="105">
        <f t="shared" si="6"/>
        <v>3286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105">
        <f t="shared" si="6"/>
        <v>2400</v>
      </c>
      <c r="N36" s="105">
        <f t="shared" si="6"/>
        <v>0</v>
      </c>
      <c r="O36" s="105">
        <f t="shared" si="6"/>
        <v>6600</v>
      </c>
      <c r="P36" s="105">
        <f t="shared" si="6"/>
        <v>0</v>
      </c>
    </row>
    <row r="37" spans="1:16" ht="15.75">
      <c r="A37" s="107">
        <v>5201</v>
      </c>
      <c r="B37" s="108" t="s">
        <v>316</v>
      </c>
      <c r="C37" s="109">
        <v>650</v>
      </c>
      <c r="D37" s="123">
        <v>0</v>
      </c>
      <c r="E37" s="109">
        <v>1000</v>
      </c>
      <c r="F37" s="109"/>
      <c r="G37" s="123">
        <v>2214</v>
      </c>
      <c r="H37" s="110"/>
      <c r="I37" s="110"/>
      <c r="J37" s="110"/>
      <c r="K37" s="110"/>
      <c r="L37" s="110"/>
      <c r="M37" s="110">
        <v>2400</v>
      </c>
      <c r="N37" s="110"/>
      <c r="O37" s="110"/>
      <c r="P37" s="110"/>
    </row>
    <row r="38" spans="1:16" ht="15.75">
      <c r="A38" s="107" t="s">
        <v>258</v>
      </c>
      <c r="B38" s="108" t="s">
        <v>544</v>
      </c>
      <c r="C38" s="109">
        <v>37000</v>
      </c>
      <c r="D38" s="124">
        <v>0</v>
      </c>
      <c r="E38" s="109">
        <v>8100</v>
      </c>
      <c r="F38" s="109"/>
      <c r="G38" s="124">
        <v>3290</v>
      </c>
      <c r="H38" s="110">
        <v>3286</v>
      </c>
      <c r="I38" s="110"/>
      <c r="J38" s="110"/>
      <c r="K38" s="110"/>
      <c r="L38" s="110"/>
      <c r="M38" s="110"/>
      <c r="N38" s="110"/>
      <c r="O38" s="110">
        <v>6600</v>
      </c>
      <c r="P38" s="110"/>
    </row>
    <row r="39" spans="1:16" ht="15.75">
      <c r="A39" s="107" t="s">
        <v>342</v>
      </c>
      <c r="B39" s="107" t="s">
        <v>545</v>
      </c>
      <c r="C39" s="109">
        <v>107443</v>
      </c>
      <c r="D39" s="124">
        <v>21000</v>
      </c>
      <c r="E39" s="109">
        <v>25200</v>
      </c>
      <c r="F39" s="109">
        <v>25200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5.75">
      <c r="A40" s="107" t="s">
        <v>319</v>
      </c>
      <c r="B40" s="107" t="s">
        <v>546</v>
      </c>
      <c r="C40" s="109">
        <v>10811</v>
      </c>
      <c r="D40" s="124">
        <v>0</v>
      </c>
      <c r="E40" s="109">
        <v>5000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15.75">
      <c r="A41" s="107" t="s">
        <v>450</v>
      </c>
      <c r="B41" s="107" t="s">
        <v>547</v>
      </c>
      <c r="C41" s="109">
        <v>3000</v>
      </c>
      <c r="D41" s="128">
        <v>0</v>
      </c>
      <c r="E41" s="109">
        <v>62000</v>
      </c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ht="24" customHeight="1">
      <c r="A42" s="114" t="s">
        <v>252</v>
      </c>
      <c r="B42" s="114"/>
      <c r="C42" s="105">
        <f aca="true" t="shared" si="7" ref="C42:P42">SUM(C35+C36)</f>
        <v>158904</v>
      </c>
      <c r="D42" s="105">
        <f t="shared" si="7"/>
        <v>21000</v>
      </c>
      <c r="E42" s="105">
        <f t="shared" si="7"/>
        <v>101300</v>
      </c>
      <c r="F42" s="105">
        <f t="shared" si="7"/>
        <v>25200</v>
      </c>
      <c r="G42" s="105">
        <f t="shared" si="7"/>
        <v>5504</v>
      </c>
      <c r="H42" s="105">
        <f t="shared" si="7"/>
        <v>3286</v>
      </c>
      <c r="I42" s="105">
        <f t="shared" si="7"/>
        <v>0</v>
      </c>
      <c r="J42" s="105">
        <f t="shared" si="7"/>
        <v>0</v>
      </c>
      <c r="K42" s="105">
        <f t="shared" si="7"/>
        <v>0</v>
      </c>
      <c r="L42" s="105">
        <f t="shared" si="7"/>
        <v>0</v>
      </c>
      <c r="M42" s="105">
        <f t="shared" si="7"/>
        <v>2400</v>
      </c>
      <c r="N42" s="105">
        <f t="shared" si="7"/>
        <v>0</v>
      </c>
      <c r="O42" s="105">
        <f t="shared" si="7"/>
        <v>6600</v>
      </c>
      <c r="P42" s="105">
        <f t="shared" si="7"/>
        <v>0</v>
      </c>
    </row>
    <row r="43" spans="1:16" ht="21.75" customHeight="1">
      <c r="A43" s="114"/>
      <c r="B43" s="114"/>
      <c r="C43" s="118"/>
      <c r="D43" s="118"/>
      <c r="E43" s="118"/>
      <c r="F43" s="118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21.75" customHeight="1">
      <c r="A44" s="120" t="s">
        <v>548</v>
      </c>
      <c r="B44" s="114"/>
      <c r="C44" s="121">
        <f>SUM(C33+C42)</f>
        <v>3012657</v>
      </c>
      <c r="D44" s="121">
        <f>SUM(D33+D42)</f>
        <v>768784</v>
      </c>
      <c r="E44" s="121">
        <f aca="true" t="shared" si="8" ref="E44:P44">SUM(E33+E42)</f>
        <v>561792</v>
      </c>
      <c r="F44" s="121">
        <f t="shared" si="8"/>
        <v>127915</v>
      </c>
      <c r="G44" s="122">
        <f t="shared" si="8"/>
        <v>415371</v>
      </c>
      <c r="H44" s="122">
        <f t="shared" si="8"/>
        <v>80638</v>
      </c>
      <c r="I44" s="122">
        <f t="shared" si="8"/>
        <v>161000</v>
      </c>
      <c r="J44" s="122">
        <f t="shared" si="8"/>
        <v>40015</v>
      </c>
      <c r="K44" s="122">
        <f t="shared" si="8"/>
        <v>142293</v>
      </c>
      <c r="L44" s="122">
        <f t="shared" si="8"/>
        <v>32263</v>
      </c>
      <c r="M44" s="122">
        <f>SUM(M33+M42)</f>
        <v>388699</v>
      </c>
      <c r="N44" s="122">
        <f>SUM(N33+N42)</f>
        <v>79988</v>
      </c>
      <c r="O44" s="122">
        <f t="shared" si="8"/>
        <v>441848</v>
      </c>
      <c r="P44" s="122">
        <f t="shared" si="8"/>
        <v>76913</v>
      </c>
    </row>
  </sheetData>
  <sheetProtection/>
  <mergeCells count="8">
    <mergeCell ref="M4:N4"/>
    <mergeCell ref="O4:P4"/>
    <mergeCell ref="A3:D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B1">
      <selection activeCell="F110" sqref="F110"/>
    </sheetView>
  </sheetViews>
  <sheetFormatPr defaultColWidth="9.140625" defaultRowHeight="15"/>
  <cols>
    <col min="1" max="1" width="52.7109375" style="246" customWidth="1"/>
    <col min="2" max="2" width="10.28125" style="247" customWidth="1"/>
    <col min="3" max="3" width="13.28125" style="247" customWidth="1"/>
    <col min="4" max="4" width="16.8515625" style="247" customWidth="1"/>
    <col min="5" max="7" width="13.28125" style="247" customWidth="1"/>
    <col min="8" max="8" width="12.7109375" style="247" customWidth="1"/>
    <col min="9" max="9" width="17.00390625" style="247" customWidth="1"/>
    <col min="10" max="10" width="15.8515625" style="248" customWidth="1"/>
    <col min="11" max="11" width="11.8515625" style="247" customWidth="1"/>
    <col min="12" max="12" width="15.28125" style="247" customWidth="1"/>
    <col min="13" max="13" width="11.7109375" style="247" customWidth="1"/>
    <col min="14" max="14" width="16.7109375" style="247" customWidth="1"/>
    <col min="15" max="15" width="15.57421875" style="248" customWidth="1"/>
    <col min="16" max="16" width="11.8515625" style="247" customWidth="1"/>
    <col min="17" max="17" width="15.8515625" style="247" customWidth="1"/>
    <col min="18" max="16384" width="9.140625" style="247" customWidth="1"/>
  </cols>
  <sheetData>
    <row r="1" spans="1:17" s="225" customFormat="1" ht="14.25">
      <c r="A1" s="224"/>
      <c r="C1" s="226"/>
      <c r="G1" s="227"/>
      <c r="H1" s="226"/>
      <c r="J1" s="228"/>
      <c r="L1" s="227"/>
      <c r="M1" s="226"/>
      <c r="O1" s="228"/>
      <c r="Q1" s="227" t="s">
        <v>1054</v>
      </c>
    </row>
    <row r="2" spans="1:17" s="232" customFormat="1" ht="15">
      <c r="A2" s="229" t="s">
        <v>878</v>
      </c>
      <c r="B2" s="230"/>
      <c r="C2" s="230"/>
      <c r="D2" s="230"/>
      <c r="E2" s="230"/>
      <c r="F2" s="230"/>
      <c r="G2" s="230"/>
      <c r="H2" s="230"/>
      <c r="I2" s="230"/>
      <c r="J2" s="231"/>
      <c r="K2" s="230"/>
      <c r="L2" s="230"/>
      <c r="M2" s="230"/>
      <c r="N2" s="230"/>
      <c r="O2" s="231"/>
      <c r="P2" s="230"/>
      <c r="Q2" s="230"/>
    </row>
    <row r="3" spans="1:17" s="232" customFormat="1" ht="15">
      <c r="A3" s="229"/>
      <c r="B3" s="230"/>
      <c r="C3" s="230"/>
      <c r="D3" s="230"/>
      <c r="E3" s="230"/>
      <c r="F3" s="230"/>
      <c r="G3" s="230"/>
      <c r="H3" s="230"/>
      <c r="I3" s="230"/>
      <c r="J3" s="231"/>
      <c r="K3" s="230"/>
      <c r="L3" s="230"/>
      <c r="M3" s="230"/>
      <c r="N3" s="230"/>
      <c r="O3" s="231"/>
      <c r="P3" s="230"/>
      <c r="Q3" s="230"/>
    </row>
    <row r="4" spans="1:17" s="232" customFormat="1" ht="15">
      <c r="A4" s="229" t="s">
        <v>879</v>
      </c>
      <c r="B4" s="230"/>
      <c r="C4" s="230"/>
      <c r="D4" s="230"/>
      <c r="E4" s="230"/>
      <c r="F4" s="230"/>
      <c r="G4" s="230"/>
      <c r="H4" s="230"/>
      <c r="I4" s="230"/>
      <c r="J4" s="231"/>
      <c r="K4" s="230"/>
      <c r="L4" s="230"/>
      <c r="M4" s="230"/>
      <c r="N4" s="230"/>
      <c r="O4" s="231"/>
      <c r="P4" s="230"/>
      <c r="Q4" s="230"/>
    </row>
    <row r="5" spans="1:17" s="232" customFormat="1" ht="15">
      <c r="A5" s="229" t="s">
        <v>880</v>
      </c>
      <c r="B5" s="230"/>
      <c r="C5" s="230"/>
      <c r="D5" s="230"/>
      <c r="E5" s="230"/>
      <c r="F5" s="230"/>
      <c r="G5" s="230"/>
      <c r="H5" s="230"/>
      <c r="I5" s="230"/>
      <c r="J5" s="231"/>
      <c r="K5" s="230"/>
      <c r="L5" s="230"/>
      <c r="M5" s="230"/>
      <c r="N5" s="230"/>
      <c r="O5" s="231"/>
      <c r="P5" s="230"/>
      <c r="Q5" s="230"/>
    </row>
    <row r="6" spans="1:17" s="236" customFormat="1" ht="15">
      <c r="A6" s="233"/>
      <c r="B6" s="234"/>
      <c r="C6" s="229"/>
      <c r="D6" s="229"/>
      <c r="E6" s="229"/>
      <c r="F6" s="229"/>
      <c r="G6" s="229"/>
      <c r="H6" s="229"/>
      <c r="I6" s="229"/>
      <c r="J6" s="235"/>
      <c r="K6" s="229"/>
      <c r="L6" s="229"/>
      <c r="M6" s="229"/>
      <c r="N6" s="229"/>
      <c r="O6" s="235"/>
      <c r="P6" s="229"/>
      <c r="Q6" s="229"/>
    </row>
    <row r="7" spans="1:17" s="236" customFormat="1" ht="100.5">
      <c r="A7" s="237" t="s">
        <v>881</v>
      </c>
      <c r="B7" s="237" t="s">
        <v>882</v>
      </c>
      <c r="C7" s="238" t="s">
        <v>883</v>
      </c>
      <c r="D7" s="237" t="s">
        <v>884</v>
      </c>
      <c r="E7" s="237" t="s">
        <v>885</v>
      </c>
      <c r="F7" s="237" t="s">
        <v>886</v>
      </c>
      <c r="G7" s="237" t="s">
        <v>887</v>
      </c>
      <c r="H7" s="238" t="s">
        <v>888</v>
      </c>
      <c r="I7" s="237" t="s">
        <v>884</v>
      </c>
      <c r="J7" s="237" t="s">
        <v>885</v>
      </c>
      <c r="K7" s="237" t="s">
        <v>886</v>
      </c>
      <c r="L7" s="237" t="s">
        <v>887</v>
      </c>
      <c r="M7" s="238" t="s">
        <v>889</v>
      </c>
      <c r="N7" s="237" t="s">
        <v>884</v>
      </c>
      <c r="O7" s="237" t="s">
        <v>885</v>
      </c>
      <c r="P7" s="237" t="s">
        <v>886</v>
      </c>
      <c r="Q7" s="237" t="s">
        <v>887</v>
      </c>
    </row>
    <row r="8" spans="1:17" s="236" customFormat="1" ht="26.25" customHeight="1">
      <c r="A8" s="239" t="s">
        <v>890</v>
      </c>
      <c r="B8" s="240"/>
      <c r="C8" s="241" t="s">
        <v>891</v>
      </c>
      <c r="D8" s="240" t="s">
        <v>891</v>
      </c>
      <c r="E8" s="240" t="s">
        <v>891</v>
      </c>
      <c r="F8" s="240" t="s">
        <v>891</v>
      </c>
      <c r="G8" s="240" t="s">
        <v>891</v>
      </c>
      <c r="H8" s="241" t="s">
        <v>891</v>
      </c>
      <c r="I8" s="240" t="s">
        <v>891</v>
      </c>
      <c r="J8" s="242" t="s">
        <v>891</v>
      </c>
      <c r="K8" s="240" t="s">
        <v>891</v>
      </c>
      <c r="L8" s="240" t="s">
        <v>891</v>
      </c>
      <c r="M8" s="241" t="s">
        <v>891</v>
      </c>
      <c r="N8" s="240" t="s">
        <v>891</v>
      </c>
      <c r="O8" s="242" t="s">
        <v>891</v>
      </c>
      <c r="P8" s="240" t="s">
        <v>891</v>
      </c>
      <c r="Q8" s="240" t="s">
        <v>891</v>
      </c>
    </row>
    <row r="9" spans="1:17" s="236" customFormat="1" ht="36.75" customHeight="1">
      <c r="A9" s="239" t="s">
        <v>892</v>
      </c>
      <c r="B9" s="240"/>
      <c r="C9" s="241"/>
      <c r="D9" s="240"/>
      <c r="E9" s="240"/>
      <c r="F9" s="240"/>
      <c r="G9" s="240"/>
      <c r="H9" s="241"/>
      <c r="I9" s="240"/>
      <c r="J9" s="242"/>
      <c r="K9" s="240"/>
      <c r="L9" s="240"/>
      <c r="M9" s="241"/>
      <c r="N9" s="240"/>
      <c r="O9" s="242"/>
      <c r="P9" s="240"/>
      <c r="Q9" s="240"/>
    </row>
    <row r="10" spans="1:17" s="236" customFormat="1" ht="15">
      <c r="A10" s="239"/>
      <c r="B10" s="240"/>
      <c r="C10" s="241"/>
      <c r="D10" s="240"/>
      <c r="E10" s="240"/>
      <c r="F10" s="240"/>
      <c r="G10" s="240"/>
      <c r="H10" s="241"/>
      <c r="I10" s="240"/>
      <c r="J10" s="242"/>
      <c r="K10" s="240"/>
      <c r="L10" s="240"/>
      <c r="M10" s="241"/>
      <c r="N10" s="240"/>
      <c r="O10" s="242"/>
      <c r="P10" s="240"/>
      <c r="Q10" s="240"/>
    </row>
    <row r="11" spans="1:17" s="236" customFormat="1" ht="25.5" customHeight="1">
      <c r="A11" s="239" t="s">
        <v>893</v>
      </c>
      <c r="B11" s="240" t="s">
        <v>894</v>
      </c>
      <c r="C11" s="241">
        <f>SUM(D11:G11)</f>
        <v>180</v>
      </c>
      <c r="D11" s="240">
        <f>SUM(D12)</f>
        <v>0</v>
      </c>
      <c r="E11" s="240">
        <f>SUM(E12)</f>
        <v>150</v>
      </c>
      <c r="F11" s="240">
        <f>SUM(F12)</f>
        <v>30</v>
      </c>
      <c r="G11" s="240">
        <f>SUM(G12)</f>
        <v>0</v>
      </c>
      <c r="H11" s="241">
        <f>SUM(I11:L11)</f>
        <v>180</v>
      </c>
      <c r="I11" s="240">
        <f>SUM(I12)</f>
        <v>0</v>
      </c>
      <c r="J11" s="240">
        <f>SUM(J12)</f>
        <v>150</v>
      </c>
      <c r="K11" s="240">
        <f>SUM(K12)</f>
        <v>30</v>
      </c>
      <c r="L11" s="240">
        <f>SUM(L12)</f>
        <v>0</v>
      </c>
      <c r="M11" s="241">
        <f>SUM(N11:Q11)</f>
        <v>87</v>
      </c>
      <c r="N11" s="240">
        <f>SUM(N12)</f>
        <v>0</v>
      </c>
      <c r="O11" s="240">
        <f>SUM(O12)</f>
        <v>64</v>
      </c>
      <c r="P11" s="240">
        <f>SUM(P12)</f>
        <v>23</v>
      </c>
      <c r="Q11" s="240">
        <f>SUM(Q12)</f>
        <v>0</v>
      </c>
    </row>
    <row r="12" spans="1:17" s="236" customFormat="1" ht="15.75" customHeight="1">
      <c r="A12" s="243" t="s">
        <v>895</v>
      </c>
      <c r="B12" s="244" t="s">
        <v>896</v>
      </c>
      <c r="C12" s="245">
        <f aca="true" t="shared" si="0" ref="C12:C20">SUM(D12:G12)</f>
        <v>180</v>
      </c>
      <c r="D12" s="244">
        <v>0</v>
      </c>
      <c r="E12" s="244">
        <v>150</v>
      </c>
      <c r="F12" s="244">
        <v>30</v>
      </c>
      <c r="G12" s="244">
        <v>0</v>
      </c>
      <c r="H12" s="245">
        <f aca="true" t="shared" si="1" ref="H12:H20">SUM(I12:L12)</f>
        <v>180</v>
      </c>
      <c r="I12" s="244">
        <v>0</v>
      </c>
      <c r="J12" s="244">
        <v>150</v>
      </c>
      <c r="K12" s="244">
        <v>30</v>
      </c>
      <c r="L12" s="244">
        <v>0</v>
      </c>
      <c r="M12" s="245">
        <f aca="true" t="shared" si="2" ref="M12:M20">SUM(N12:Q12)</f>
        <v>87</v>
      </c>
      <c r="N12" s="244">
        <v>0</v>
      </c>
      <c r="O12" s="244">
        <v>64</v>
      </c>
      <c r="P12" s="244">
        <v>23</v>
      </c>
      <c r="Q12" s="244">
        <v>0</v>
      </c>
    </row>
    <row r="13" spans="1:17" s="236" customFormat="1" ht="15" hidden="1">
      <c r="A13" s="239" t="s">
        <v>22</v>
      </c>
      <c r="B13" s="240" t="s">
        <v>897</v>
      </c>
      <c r="C13" s="241">
        <f t="shared" si="0"/>
        <v>0</v>
      </c>
      <c r="D13" s="240">
        <f>SUM(D14)</f>
        <v>0</v>
      </c>
      <c r="E13" s="240">
        <f>SUM(E14)</f>
        <v>0</v>
      </c>
      <c r="F13" s="240">
        <f>SUM(F14)</f>
        <v>0</v>
      </c>
      <c r="G13" s="240">
        <f>SUM(G14)</f>
        <v>0</v>
      </c>
      <c r="H13" s="241">
        <f t="shared" si="1"/>
        <v>0</v>
      </c>
      <c r="I13" s="240">
        <f>SUM(I14)</f>
        <v>0</v>
      </c>
      <c r="J13" s="240">
        <f>SUM(J14)</f>
        <v>0</v>
      </c>
      <c r="K13" s="240">
        <f>SUM(K14)</f>
        <v>0</v>
      </c>
      <c r="L13" s="240">
        <f>SUM(L14)</f>
        <v>0</v>
      </c>
      <c r="M13" s="241">
        <f t="shared" si="2"/>
        <v>0</v>
      </c>
      <c r="N13" s="240">
        <f>SUM(N14)</f>
        <v>0</v>
      </c>
      <c r="O13" s="240">
        <f>SUM(O14)</f>
        <v>0</v>
      </c>
      <c r="P13" s="240">
        <f>SUM(P14)</f>
        <v>0</v>
      </c>
      <c r="Q13" s="240">
        <f>SUM(Q14)</f>
        <v>0</v>
      </c>
    </row>
    <row r="14" spans="1:17" s="236" customFormat="1" ht="29.25" hidden="1">
      <c r="A14" s="239" t="s">
        <v>898</v>
      </c>
      <c r="B14" s="240" t="s">
        <v>899</v>
      </c>
      <c r="C14" s="241">
        <f t="shared" si="0"/>
        <v>0</v>
      </c>
      <c r="D14" s="240">
        <v>0</v>
      </c>
      <c r="E14" s="240">
        <v>0</v>
      </c>
      <c r="F14" s="240">
        <v>0</v>
      </c>
      <c r="G14" s="240">
        <v>0</v>
      </c>
      <c r="H14" s="241">
        <f t="shared" si="1"/>
        <v>0</v>
      </c>
      <c r="I14" s="240">
        <v>0</v>
      </c>
      <c r="J14" s="240">
        <v>0</v>
      </c>
      <c r="K14" s="240">
        <v>0</v>
      </c>
      <c r="L14" s="240">
        <v>0</v>
      </c>
      <c r="M14" s="241">
        <f t="shared" si="2"/>
        <v>0</v>
      </c>
      <c r="N14" s="240">
        <v>0</v>
      </c>
      <c r="O14" s="240">
        <v>0</v>
      </c>
      <c r="P14" s="240">
        <v>0</v>
      </c>
      <c r="Q14" s="240">
        <v>0</v>
      </c>
    </row>
    <row r="15" spans="1:17" s="236" customFormat="1" ht="15" hidden="1">
      <c r="A15" s="239" t="s">
        <v>900</v>
      </c>
      <c r="B15" s="240" t="s">
        <v>901</v>
      </c>
      <c r="C15" s="241">
        <f t="shared" si="0"/>
        <v>0</v>
      </c>
      <c r="D15" s="240">
        <f>SUM(D16)</f>
        <v>0</v>
      </c>
      <c r="E15" s="240">
        <f>SUM(E16)</f>
        <v>0</v>
      </c>
      <c r="F15" s="240">
        <f>SUM(F16)</f>
        <v>0</v>
      </c>
      <c r="G15" s="240">
        <f>SUM(G16)</f>
        <v>0</v>
      </c>
      <c r="H15" s="241">
        <f t="shared" si="1"/>
        <v>0</v>
      </c>
      <c r="I15" s="240">
        <f>SUM(I16)</f>
        <v>0</v>
      </c>
      <c r="J15" s="240">
        <f>SUM(J16)</f>
        <v>0</v>
      </c>
      <c r="K15" s="240">
        <f>SUM(K16)</f>
        <v>0</v>
      </c>
      <c r="L15" s="240">
        <f>SUM(L16)</f>
        <v>0</v>
      </c>
      <c r="M15" s="241">
        <f t="shared" si="2"/>
        <v>0</v>
      </c>
      <c r="N15" s="240">
        <f>SUM(N16)</f>
        <v>0</v>
      </c>
      <c r="O15" s="240">
        <f>SUM(O16)</f>
        <v>0</v>
      </c>
      <c r="P15" s="240">
        <f>SUM(P16)</f>
        <v>0</v>
      </c>
      <c r="Q15" s="240">
        <f>SUM(Q16)</f>
        <v>0</v>
      </c>
    </row>
    <row r="16" spans="1:17" s="236" customFormat="1" ht="6" customHeight="1" hidden="1">
      <c r="A16" s="239" t="s">
        <v>902</v>
      </c>
      <c r="B16" s="240" t="s">
        <v>903</v>
      </c>
      <c r="C16" s="241">
        <f t="shared" si="0"/>
        <v>0</v>
      </c>
      <c r="D16" s="240">
        <v>0</v>
      </c>
      <c r="E16" s="240">
        <v>0</v>
      </c>
      <c r="F16" s="240">
        <v>0</v>
      </c>
      <c r="G16" s="240">
        <v>0</v>
      </c>
      <c r="H16" s="241">
        <f t="shared" si="1"/>
        <v>0</v>
      </c>
      <c r="I16" s="240">
        <v>0</v>
      </c>
      <c r="J16" s="240">
        <v>0</v>
      </c>
      <c r="K16" s="240">
        <v>0</v>
      </c>
      <c r="L16" s="240">
        <v>0</v>
      </c>
      <c r="M16" s="241">
        <f t="shared" si="2"/>
        <v>0</v>
      </c>
      <c r="N16" s="240">
        <v>0</v>
      </c>
      <c r="O16" s="240">
        <v>0</v>
      </c>
      <c r="P16" s="240">
        <v>0</v>
      </c>
      <c r="Q16" s="240">
        <v>0</v>
      </c>
    </row>
    <row r="17" spans="1:17" s="236" customFormat="1" ht="20.25" customHeight="1">
      <c r="A17" s="239" t="s">
        <v>904</v>
      </c>
      <c r="B17" s="240" t="s">
        <v>905</v>
      </c>
      <c r="C17" s="241">
        <f t="shared" si="0"/>
        <v>5518151</v>
      </c>
      <c r="D17" s="240">
        <f>SUM(D18:D19)</f>
        <v>0</v>
      </c>
      <c r="E17" s="240">
        <f>SUM(E18:E19)</f>
        <v>0</v>
      </c>
      <c r="F17" s="240">
        <f>SUM(F18:F19)</f>
        <v>5518151</v>
      </c>
      <c r="G17" s="240">
        <f>SUM(G18:G19)</f>
        <v>0</v>
      </c>
      <c r="H17" s="241">
        <f t="shared" si="1"/>
        <v>5518151</v>
      </c>
      <c r="I17" s="240">
        <f>SUM(I18:I19)</f>
        <v>0</v>
      </c>
      <c r="J17" s="240">
        <f>SUM(J18:J19)</f>
        <v>0</v>
      </c>
      <c r="K17" s="240">
        <f>SUM(K18:K19)</f>
        <v>5518151</v>
      </c>
      <c r="L17" s="240">
        <f>SUM(L18:L19)</f>
        <v>0</v>
      </c>
      <c r="M17" s="241">
        <f t="shared" si="2"/>
        <v>4694</v>
      </c>
      <c r="N17" s="240">
        <f>SUM(N18:N19)</f>
        <v>0</v>
      </c>
      <c r="O17" s="240">
        <f>SUM(O18:O19)</f>
        <v>0</v>
      </c>
      <c r="P17" s="240">
        <f>SUM(P18:P19)</f>
        <v>4694</v>
      </c>
      <c r="Q17" s="240">
        <f>SUM(Q18:Q19)</f>
        <v>0</v>
      </c>
    </row>
    <row r="18" spans="1:17" s="236" customFormat="1" ht="20.25" customHeight="1">
      <c r="A18" s="243" t="s">
        <v>906</v>
      </c>
      <c r="B18" s="244" t="s">
        <v>907</v>
      </c>
      <c r="C18" s="245">
        <f t="shared" si="0"/>
        <v>1971360</v>
      </c>
      <c r="D18" s="244">
        <v>0</v>
      </c>
      <c r="E18" s="244">
        <v>0</v>
      </c>
      <c r="F18" s="244">
        <v>1971360</v>
      </c>
      <c r="G18" s="244">
        <v>0</v>
      </c>
      <c r="H18" s="245">
        <f t="shared" si="1"/>
        <v>130647</v>
      </c>
      <c r="I18" s="244">
        <v>0</v>
      </c>
      <c r="J18" s="244">
        <v>0</v>
      </c>
      <c r="K18" s="244">
        <v>130647</v>
      </c>
      <c r="L18" s="244">
        <v>0</v>
      </c>
      <c r="M18" s="245">
        <f t="shared" si="2"/>
        <v>4694</v>
      </c>
      <c r="N18" s="244">
        <v>0</v>
      </c>
      <c r="O18" s="244">
        <v>0</v>
      </c>
      <c r="P18" s="244">
        <v>4694</v>
      </c>
      <c r="Q18" s="244">
        <v>0</v>
      </c>
    </row>
    <row r="19" spans="1:17" s="236" customFormat="1" ht="21.75" customHeight="1">
      <c r="A19" s="243" t="s">
        <v>908</v>
      </c>
      <c r="B19" s="244" t="s">
        <v>909</v>
      </c>
      <c r="C19" s="245">
        <f t="shared" si="0"/>
        <v>3546791</v>
      </c>
      <c r="D19" s="244">
        <v>0</v>
      </c>
      <c r="E19" s="244">
        <v>0</v>
      </c>
      <c r="F19" s="244">
        <v>3546791</v>
      </c>
      <c r="G19" s="244">
        <v>0</v>
      </c>
      <c r="H19" s="245">
        <f t="shared" si="1"/>
        <v>5387504</v>
      </c>
      <c r="I19" s="244">
        <v>0</v>
      </c>
      <c r="J19" s="244">
        <v>0</v>
      </c>
      <c r="K19" s="244">
        <v>5387504</v>
      </c>
      <c r="L19" s="244">
        <v>0</v>
      </c>
      <c r="M19" s="245">
        <f t="shared" si="2"/>
        <v>0</v>
      </c>
      <c r="N19" s="244">
        <v>0</v>
      </c>
      <c r="O19" s="244">
        <v>0</v>
      </c>
      <c r="P19" s="244">
        <v>0</v>
      </c>
      <c r="Q19" s="244">
        <v>0</v>
      </c>
    </row>
    <row r="20" spans="1:17" s="236" customFormat="1" ht="22.5" customHeight="1">
      <c r="A20" s="239" t="s">
        <v>910</v>
      </c>
      <c r="B20" s="240" t="s">
        <v>911</v>
      </c>
      <c r="C20" s="241">
        <f t="shared" si="0"/>
        <v>5518331</v>
      </c>
      <c r="D20" s="240">
        <f>SUM(D11,D13,D15,D17)</f>
        <v>0</v>
      </c>
      <c r="E20" s="240">
        <f>SUM(E11,E13,E15,E17)</f>
        <v>150</v>
      </c>
      <c r="F20" s="240">
        <f>SUM(F11,F13,F15,F17)</f>
        <v>5518181</v>
      </c>
      <c r="G20" s="240">
        <f>SUM(G11,G13,G15,G17)</f>
        <v>0</v>
      </c>
      <c r="H20" s="241">
        <f t="shared" si="1"/>
        <v>5518331</v>
      </c>
      <c r="I20" s="240">
        <f>SUM(I11,I13,I15,I17)</f>
        <v>0</v>
      </c>
      <c r="J20" s="240">
        <f>SUM(J11,J13,J15,J17)</f>
        <v>150</v>
      </c>
      <c r="K20" s="240">
        <f>SUM(K11,K13,K15,K17)</f>
        <v>5518181</v>
      </c>
      <c r="L20" s="240">
        <f>SUM(L11,L13,L15,L17)</f>
        <v>0</v>
      </c>
      <c r="M20" s="241">
        <f t="shared" si="2"/>
        <v>4781</v>
      </c>
      <c r="N20" s="240">
        <f>SUM(N11,N13,N15,N17)</f>
        <v>0</v>
      </c>
      <c r="O20" s="240">
        <f>SUM(O11,O13,O15,O17)</f>
        <v>64</v>
      </c>
      <c r="P20" s="240">
        <f>SUM(P11,P13,P15,P17)</f>
        <v>4717</v>
      </c>
      <c r="Q20" s="240">
        <f>SUM(Q11,Q13,Q15,Q17)</f>
        <v>0</v>
      </c>
    </row>
    <row r="21" spans="1:17" s="236" customFormat="1" ht="15">
      <c r="A21" s="239"/>
      <c r="B21" s="240"/>
      <c r="C21" s="241"/>
      <c r="D21" s="240"/>
      <c r="E21" s="240"/>
      <c r="F21" s="240"/>
      <c r="G21" s="240"/>
      <c r="H21" s="241"/>
      <c r="I21" s="240"/>
      <c r="J21" s="240"/>
      <c r="K21" s="240"/>
      <c r="L21" s="240"/>
      <c r="M21" s="241"/>
      <c r="N21" s="240"/>
      <c r="O21" s="240"/>
      <c r="P21" s="240"/>
      <c r="Q21" s="240"/>
    </row>
    <row r="22" spans="1:17" s="236" customFormat="1" ht="21.75" customHeight="1">
      <c r="A22" s="239" t="s">
        <v>912</v>
      </c>
      <c r="B22" s="240"/>
      <c r="C22" s="241"/>
      <c r="D22" s="240"/>
      <c r="E22" s="240"/>
      <c r="F22" s="240"/>
      <c r="G22" s="240"/>
      <c r="H22" s="241"/>
      <c r="I22" s="240"/>
      <c r="J22" s="240"/>
      <c r="K22" s="240"/>
      <c r="L22" s="240"/>
      <c r="M22" s="241"/>
      <c r="N22" s="240"/>
      <c r="O22" s="240"/>
      <c r="P22" s="240"/>
      <c r="Q22" s="240"/>
    </row>
    <row r="23" spans="1:17" s="236" customFormat="1" ht="29.25">
      <c r="A23" s="239" t="s">
        <v>64</v>
      </c>
      <c r="B23" s="240" t="s">
        <v>913</v>
      </c>
      <c r="C23" s="241">
        <f aca="true" t="shared" si="3" ref="C23:C28">SUM(D23:G23)</f>
        <v>1861836</v>
      </c>
      <c r="D23" s="240">
        <f>SUM(D24:D25)</f>
        <v>0</v>
      </c>
      <c r="E23" s="240">
        <f>SUM(E24:E25)</f>
        <v>461395</v>
      </c>
      <c r="F23" s="240">
        <f>SUM(F24:F25)</f>
        <v>1400441</v>
      </c>
      <c r="G23" s="240">
        <f>SUM(G24:G25)</f>
        <v>0</v>
      </c>
      <c r="H23" s="241">
        <f aca="true" t="shared" si="4" ref="H23:H28">SUM(I23:L23)</f>
        <v>1861836</v>
      </c>
      <c r="I23" s="240">
        <f>SUM(I24:I25)</f>
        <v>0</v>
      </c>
      <c r="J23" s="240">
        <f>SUM(J24:J25)</f>
        <v>461395</v>
      </c>
      <c r="K23" s="240">
        <f>SUM(K24:K25)</f>
        <v>1400441</v>
      </c>
      <c r="L23" s="240">
        <f>SUM(L24:L25)</f>
        <v>0</v>
      </c>
      <c r="M23" s="241">
        <f aca="true" t="shared" si="5" ref="M23:M28">SUM(N23:Q23)</f>
        <v>-81681</v>
      </c>
      <c r="N23" s="240">
        <f>SUM(N24:N25)</f>
        <v>0</v>
      </c>
      <c r="O23" s="240">
        <f>SUM(O24:O25)</f>
        <v>-133003</v>
      </c>
      <c r="P23" s="240">
        <f>SUM(P24:P25)</f>
        <v>51322</v>
      </c>
      <c r="Q23" s="240">
        <f>SUM(Q24:Q25)</f>
        <v>0</v>
      </c>
    </row>
    <row r="24" spans="1:17" s="236" customFormat="1" ht="20.25" customHeight="1">
      <c r="A24" s="243" t="s">
        <v>914</v>
      </c>
      <c r="B24" s="244" t="s">
        <v>915</v>
      </c>
      <c r="C24" s="245">
        <f t="shared" si="3"/>
        <v>1861836</v>
      </c>
      <c r="D24" s="244">
        <v>0</v>
      </c>
      <c r="E24" s="244">
        <v>461395</v>
      </c>
      <c r="F24" s="244">
        <v>1400441</v>
      </c>
      <c r="G24" s="244">
        <v>0</v>
      </c>
      <c r="H24" s="245">
        <f t="shared" si="4"/>
        <v>1861836</v>
      </c>
      <c r="I24" s="244">
        <v>0</v>
      </c>
      <c r="J24" s="244">
        <v>461395</v>
      </c>
      <c r="K24" s="244">
        <v>1400441</v>
      </c>
      <c r="L24" s="244">
        <v>0</v>
      </c>
      <c r="M24" s="245">
        <f t="shared" si="5"/>
        <v>-81681</v>
      </c>
      <c r="N24" s="244">
        <v>0</v>
      </c>
      <c r="O24" s="244">
        <v>-133003</v>
      </c>
      <c r="P24" s="244">
        <v>51322</v>
      </c>
      <c r="Q24" s="244">
        <v>0</v>
      </c>
    </row>
    <row r="25" spans="1:17" s="236" customFormat="1" ht="21" customHeight="1">
      <c r="A25" s="243" t="s">
        <v>916</v>
      </c>
      <c r="B25" s="244" t="s">
        <v>917</v>
      </c>
      <c r="C25" s="245">
        <f t="shared" si="3"/>
        <v>0</v>
      </c>
      <c r="D25" s="244">
        <v>0</v>
      </c>
      <c r="E25" s="244">
        <v>0</v>
      </c>
      <c r="F25" s="244">
        <v>0</v>
      </c>
      <c r="G25" s="244">
        <v>0</v>
      </c>
      <c r="H25" s="245">
        <f t="shared" si="4"/>
        <v>0</v>
      </c>
      <c r="I25" s="244">
        <v>0</v>
      </c>
      <c r="J25" s="244">
        <v>0</v>
      </c>
      <c r="K25" s="244">
        <v>0</v>
      </c>
      <c r="L25" s="244">
        <v>0</v>
      </c>
      <c r="M25" s="245">
        <f t="shared" si="5"/>
        <v>0</v>
      </c>
      <c r="N25" s="244">
        <v>0</v>
      </c>
      <c r="O25" s="244">
        <v>0</v>
      </c>
      <c r="P25" s="244">
        <v>0</v>
      </c>
      <c r="Q25" s="244">
        <v>0</v>
      </c>
    </row>
    <row r="26" spans="1:17" s="236" customFormat="1" ht="29.25">
      <c r="A26" s="239" t="s">
        <v>918</v>
      </c>
      <c r="B26" s="240" t="s">
        <v>919</v>
      </c>
      <c r="C26" s="241">
        <f t="shared" si="3"/>
        <v>7554932</v>
      </c>
      <c r="D26" s="240">
        <f>SUM(D27:D28)</f>
        <v>0</v>
      </c>
      <c r="E26" s="240">
        <f>SUM(E27:E28)</f>
        <v>7198306</v>
      </c>
      <c r="F26" s="240">
        <f>SUM(F27:F28)</f>
        <v>356626</v>
      </c>
      <c r="G26" s="240">
        <f>SUM(G27:G28)</f>
        <v>0</v>
      </c>
      <c r="H26" s="241">
        <f t="shared" si="4"/>
        <v>7554932</v>
      </c>
      <c r="I26" s="240">
        <f>SUM(I27:I28)</f>
        <v>0</v>
      </c>
      <c r="J26" s="240">
        <f>SUM(J27:J28)</f>
        <v>7198306</v>
      </c>
      <c r="K26" s="240">
        <f>SUM(K27:K28)</f>
        <v>356626</v>
      </c>
      <c r="L26" s="240">
        <f>SUM(L27:L28)</f>
        <v>0</v>
      </c>
      <c r="M26" s="241">
        <f t="shared" si="5"/>
        <v>2051899</v>
      </c>
      <c r="N26" s="240">
        <f>SUM(N27:N28)</f>
        <v>0</v>
      </c>
      <c r="O26" s="240">
        <f>SUM(O27:O28)</f>
        <v>2051899</v>
      </c>
      <c r="P26" s="240">
        <f>SUM(P27:P28)</f>
        <v>0</v>
      </c>
      <c r="Q26" s="240">
        <f>SUM(Q27:Q28)</f>
        <v>0</v>
      </c>
    </row>
    <row r="27" spans="1:17" s="236" customFormat="1" ht="15">
      <c r="A27" s="243" t="s">
        <v>920</v>
      </c>
      <c r="B27" s="244" t="s">
        <v>921</v>
      </c>
      <c r="C27" s="245">
        <f t="shared" si="3"/>
        <v>7554984</v>
      </c>
      <c r="D27" s="244">
        <v>0</v>
      </c>
      <c r="E27" s="244">
        <v>7198358</v>
      </c>
      <c r="F27" s="244">
        <v>356626</v>
      </c>
      <c r="G27" s="244">
        <v>0</v>
      </c>
      <c r="H27" s="245">
        <f t="shared" si="4"/>
        <v>7554984</v>
      </c>
      <c r="I27" s="244">
        <v>0</v>
      </c>
      <c r="J27" s="244">
        <v>7198358</v>
      </c>
      <c r="K27" s="244">
        <v>356626</v>
      </c>
      <c r="L27" s="244">
        <v>0</v>
      </c>
      <c r="M27" s="245">
        <f t="shared" si="5"/>
        <v>2051899</v>
      </c>
      <c r="N27" s="244">
        <v>0</v>
      </c>
      <c r="O27" s="244">
        <v>2051899</v>
      </c>
      <c r="P27" s="244">
        <v>0</v>
      </c>
      <c r="Q27" s="244">
        <v>0</v>
      </c>
    </row>
    <row r="28" spans="1:17" s="236" customFormat="1" ht="15">
      <c r="A28" s="243" t="s">
        <v>922</v>
      </c>
      <c r="B28" s="244" t="s">
        <v>923</v>
      </c>
      <c r="C28" s="245">
        <f t="shared" si="3"/>
        <v>-52</v>
      </c>
      <c r="D28" s="244">
        <v>0</v>
      </c>
      <c r="E28" s="244">
        <v>-52</v>
      </c>
      <c r="F28" s="244">
        <v>0</v>
      </c>
      <c r="G28" s="244">
        <v>0</v>
      </c>
      <c r="H28" s="245">
        <f t="shared" si="4"/>
        <v>-52</v>
      </c>
      <c r="I28" s="244">
        <v>0</v>
      </c>
      <c r="J28" s="244">
        <v>-52</v>
      </c>
      <c r="K28" s="244">
        <v>0</v>
      </c>
      <c r="L28" s="244">
        <v>0</v>
      </c>
      <c r="M28" s="245">
        <f t="shared" si="5"/>
        <v>0</v>
      </c>
      <c r="N28" s="244">
        <v>0</v>
      </c>
      <c r="O28" s="244">
        <v>0</v>
      </c>
      <c r="P28" s="244">
        <v>0</v>
      </c>
      <c r="Q28" s="244">
        <v>0</v>
      </c>
    </row>
    <row r="29" spans="1:17" s="236" customFormat="1" ht="24" customHeight="1">
      <c r="A29" s="239" t="s">
        <v>924</v>
      </c>
      <c r="B29" s="240" t="s">
        <v>911</v>
      </c>
      <c r="C29" s="241">
        <f>SUM(D29:G29)</f>
        <v>9416768</v>
      </c>
      <c r="D29" s="240">
        <f>SUM(D23,D26)</f>
        <v>0</v>
      </c>
      <c r="E29" s="240">
        <f>SUM(E23,E26)</f>
        <v>7659701</v>
      </c>
      <c r="F29" s="240">
        <f>SUM(F23,F26)</f>
        <v>1757067</v>
      </c>
      <c r="G29" s="240">
        <f>SUM(G23,G26)</f>
        <v>0</v>
      </c>
      <c r="H29" s="241">
        <f>SUM(I29:L29)</f>
        <v>9416768</v>
      </c>
      <c r="I29" s="240">
        <f>SUM(I23,I26)</f>
        <v>0</v>
      </c>
      <c r="J29" s="240">
        <f>SUM(J23,J26)</f>
        <v>7659701</v>
      </c>
      <c r="K29" s="240">
        <f>SUM(K23,K26)</f>
        <v>1757067</v>
      </c>
      <c r="L29" s="240">
        <f>SUM(L23,L26)</f>
        <v>0</v>
      </c>
      <c r="M29" s="241">
        <f>SUM(N29:Q29)</f>
        <v>1970218</v>
      </c>
      <c r="N29" s="240">
        <f>SUM(N23,N26)</f>
        <v>0</v>
      </c>
      <c r="O29" s="240">
        <f>SUM(O23,O26)</f>
        <v>1918896</v>
      </c>
      <c r="P29" s="240">
        <f>SUM(P23,P26)</f>
        <v>51322</v>
      </c>
      <c r="Q29" s="240">
        <f>SUM(Q23,Q26)</f>
        <v>0</v>
      </c>
    </row>
    <row r="30" spans="1:17" s="236" customFormat="1" ht="15">
      <c r="A30" s="239"/>
      <c r="B30" s="240"/>
      <c r="C30" s="241"/>
      <c r="D30" s="240"/>
      <c r="E30" s="240"/>
      <c r="F30" s="240"/>
      <c r="G30" s="240"/>
      <c r="H30" s="241"/>
      <c r="I30" s="240"/>
      <c r="J30" s="240"/>
      <c r="K30" s="240"/>
      <c r="L30" s="240"/>
      <c r="M30" s="241"/>
      <c r="N30" s="240"/>
      <c r="O30" s="240"/>
      <c r="P30" s="240"/>
      <c r="Q30" s="240"/>
    </row>
    <row r="31" spans="1:17" s="236" customFormat="1" ht="21.75" customHeight="1">
      <c r="A31" s="239" t="s">
        <v>925</v>
      </c>
      <c r="B31" s="240"/>
      <c r="C31" s="241"/>
      <c r="D31" s="240"/>
      <c r="E31" s="240"/>
      <c r="F31" s="240"/>
      <c r="G31" s="240"/>
      <c r="H31" s="241"/>
      <c r="I31" s="240"/>
      <c r="J31" s="240"/>
      <c r="K31" s="240"/>
      <c r="L31" s="240"/>
      <c r="M31" s="241"/>
      <c r="N31" s="240"/>
      <c r="O31" s="240"/>
      <c r="P31" s="240"/>
      <c r="Q31" s="240"/>
    </row>
    <row r="32" spans="1:17" s="236" customFormat="1" ht="42" customHeight="1">
      <c r="A32" s="239" t="s">
        <v>68</v>
      </c>
      <c r="B32" s="240" t="s">
        <v>926</v>
      </c>
      <c r="C32" s="241">
        <f>SUM(D32:G32)</f>
        <v>1730609</v>
      </c>
      <c r="D32" s="240">
        <v>0</v>
      </c>
      <c r="E32" s="240">
        <v>64743</v>
      </c>
      <c r="F32" s="240">
        <v>1665866</v>
      </c>
      <c r="G32" s="240">
        <v>0</v>
      </c>
      <c r="H32" s="241">
        <f>SUM(I32:L32)</f>
        <v>1730609</v>
      </c>
      <c r="I32" s="240">
        <v>0</v>
      </c>
      <c r="J32" s="240">
        <v>64743</v>
      </c>
      <c r="K32" s="240">
        <v>1665866</v>
      </c>
      <c r="L32" s="240">
        <v>0</v>
      </c>
      <c r="M32" s="241">
        <f>SUM(N32:Q32)</f>
        <v>15765</v>
      </c>
      <c r="N32" s="240">
        <v>0</v>
      </c>
      <c r="O32" s="240">
        <v>-14134</v>
      </c>
      <c r="P32" s="240">
        <v>29899</v>
      </c>
      <c r="Q32" s="240">
        <v>0</v>
      </c>
    </row>
    <row r="33" spans="1:17" s="236" customFormat="1" ht="43.5" customHeight="1">
      <c r="A33" s="239" t="s">
        <v>927</v>
      </c>
      <c r="B33" s="240" t="s">
        <v>928</v>
      </c>
      <c r="C33" s="241">
        <f>SUM(D33:G33)</f>
        <v>0</v>
      </c>
      <c r="D33" s="240">
        <v>0</v>
      </c>
      <c r="E33" s="240">
        <v>0</v>
      </c>
      <c r="F33" s="240">
        <v>0</v>
      </c>
      <c r="G33" s="240">
        <v>0</v>
      </c>
      <c r="H33" s="241">
        <f>SUM(I33:L33)</f>
        <v>0</v>
      </c>
      <c r="I33" s="240">
        <v>0</v>
      </c>
      <c r="J33" s="240">
        <v>0</v>
      </c>
      <c r="K33" s="240">
        <v>0</v>
      </c>
      <c r="L33" s="240">
        <v>0</v>
      </c>
      <c r="M33" s="241">
        <f>SUM(N33:Q33)</f>
        <v>0</v>
      </c>
      <c r="N33" s="240">
        <v>0</v>
      </c>
      <c r="O33" s="240">
        <v>0</v>
      </c>
      <c r="P33" s="240">
        <v>0</v>
      </c>
      <c r="Q33" s="240">
        <v>0</v>
      </c>
    </row>
    <row r="34" spans="1:17" s="236" customFormat="1" ht="23.25" customHeight="1">
      <c r="A34" s="239" t="s">
        <v>558</v>
      </c>
      <c r="B34" s="240" t="s">
        <v>911</v>
      </c>
      <c r="C34" s="241">
        <f>SUM(D34:G34)</f>
        <v>1730609</v>
      </c>
      <c r="D34" s="240">
        <f>SUM(D32:D33)</f>
        <v>0</v>
      </c>
      <c r="E34" s="240">
        <f>SUM(E32:E33)</f>
        <v>64743</v>
      </c>
      <c r="F34" s="240">
        <f>SUM(F32:F33)</f>
        <v>1665866</v>
      </c>
      <c r="G34" s="240">
        <f>SUM(G32:G33)</f>
        <v>0</v>
      </c>
      <c r="H34" s="241">
        <f>SUM(I34:L34)</f>
        <v>1730609</v>
      </c>
      <c r="I34" s="240">
        <f>SUM(I32:I33)</f>
        <v>0</v>
      </c>
      <c r="J34" s="240">
        <f>SUM(J32:J33)</f>
        <v>64743</v>
      </c>
      <c r="K34" s="240">
        <f>SUM(K32:K33)</f>
        <v>1665866</v>
      </c>
      <c r="L34" s="240">
        <f>SUM(L32:L33)</f>
        <v>0</v>
      </c>
      <c r="M34" s="241">
        <f>SUM(N34:Q34)</f>
        <v>15765</v>
      </c>
      <c r="N34" s="240">
        <f>SUM(N32:N33)</f>
        <v>0</v>
      </c>
      <c r="O34" s="240">
        <f>SUM(O32:O33)</f>
        <v>-14134</v>
      </c>
      <c r="P34" s="240">
        <f>SUM(P32:P33)</f>
        <v>29899</v>
      </c>
      <c r="Q34" s="240">
        <f>SUM(Q32:Q33)</f>
        <v>0</v>
      </c>
    </row>
    <row r="35" spans="1:17" s="236" customFormat="1" ht="15">
      <c r="A35" s="239"/>
      <c r="B35" s="240"/>
      <c r="C35" s="241"/>
      <c r="D35" s="240"/>
      <c r="E35" s="240"/>
      <c r="F35" s="240"/>
      <c r="G35" s="240"/>
      <c r="H35" s="241"/>
      <c r="I35" s="240"/>
      <c r="J35" s="240"/>
      <c r="K35" s="240"/>
      <c r="L35" s="240"/>
      <c r="M35" s="241"/>
      <c r="N35" s="240"/>
      <c r="O35" s="240"/>
      <c r="P35" s="240"/>
      <c r="Q35" s="240"/>
    </row>
    <row r="36" spans="1:17" s="236" customFormat="1" ht="34.5" customHeight="1">
      <c r="A36" s="239" t="s">
        <v>929</v>
      </c>
      <c r="B36" s="240"/>
      <c r="C36" s="241"/>
      <c r="D36" s="240"/>
      <c r="E36" s="240"/>
      <c r="F36" s="240"/>
      <c r="G36" s="240"/>
      <c r="H36" s="241"/>
      <c r="I36" s="240"/>
      <c r="J36" s="240"/>
      <c r="K36" s="240"/>
      <c r="L36" s="240"/>
      <c r="M36" s="241"/>
      <c r="N36" s="240"/>
      <c r="O36" s="240"/>
      <c r="P36" s="240"/>
      <c r="Q36" s="240"/>
    </row>
    <row r="37" spans="1:17" s="236" customFormat="1" ht="39.75" customHeight="1">
      <c r="A37" s="239" t="s">
        <v>930</v>
      </c>
      <c r="B37" s="240" t="s">
        <v>931</v>
      </c>
      <c r="C37" s="241">
        <f aca="true" t="shared" si="6" ref="C37:C42">SUM(D37:G37)</f>
        <v>1126693</v>
      </c>
      <c r="D37" s="240">
        <f>SUM(D38)</f>
        <v>0</v>
      </c>
      <c r="E37" s="240">
        <f>SUM(E38)</f>
        <v>218456</v>
      </c>
      <c r="F37" s="240">
        <f>SUM(F38)</f>
        <v>908237</v>
      </c>
      <c r="G37" s="240">
        <f>SUM(G38)</f>
        <v>0</v>
      </c>
      <c r="H37" s="241">
        <f aca="true" t="shared" si="7" ref="H37:H42">SUM(I37:L37)</f>
        <v>1126693</v>
      </c>
      <c r="I37" s="240">
        <f>SUM(I38)</f>
        <v>0</v>
      </c>
      <c r="J37" s="240">
        <f>SUM(J38)</f>
        <v>218456</v>
      </c>
      <c r="K37" s="240">
        <f>SUM(K38)</f>
        <v>908237</v>
      </c>
      <c r="L37" s="240">
        <f>SUM(L38)</f>
        <v>0</v>
      </c>
      <c r="M37" s="241">
        <f aca="true" t="shared" si="8" ref="M37:M42">SUM(N37:Q37)</f>
        <v>55047</v>
      </c>
      <c r="N37" s="240">
        <f>SUM(N38)</f>
        <v>0</v>
      </c>
      <c r="O37" s="240">
        <f>SUM(O38)</f>
        <v>31577</v>
      </c>
      <c r="P37" s="240">
        <f>SUM(P38)</f>
        <v>23470</v>
      </c>
      <c r="Q37" s="240">
        <f>SUM(Q38)</f>
        <v>0</v>
      </c>
    </row>
    <row r="38" spans="1:17" s="236" customFormat="1" ht="36.75" customHeight="1">
      <c r="A38" s="243" t="s">
        <v>932</v>
      </c>
      <c r="B38" s="244" t="s">
        <v>933</v>
      </c>
      <c r="C38" s="245">
        <f t="shared" si="6"/>
        <v>1126693</v>
      </c>
      <c r="D38" s="244">
        <v>0</v>
      </c>
      <c r="E38" s="244">
        <v>218456</v>
      </c>
      <c r="F38" s="244">
        <v>908237</v>
      </c>
      <c r="G38" s="244">
        <v>0</v>
      </c>
      <c r="H38" s="245">
        <f t="shared" si="7"/>
        <v>1126693</v>
      </c>
      <c r="I38" s="244">
        <v>0</v>
      </c>
      <c r="J38" s="244">
        <v>218456</v>
      </c>
      <c r="K38" s="244">
        <v>908237</v>
      </c>
      <c r="L38" s="244">
        <v>0</v>
      </c>
      <c r="M38" s="245">
        <f t="shared" si="8"/>
        <v>55047</v>
      </c>
      <c r="N38" s="244">
        <v>0</v>
      </c>
      <c r="O38" s="244">
        <v>31577</v>
      </c>
      <c r="P38" s="244">
        <v>23470</v>
      </c>
      <c r="Q38" s="244">
        <v>0</v>
      </c>
    </row>
    <row r="39" spans="1:17" s="236" customFormat="1" ht="36.75" customHeight="1">
      <c r="A39" s="239" t="s">
        <v>74</v>
      </c>
      <c r="B39" s="240" t="s">
        <v>934</v>
      </c>
      <c r="C39" s="241">
        <f t="shared" si="6"/>
        <v>1708848</v>
      </c>
      <c r="D39" s="240">
        <f>SUM(D40:D41)</f>
        <v>0</v>
      </c>
      <c r="E39" s="240">
        <f>SUM(E40:E41)</f>
        <v>1708848</v>
      </c>
      <c r="F39" s="240">
        <f>SUM(F40:F41)</f>
        <v>0</v>
      </c>
      <c r="G39" s="240">
        <f>SUM(G40:G41)</f>
        <v>0</v>
      </c>
      <c r="H39" s="241">
        <f t="shared" si="7"/>
        <v>1708848</v>
      </c>
      <c r="I39" s="240">
        <f>SUM(I40:I41)</f>
        <v>0</v>
      </c>
      <c r="J39" s="240">
        <f>SUM(J40:J41)</f>
        <v>1708848</v>
      </c>
      <c r="K39" s="240">
        <f>SUM(K40:K41)</f>
        <v>0</v>
      </c>
      <c r="L39" s="240">
        <f>SUM(L40:L41)</f>
        <v>0</v>
      </c>
      <c r="M39" s="241">
        <f t="shared" si="8"/>
        <v>-921462</v>
      </c>
      <c r="N39" s="240">
        <f>SUM(N40:N41)</f>
        <v>0</v>
      </c>
      <c r="O39" s="240">
        <f>SUM(O40:O41)</f>
        <v>-921462</v>
      </c>
      <c r="P39" s="240">
        <f>SUM(P40:P41)</f>
        <v>0</v>
      </c>
      <c r="Q39" s="240">
        <f>SUM(Q40:Q41)</f>
        <v>0</v>
      </c>
    </row>
    <row r="40" spans="1:17" s="236" customFormat="1" ht="24" customHeight="1">
      <c r="A40" s="243" t="s">
        <v>935</v>
      </c>
      <c r="B40" s="244" t="s">
        <v>936</v>
      </c>
      <c r="C40" s="245">
        <f t="shared" si="6"/>
        <v>1882261</v>
      </c>
      <c r="D40" s="244">
        <v>0</v>
      </c>
      <c r="E40" s="244">
        <v>1882261</v>
      </c>
      <c r="F40" s="244">
        <v>0</v>
      </c>
      <c r="G40" s="244">
        <v>0</v>
      </c>
      <c r="H40" s="245">
        <f t="shared" si="7"/>
        <v>1882261</v>
      </c>
      <c r="I40" s="244">
        <v>0</v>
      </c>
      <c r="J40" s="244">
        <v>1882261</v>
      </c>
      <c r="K40" s="244">
        <v>0</v>
      </c>
      <c r="L40" s="244">
        <v>0</v>
      </c>
      <c r="M40" s="245">
        <f t="shared" si="8"/>
        <v>1882261</v>
      </c>
      <c r="N40" s="244">
        <v>0</v>
      </c>
      <c r="O40" s="244">
        <v>1882261</v>
      </c>
      <c r="P40" s="244">
        <v>0</v>
      </c>
      <c r="Q40" s="244">
        <v>0</v>
      </c>
    </row>
    <row r="41" spans="1:17" s="236" customFormat="1" ht="21" customHeight="1">
      <c r="A41" s="243" t="s">
        <v>937</v>
      </c>
      <c r="B41" s="244" t="s">
        <v>938</v>
      </c>
      <c r="C41" s="245">
        <f t="shared" si="6"/>
        <v>-173413</v>
      </c>
      <c r="D41" s="244">
        <v>0</v>
      </c>
      <c r="E41" s="244">
        <v>-173413</v>
      </c>
      <c r="F41" s="244">
        <v>0</v>
      </c>
      <c r="G41" s="244">
        <v>0</v>
      </c>
      <c r="H41" s="245">
        <f t="shared" si="7"/>
        <v>-173413</v>
      </c>
      <c r="I41" s="244">
        <v>0</v>
      </c>
      <c r="J41" s="244">
        <v>-173413</v>
      </c>
      <c r="K41" s="244">
        <v>0</v>
      </c>
      <c r="L41" s="244">
        <v>0</v>
      </c>
      <c r="M41" s="245">
        <f t="shared" si="8"/>
        <v>-2803723</v>
      </c>
      <c r="N41" s="244">
        <v>0</v>
      </c>
      <c r="O41" s="244">
        <v>-2803723</v>
      </c>
      <c r="P41" s="244">
        <v>0</v>
      </c>
      <c r="Q41" s="244">
        <v>0</v>
      </c>
    </row>
    <row r="42" spans="1:17" s="236" customFormat="1" ht="29.25">
      <c r="A42" s="239" t="s">
        <v>939</v>
      </c>
      <c r="B42" s="240" t="s">
        <v>911</v>
      </c>
      <c r="C42" s="241">
        <f t="shared" si="6"/>
        <v>2835541</v>
      </c>
      <c r="D42" s="240">
        <f>SUM(D37,D39)</f>
        <v>0</v>
      </c>
      <c r="E42" s="240">
        <f>SUM(E37,E39)</f>
        <v>1927304</v>
      </c>
      <c r="F42" s="240">
        <f>SUM(F37,F39)</f>
        <v>908237</v>
      </c>
      <c r="G42" s="240">
        <f>SUM(G37,G39)</f>
        <v>0</v>
      </c>
      <c r="H42" s="241">
        <f t="shared" si="7"/>
        <v>2835541</v>
      </c>
      <c r="I42" s="240">
        <f>SUM(I37,I39)</f>
        <v>0</v>
      </c>
      <c r="J42" s="240">
        <f>SUM(J37,J39)</f>
        <v>1927304</v>
      </c>
      <c r="K42" s="240">
        <f>SUM(K37,K39)</f>
        <v>908237</v>
      </c>
      <c r="L42" s="240">
        <f>SUM(L37,L39)</f>
        <v>0</v>
      </c>
      <c r="M42" s="241">
        <f t="shared" si="8"/>
        <v>-866415</v>
      </c>
      <c r="N42" s="240">
        <f>SUM(N37,N39)</f>
        <v>0</v>
      </c>
      <c r="O42" s="240">
        <f>SUM(O37,O39)</f>
        <v>-889885</v>
      </c>
      <c r="P42" s="240">
        <f>SUM(P37,P39)</f>
        <v>23470</v>
      </c>
      <c r="Q42" s="240">
        <f>SUM(Q37,Q39)</f>
        <v>0</v>
      </c>
    </row>
    <row r="43" spans="1:17" s="236" customFormat="1" ht="15">
      <c r="A43" s="239"/>
      <c r="B43" s="240"/>
      <c r="C43" s="241"/>
      <c r="D43" s="240"/>
      <c r="E43" s="240"/>
      <c r="F43" s="240"/>
      <c r="G43" s="240"/>
      <c r="H43" s="241"/>
      <c r="I43" s="240"/>
      <c r="J43" s="240"/>
      <c r="K43" s="240"/>
      <c r="L43" s="240"/>
      <c r="M43" s="241"/>
      <c r="N43" s="240"/>
      <c r="O43" s="240"/>
      <c r="P43" s="240"/>
      <c r="Q43" s="240"/>
    </row>
    <row r="44" spans="1:17" s="236" customFormat="1" ht="15">
      <c r="A44" s="239" t="s">
        <v>940</v>
      </c>
      <c r="B44" s="240" t="s">
        <v>911</v>
      </c>
      <c r="C44" s="241">
        <f>SUM(D44:G44)</f>
        <v>19501249</v>
      </c>
      <c r="D44" s="240">
        <f>SUM(D20,D29,D34,D42)</f>
        <v>0</v>
      </c>
      <c r="E44" s="240">
        <f>SUM(E20,E29,E34,E42)</f>
        <v>9651898</v>
      </c>
      <c r="F44" s="240">
        <f>SUM(F20,F29,F34,F42)</f>
        <v>9849351</v>
      </c>
      <c r="G44" s="240">
        <f>SUM(G20,G29,G34,G42)</f>
        <v>0</v>
      </c>
      <c r="H44" s="241">
        <f>SUM(I44:L44)</f>
        <v>19501249</v>
      </c>
      <c r="I44" s="240">
        <f>SUM(I20,I29,I34,I42)</f>
        <v>0</v>
      </c>
      <c r="J44" s="240">
        <f>SUM(J20,J29,J34,J42)</f>
        <v>9651898</v>
      </c>
      <c r="K44" s="240">
        <f>SUM(K20,K29,K34,K42)</f>
        <v>9849351</v>
      </c>
      <c r="L44" s="240">
        <f>SUM(L20,L29,L34,L42)</f>
        <v>0</v>
      </c>
      <c r="M44" s="241">
        <f>SUM(N44:Q44)</f>
        <v>1124349</v>
      </c>
      <c r="N44" s="240">
        <f>SUM(N20,N29,N34,N42)</f>
        <v>0</v>
      </c>
      <c r="O44" s="240">
        <f>SUM(O20,O29,O34,O42)</f>
        <v>1014941</v>
      </c>
      <c r="P44" s="240">
        <f>SUM(P20,P29,P34,P42)</f>
        <v>109408</v>
      </c>
      <c r="Q44" s="240">
        <f>SUM(Q20,Q29,Q34,Q42)</f>
        <v>0</v>
      </c>
    </row>
    <row r="45" spans="1:17" s="236" customFormat="1" ht="15">
      <c r="A45" s="239"/>
      <c r="B45" s="240"/>
      <c r="C45" s="241"/>
      <c r="D45" s="240"/>
      <c r="E45" s="240"/>
      <c r="F45" s="240"/>
      <c r="G45" s="240"/>
      <c r="H45" s="241"/>
      <c r="I45" s="240"/>
      <c r="J45" s="240"/>
      <c r="K45" s="240"/>
      <c r="L45" s="240"/>
      <c r="M45" s="241"/>
      <c r="N45" s="240"/>
      <c r="O45" s="240"/>
      <c r="P45" s="240"/>
      <c r="Q45" s="240"/>
    </row>
    <row r="46" spans="1:17" s="236" customFormat="1" ht="15">
      <c r="A46" s="239" t="s">
        <v>941</v>
      </c>
      <c r="B46" s="240"/>
      <c r="C46" s="241"/>
      <c r="D46" s="240"/>
      <c r="E46" s="240"/>
      <c r="F46" s="240"/>
      <c r="G46" s="240"/>
      <c r="H46" s="241"/>
      <c r="I46" s="240"/>
      <c r="J46" s="240"/>
      <c r="K46" s="240"/>
      <c r="L46" s="240"/>
      <c r="M46" s="241"/>
      <c r="N46" s="240"/>
      <c r="O46" s="240"/>
      <c r="P46" s="240"/>
      <c r="Q46" s="240"/>
    </row>
    <row r="47" spans="1:17" s="236" customFormat="1" ht="39" customHeight="1">
      <c r="A47" s="239" t="s">
        <v>204</v>
      </c>
      <c r="B47" s="240" t="s">
        <v>942</v>
      </c>
      <c r="C47" s="241">
        <f aca="true" t="shared" si="9" ref="C47:C91">SUM(D47:G47)</f>
        <v>1492272.75</v>
      </c>
      <c r="D47" s="240">
        <f>SUM(D48:D49)</f>
        <v>0</v>
      </c>
      <c r="E47" s="240">
        <f>SUM(E48:E49)</f>
        <v>1394277.75</v>
      </c>
      <c r="F47" s="240">
        <f>SUM(F48:F49)</f>
        <v>97995</v>
      </c>
      <c r="G47" s="240">
        <f>SUM(G48:G49)</f>
        <v>0</v>
      </c>
      <c r="H47" s="241">
        <f aca="true" t="shared" si="10" ref="H47:H91">SUM(I47:L47)</f>
        <v>1492272.75</v>
      </c>
      <c r="I47" s="240">
        <f>SUM(I48:I49)</f>
        <v>0</v>
      </c>
      <c r="J47" s="240">
        <f>SUM(J48:J49)</f>
        <v>1394277.75</v>
      </c>
      <c r="K47" s="240">
        <f>SUM(K48:K49)</f>
        <v>97995</v>
      </c>
      <c r="L47" s="240">
        <f>SUM(L48:L49)</f>
        <v>0</v>
      </c>
      <c r="M47" s="241">
        <f aca="true" t="shared" si="11" ref="M47:M91">SUM(N47:Q47)</f>
        <v>369335</v>
      </c>
      <c r="N47" s="240">
        <f>SUM(N48:N49)</f>
        <v>0</v>
      </c>
      <c r="O47" s="240">
        <f>SUM(O48:O49)</f>
        <v>352883</v>
      </c>
      <c r="P47" s="240">
        <f>SUM(P48:P49)</f>
        <v>16452</v>
      </c>
      <c r="Q47" s="240">
        <f>SUM(Q48:Q49)</f>
        <v>0</v>
      </c>
    </row>
    <row r="48" spans="1:17" s="236" customFormat="1" ht="42" customHeight="1">
      <c r="A48" s="243" t="s">
        <v>943</v>
      </c>
      <c r="B48" s="244" t="s">
        <v>944</v>
      </c>
      <c r="C48" s="245">
        <f t="shared" si="9"/>
        <v>1303113.95</v>
      </c>
      <c r="D48" s="244">
        <v>0</v>
      </c>
      <c r="E48" s="244">
        <v>1279995.95</v>
      </c>
      <c r="F48" s="244">
        <v>23118</v>
      </c>
      <c r="G48" s="244">
        <v>0</v>
      </c>
      <c r="H48" s="245">
        <f t="shared" si="10"/>
        <v>1303113.95</v>
      </c>
      <c r="I48" s="244">
        <v>0</v>
      </c>
      <c r="J48" s="244">
        <v>1279995.95</v>
      </c>
      <c r="K48" s="244">
        <v>23118</v>
      </c>
      <c r="L48" s="244">
        <v>0</v>
      </c>
      <c r="M48" s="245">
        <f t="shared" si="11"/>
        <v>333407</v>
      </c>
      <c r="N48" s="244">
        <v>0</v>
      </c>
      <c r="O48" s="244">
        <v>328994</v>
      </c>
      <c r="P48" s="244">
        <v>4413</v>
      </c>
      <c r="Q48" s="244">
        <v>0</v>
      </c>
    </row>
    <row r="49" spans="1:17" s="236" customFormat="1" ht="30">
      <c r="A49" s="243" t="s">
        <v>945</v>
      </c>
      <c r="B49" s="244" t="s">
        <v>946</v>
      </c>
      <c r="C49" s="245">
        <f t="shared" si="9"/>
        <v>189158.8</v>
      </c>
      <c r="D49" s="244">
        <v>0</v>
      </c>
      <c r="E49" s="244">
        <v>114281.8</v>
      </c>
      <c r="F49" s="244">
        <v>74877</v>
      </c>
      <c r="G49" s="244">
        <v>0</v>
      </c>
      <c r="H49" s="245">
        <f t="shared" si="10"/>
        <v>189158.8</v>
      </c>
      <c r="I49" s="244">
        <v>0</v>
      </c>
      <c r="J49" s="244">
        <v>114281.8</v>
      </c>
      <c r="K49" s="244">
        <v>74877</v>
      </c>
      <c r="L49" s="244">
        <v>0</v>
      </c>
      <c r="M49" s="245">
        <f t="shared" si="11"/>
        <v>35928</v>
      </c>
      <c r="N49" s="244">
        <v>0</v>
      </c>
      <c r="O49" s="244">
        <v>23889</v>
      </c>
      <c r="P49" s="244">
        <v>12039</v>
      </c>
      <c r="Q49" s="244">
        <v>0</v>
      </c>
    </row>
    <row r="50" spans="1:17" s="236" customFormat="1" ht="24.75" customHeight="1">
      <c r="A50" s="239" t="s">
        <v>209</v>
      </c>
      <c r="B50" s="240" t="s">
        <v>947</v>
      </c>
      <c r="C50" s="241">
        <f t="shared" si="9"/>
        <v>429069</v>
      </c>
      <c r="D50" s="240">
        <f>SUM(D51:D55)</f>
        <v>0</v>
      </c>
      <c r="E50" s="240">
        <f>SUM(E51:E55)</f>
        <v>371944</v>
      </c>
      <c r="F50" s="240">
        <f>SUM(F51:F55)</f>
        <v>57125</v>
      </c>
      <c r="G50" s="240">
        <f>SUM(G51:G55)</f>
        <v>0</v>
      </c>
      <c r="H50" s="241">
        <f t="shared" si="10"/>
        <v>429069</v>
      </c>
      <c r="I50" s="240">
        <f>SUM(I51:I55)</f>
        <v>0</v>
      </c>
      <c r="J50" s="240">
        <f>SUM(J51:J55)</f>
        <v>371944</v>
      </c>
      <c r="K50" s="240">
        <f>SUM(K51:K55)</f>
        <v>57125</v>
      </c>
      <c r="L50" s="240">
        <f>SUM(L51:L55)</f>
        <v>0</v>
      </c>
      <c r="M50" s="241">
        <f t="shared" si="11"/>
        <v>81414</v>
      </c>
      <c r="N50" s="240">
        <f>SUM(N51:N55)</f>
        <v>0</v>
      </c>
      <c r="O50" s="240">
        <f>SUM(O51:O55)</f>
        <v>79687</v>
      </c>
      <c r="P50" s="240">
        <f>SUM(P51:P55)</f>
        <v>1727</v>
      </c>
      <c r="Q50" s="240">
        <f>SUM(Q51:Q55)</f>
        <v>0</v>
      </c>
    </row>
    <row r="51" spans="1:17" s="236" customFormat="1" ht="26.25" customHeight="1">
      <c r="A51" s="243" t="s">
        <v>948</v>
      </c>
      <c r="B51" s="244" t="s">
        <v>949</v>
      </c>
      <c r="C51" s="245">
        <f t="shared" si="9"/>
        <v>66130</v>
      </c>
      <c r="D51" s="244">
        <v>0</v>
      </c>
      <c r="E51" s="244">
        <v>66130</v>
      </c>
      <c r="F51" s="244">
        <v>0</v>
      </c>
      <c r="G51" s="244">
        <v>0</v>
      </c>
      <c r="H51" s="245">
        <f t="shared" si="10"/>
        <v>66130</v>
      </c>
      <c r="I51" s="244">
        <v>0</v>
      </c>
      <c r="J51" s="244">
        <v>66130</v>
      </c>
      <c r="K51" s="244">
        <v>0</v>
      </c>
      <c r="L51" s="244">
        <v>0</v>
      </c>
      <c r="M51" s="245">
        <f t="shared" si="11"/>
        <v>52405</v>
      </c>
      <c r="N51" s="244">
        <v>0</v>
      </c>
      <c r="O51" s="244">
        <v>52405</v>
      </c>
      <c r="P51" s="244">
        <v>0</v>
      </c>
      <c r="Q51" s="244">
        <v>0</v>
      </c>
    </row>
    <row r="52" spans="1:17" s="236" customFormat="1" ht="19.5" customHeight="1">
      <c r="A52" s="243" t="s">
        <v>950</v>
      </c>
      <c r="B52" s="244" t="s">
        <v>951</v>
      </c>
      <c r="C52" s="245">
        <f t="shared" si="9"/>
        <v>362939</v>
      </c>
      <c r="D52" s="244">
        <v>0</v>
      </c>
      <c r="E52" s="244">
        <v>305814</v>
      </c>
      <c r="F52" s="244">
        <v>57125</v>
      </c>
      <c r="G52" s="244">
        <v>0</v>
      </c>
      <c r="H52" s="245">
        <f t="shared" si="10"/>
        <v>362939</v>
      </c>
      <c r="I52" s="244">
        <v>0</v>
      </c>
      <c r="J52" s="244">
        <v>305814</v>
      </c>
      <c r="K52" s="244">
        <v>57125</v>
      </c>
      <c r="L52" s="244">
        <v>0</v>
      </c>
      <c r="M52" s="245">
        <f t="shared" si="11"/>
        <v>24932</v>
      </c>
      <c r="N52" s="244">
        <v>0</v>
      </c>
      <c r="O52" s="244">
        <v>23205</v>
      </c>
      <c r="P52" s="244">
        <v>1727</v>
      </c>
      <c r="Q52" s="244">
        <v>0</v>
      </c>
    </row>
    <row r="53" spans="1:17" s="236" customFormat="1" ht="30">
      <c r="A53" s="243" t="s">
        <v>952</v>
      </c>
      <c r="B53" s="244" t="s">
        <v>953</v>
      </c>
      <c r="C53" s="241">
        <f t="shared" si="9"/>
        <v>0</v>
      </c>
      <c r="D53" s="240">
        <v>0</v>
      </c>
      <c r="E53" s="240">
        <v>0</v>
      </c>
      <c r="F53" s="240">
        <v>0</v>
      </c>
      <c r="G53" s="240">
        <v>0</v>
      </c>
      <c r="H53" s="241">
        <f t="shared" si="10"/>
        <v>0</v>
      </c>
      <c r="I53" s="240">
        <v>0</v>
      </c>
      <c r="J53" s="240">
        <v>0</v>
      </c>
      <c r="K53" s="240">
        <v>0</v>
      </c>
      <c r="L53" s="240">
        <v>0</v>
      </c>
      <c r="M53" s="241">
        <f t="shared" si="11"/>
        <v>66</v>
      </c>
      <c r="N53" s="240">
        <v>0</v>
      </c>
      <c r="O53" s="244">
        <v>66</v>
      </c>
      <c r="P53" s="240">
        <v>0</v>
      </c>
      <c r="Q53" s="240">
        <v>0</v>
      </c>
    </row>
    <row r="54" spans="1:17" s="236" customFormat="1" ht="30" customHeight="1">
      <c r="A54" s="243" t="s">
        <v>954</v>
      </c>
      <c r="B54" s="244" t="s">
        <v>955</v>
      </c>
      <c r="C54" s="241">
        <f t="shared" si="9"/>
        <v>0</v>
      </c>
      <c r="D54" s="240">
        <v>0</v>
      </c>
      <c r="E54" s="240">
        <v>0</v>
      </c>
      <c r="F54" s="240">
        <v>0</v>
      </c>
      <c r="G54" s="240">
        <v>0</v>
      </c>
      <c r="H54" s="241">
        <f t="shared" si="10"/>
        <v>0</v>
      </c>
      <c r="I54" s="240">
        <v>0</v>
      </c>
      <c r="J54" s="240">
        <v>0</v>
      </c>
      <c r="K54" s="240">
        <v>0</v>
      </c>
      <c r="L54" s="240">
        <v>0</v>
      </c>
      <c r="M54" s="241">
        <f t="shared" si="11"/>
        <v>3206</v>
      </c>
      <c r="N54" s="240">
        <v>0</v>
      </c>
      <c r="O54" s="244">
        <v>3206</v>
      </c>
      <c r="P54" s="240">
        <v>0</v>
      </c>
      <c r="Q54" s="240">
        <v>0</v>
      </c>
    </row>
    <row r="55" spans="1:17" s="236" customFormat="1" ht="21.75" customHeight="1">
      <c r="A55" s="243" t="s">
        <v>956</v>
      </c>
      <c r="B55" s="244" t="s">
        <v>957</v>
      </c>
      <c r="C55" s="241">
        <f t="shared" si="9"/>
        <v>0</v>
      </c>
      <c r="D55" s="240">
        <v>0</v>
      </c>
      <c r="E55" s="240">
        <v>0</v>
      </c>
      <c r="F55" s="240">
        <v>0</v>
      </c>
      <c r="G55" s="240">
        <v>0</v>
      </c>
      <c r="H55" s="241">
        <f t="shared" si="10"/>
        <v>0</v>
      </c>
      <c r="I55" s="240">
        <v>0</v>
      </c>
      <c r="J55" s="240">
        <v>0</v>
      </c>
      <c r="K55" s="240">
        <v>0</v>
      </c>
      <c r="L55" s="240">
        <v>0</v>
      </c>
      <c r="M55" s="241">
        <f t="shared" si="11"/>
        <v>805</v>
      </c>
      <c r="N55" s="240">
        <v>0</v>
      </c>
      <c r="O55" s="244">
        <v>805</v>
      </c>
      <c r="P55" s="240">
        <v>0</v>
      </c>
      <c r="Q55" s="240">
        <v>0</v>
      </c>
    </row>
    <row r="56" spans="1:17" s="236" customFormat="1" ht="29.25">
      <c r="A56" s="239" t="s">
        <v>213</v>
      </c>
      <c r="B56" s="240" t="s">
        <v>958</v>
      </c>
      <c r="C56" s="241">
        <f t="shared" si="9"/>
        <v>380182.39</v>
      </c>
      <c r="D56" s="240">
        <f>SUM(D57:D61)</f>
        <v>0</v>
      </c>
      <c r="E56" s="240">
        <f>SUM(E57:E61)</f>
        <v>340370.39</v>
      </c>
      <c r="F56" s="240">
        <f>SUM(F57:F61)</f>
        <v>39812</v>
      </c>
      <c r="G56" s="240">
        <f>SUM(G57:G61)</f>
        <v>0</v>
      </c>
      <c r="H56" s="241">
        <f t="shared" si="10"/>
        <v>380182.39</v>
      </c>
      <c r="I56" s="240">
        <f>SUM(I57:I61)</f>
        <v>0</v>
      </c>
      <c r="J56" s="240">
        <f>SUM(J57:J61)</f>
        <v>340370.39</v>
      </c>
      <c r="K56" s="240">
        <f>SUM(K57:K61)</f>
        <v>39812</v>
      </c>
      <c r="L56" s="240">
        <f>SUM(L57:L61)</f>
        <v>0</v>
      </c>
      <c r="M56" s="241">
        <f t="shared" si="11"/>
        <v>87698</v>
      </c>
      <c r="N56" s="240">
        <f>SUM(N57:N61)</f>
        <v>0</v>
      </c>
      <c r="O56" s="240">
        <f>SUM(O57:O61)</f>
        <v>82855</v>
      </c>
      <c r="P56" s="240">
        <f>SUM(P57:P61)</f>
        <v>4843</v>
      </c>
      <c r="Q56" s="240">
        <f>SUM(Q57:Q61)</f>
        <v>0</v>
      </c>
    </row>
    <row r="57" spans="1:17" s="236" customFormat="1" ht="39" customHeight="1">
      <c r="A57" s="243" t="s">
        <v>959</v>
      </c>
      <c r="B57" s="244" t="s">
        <v>960</v>
      </c>
      <c r="C57" s="245">
        <f t="shared" si="9"/>
        <v>218386.39</v>
      </c>
      <c r="D57" s="244">
        <v>0</v>
      </c>
      <c r="E57" s="244">
        <v>194865.39</v>
      </c>
      <c r="F57" s="244">
        <v>23521</v>
      </c>
      <c r="G57" s="244">
        <v>0</v>
      </c>
      <c r="H57" s="245">
        <f t="shared" si="10"/>
        <v>218386.39</v>
      </c>
      <c r="I57" s="244">
        <v>0</v>
      </c>
      <c r="J57" s="244">
        <v>194865.39</v>
      </c>
      <c r="K57" s="244">
        <v>23521</v>
      </c>
      <c r="L57" s="244">
        <v>0</v>
      </c>
      <c r="M57" s="245">
        <f t="shared" si="11"/>
        <v>52883</v>
      </c>
      <c r="N57" s="244">
        <v>0</v>
      </c>
      <c r="O57" s="244">
        <v>49951</v>
      </c>
      <c r="P57" s="244">
        <v>2932</v>
      </c>
      <c r="Q57" s="244">
        <v>0</v>
      </c>
    </row>
    <row r="58" spans="1:17" s="236" customFormat="1" ht="34.5" customHeight="1">
      <c r="A58" s="243" t="s">
        <v>961</v>
      </c>
      <c r="B58" s="244" t="s">
        <v>962</v>
      </c>
      <c r="C58" s="245">
        <f t="shared" si="9"/>
        <v>7821</v>
      </c>
      <c r="D58" s="244">
        <v>0</v>
      </c>
      <c r="E58" s="244">
        <v>7735</v>
      </c>
      <c r="F58" s="244">
        <v>86</v>
      </c>
      <c r="G58" s="244">
        <v>0</v>
      </c>
      <c r="H58" s="245">
        <f t="shared" si="10"/>
        <v>7821</v>
      </c>
      <c r="I58" s="244">
        <v>0</v>
      </c>
      <c r="J58" s="244">
        <v>7735</v>
      </c>
      <c r="K58" s="244">
        <v>86</v>
      </c>
      <c r="L58" s="244">
        <v>0</v>
      </c>
      <c r="M58" s="245">
        <f t="shared" si="11"/>
        <v>1298</v>
      </c>
      <c r="N58" s="244">
        <v>0</v>
      </c>
      <c r="O58" s="244">
        <v>1298</v>
      </c>
      <c r="P58" s="244">
        <v>0</v>
      </c>
      <c r="Q58" s="244">
        <v>0</v>
      </c>
    </row>
    <row r="59" spans="1:17" s="236" customFormat="1" ht="24" customHeight="1">
      <c r="A59" s="243" t="s">
        <v>963</v>
      </c>
      <c r="B59" s="244" t="s">
        <v>964</v>
      </c>
      <c r="C59" s="245">
        <f t="shared" si="9"/>
        <v>98635</v>
      </c>
      <c r="D59" s="244">
        <v>0</v>
      </c>
      <c r="E59" s="244">
        <v>89001</v>
      </c>
      <c r="F59" s="244">
        <v>9634</v>
      </c>
      <c r="G59" s="244">
        <v>0</v>
      </c>
      <c r="H59" s="245">
        <f t="shared" si="10"/>
        <v>98635</v>
      </c>
      <c r="I59" s="244">
        <v>0</v>
      </c>
      <c r="J59" s="244">
        <v>89001</v>
      </c>
      <c r="K59" s="244">
        <v>9634</v>
      </c>
      <c r="L59" s="244">
        <v>0</v>
      </c>
      <c r="M59" s="245">
        <f t="shared" si="11"/>
        <v>22350</v>
      </c>
      <c r="N59" s="244">
        <v>0</v>
      </c>
      <c r="O59" s="244">
        <v>21168</v>
      </c>
      <c r="P59" s="244">
        <v>1182</v>
      </c>
      <c r="Q59" s="244">
        <v>0</v>
      </c>
    </row>
    <row r="60" spans="1:17" s="236" customFormat="1" ht="30">
      <c r="A60" s="243" t="s">
        <v>965</v>
      </c>
      <c r="B60" s="244" t="s">
        <v>966</v>
      </c>
      <c r="C60" s="245">
        <f t="shared" si="9"/>
        <v>55340</v>
      </c>
      <c r="D60" s="244">
        <v>0</v>
      </c>
      <c r="E60" s="244">
        <v>48769</v>
      </c>
      <c r="F60" s="244">
        <v>6571</v>
      </c>
      <c r="G60" s="244">
        <v>0</v>
      </c>
      <c r="H60" s="245">
        <f t="shared" si="10"/>
        <v>55340</v>
      </c>
      <c r="I60" s="244">
        <v>0</v>
      </c>
      <c r="J60" s="244">
        <v>48769</v>
      </c>
      <c r="K60" s="244">
        <v>6571</v>
      </c>
      <c r="L60" s="244">
        <v>0</v>
      </c>
      <c r="M60" s="245">
        <f t="shared" si="11"/>
        <v>11167</v>
      </c>
      <c r="N60" s="244">
        <v>0</v>
      </c>
      <c r="O60" s="244">
        <v>10438</v>
      </c>
      <c r="P60" s="244">
        <v>729</v>
      </c>
      <c r="Q60" s="244">
        <v>0</v>
      </c>
    </row>
    <row r="61" spans="1:17" s="236" customFormat="1" ht="32.25" customHeight="1" hidden="1">
      <c r="A61" s="239" t="s">
        <v>967</v>
      </c>
      <c r="B61" s="240" t="s">
        <v>968</v>
      </c>
      <c r="C61" s="241">
        <f t="shared" si="9"/>
        <v>0</v>
      </c>
      <c r="D61" s="240">
        <v>0</v>
      </c>
      <c r="E61" s="240">
        <v>0</v>
      </c>
      <c r="F61" s="240">
        <v>0</v>
      </c>
      <c r="G61" s="240">
        <v>0</v>
      </c>
      <c r="H61" s="241">
        <f t="shared" si="10"/>
        <v>0</v>
      </c>
      <c r="I61" s="240">
        <v>0</v>
      </c>
      <c r="J61" s="240">
        <v>0</v>
      </c>
      <c r="K61" s="240">
        <v>0</v>
      </c>
      <c r="L61" s="240">
        <v>0</v>
      </c>
      <c r="M61" s="241">
        <f t="shared" si="11"/>
        <v>0</v>
      </c>
      <c r="N61" s="240">
        <v>0</v>
      </c>
      <c r="O61" s="240">
        <v>0</v>
      </c>
      <c r="P61" s="240">
        <v>0</v>
      </c>
      <c r="Q61" s="240">
        <v>0</v>
      </c>
    </row>
    <row r="62" spans="1:17" s="236" customFormat="1" ht="15">
      <c r="A62" s="239" t="s">
        <v>221</v>
      </c>
      <c r="B62" s="240" t="s">
        <v>969</v>
      </c>
      <c r="C62" s="241">
        <f t="shared" si="9"/>
        <v>1336345</v>
      </c>
      <c r="D62" s="240">
        <f>SUM(D63:D78)</f>
        <v>0</v>
      </c>
      <c r="E62" s="240">
        <f>SUM(E63:E78)</f>
        <v>730698</v>
      </c>
      <c r="F62" s="240">
        <f>SUM(F63:F78)</f>
        <v>605647</v>
      </c>
      <c r="G62" s="240">
        <f>SUM(G63:G78)</f>
        <v>0</v>
      </c>
      <c r="H62" s="241">
        <f t="shared" si="10"/>
        <v>1330912</v>
      </c>
      <c r="I62" s="240">
        <f>SUM(I63:I78)</f>
        <v>0</v>
      </c>
      <c r="J62" s="240">
        <f>SUM(J63:J78)</f>
        <v>730698</v>
      </c>
      <c r="K62" s="240">
        <f>SUM(K63:K78)</f>
        <v>600214</v>
      </c>
      <c r="L62" s="240">
        <f>SUM(L63:L78)</f>
        <v>0</v>
      </c>
      <c r="M62" s="241">
        <f t="shared" si="11"/>
        <v>137364</v>
      </c>
      <c r="N62" s="240">
        <f>SUM(N63:N78)</f>
        <v>0</v>
      </c>
      <c r="O62" s="240">
        <f>SUM(O63:O78)</f>
        <v>106390</v>
      </c>
      <c r="P62" s="240">
        <f>SUM(P63:P78)</f>
        <v>30974</v>
      </c>
      <c r="Q62" s="240">
        <f>SUM(Q63:Q78)</f>
        <v>0</v>
      </c>
    </row>
    <row r="63" spans="1:17" s="236" customFormat="1" ht="18.75" customHeight="1">
      <c r="A63" s="243" t="s">
        <v>970</v>
      </c>
      <c r="B63" s="244" t="s">
        <v>971</v>
      </c>
      <c r="C63" s="245">
        <f t="shared" si="9"/>
        <v>40400</v>
      </c>
      <c r="D63" s="244">
        <v>0</v>
      </c>
      <c r="E63" s="244">
        <v>40400</v>
      </c>
      <c r="F63" s="244">
        <v>0</v>
      </c>
      <c r="G63" s="244">
        <v>0</v>
      </c>
      <c r="H63" s="245">
        <f t="shared" si="10"/>
        <v>40400</v>
      </c>
      <c r="I63" s="244">
        <v>0</v>
      </c>
      <c r="J63" s="244">
        <v>40400</v>
      </c>
      <c r="K63" s="244">
        <v>0</v>
      </c>
      <c r="L63" s="244">
        <v>0</v>
      </c>
      <c r="M63" s="245">
        <f t="shared" si="11"/>
        <v>5736</v>
      </c>
      <c r="N63" s="244">
        <v>0</v>
      </c>
      <c r="O63" s="244">
        <v>5736</v>
      </c>
      <c r="P63" s="244">
        <v>0</v>
      </c>
      <c r="Q63" s="244">
        <v>0</v>
      </c>
    </row>
    <row r="64" spans="1:17" s="236" customFormat="1" ht="15">
      <c r="A64" s="243" t="s">
        <v>972</v>
      </c>
      <c r="B64" s="244" t="s">
        <v>973</v>
      </c>
      <c r="C64" s="245">
        <f t="shared" si="9"/>
        <v>5500</v>
      </c>
      <c r="D64" s="244">
        <v>0</v>
      </c>
      <c r="E64" s="244">
        <v>5500</v>
      </c>
      <c r="F64" s="244">
        <v>0</v>
      </c>
      <c r="G64" s="244">
        <v>0</v>
      </c>
      <c r="H64" s="245">
        <f t="shared" si="10"/>
        <v>5500</v>
      </c>
      <c r="I64" s="244">
        <v>0</v>
      </c>
      <c r="J64" s="244">
        <v>5500</v>
      </c>
      <c r="K64" s="244">
        <v>0</v>
      </c>
      <c r="L64" s="244">
        <v>0</v>
      </c>
      <c r="M64" s="245">
        <f t="shared" si="11"/>
        <v>396</v>
      </c>
      <c r="N64" s="244">
        <v>0</v>
      </c>
      <c r="O64" s="244">
        <v>396</v>
      </c>
      <c r="P64" s="244">
        <v>0</v>
      </c>
      <c r="Q64" s="244">
        <v>0</v>
      </c>
    </row>
    <row r="65" spans="1:17" s="236" customFormat="1" ht="15">
      <c r="A65" s="243" t="s">
        <v>974</v>
      </c>
      <c r="B65" s="244" t="s">
        <v>975</v>
      </c>
      <c r="C65" s="245">
        <f t="shared" si="9"/>
        <v>21485</v>
      </c>
      <c r="D65" s="244">
        <v>0</v>
      </c>
      <c r="E65" s="244">
        <v>21485</v>
      </c>
      <c r="F65" s="244">
        <v>0</v>
      </c>
      <c r="G65" s="244">
        <v>0</v>
      </c>
      <c r="H65" s="245">
        <f t="shared" si="10"/>
        <v>21485</v>
      </c>
      <c r="I65" s="244">
        <v>0</v>
      </c>
      <c r="J65" s="244">
        <v>21485</v>
      </c>
      <c r="K65" s="244">
        <v>0</v>
      </c>
      <c r="L65" s="244">
        <v>0</v>
      </c>
      <c r="M65" s="245">
        <f t="shared" si="11"/>
        <v>100</v>
      </c>
      <c r="N65" s="244">
        <v>0</v>
      </c>
      <c r="O65" s="244">
        <v>100</v>
      </c>
      <c r="P65" s="244">
        <v>0</v>
      </c>
      <c r="Q65" s="244">
        <v>0</v>
      </c>
    </row>
    <row r="66" spans="1:17" s="236" customFormat="1" ht="30">
      <c r="A66" s="243" t="s">
        <v>976</v>
      </c>
      <c r="B66" s="244" t="s">
        <v>977</v>
      </c>
      <c r="C66" s="245">
        <f t="shared" si="9"/>
        <v>19550</v>
      </c>
      <c r="D66" s="244">
        <v>0</v>
      </c>
      <c r="E66" s="244">
        <v>17550</v>
      </c>
      <c r="F66" s="244">
        <v>2000</v>
      </c>
      <c r="G66" s="244">
        <v>0</v>
      </c>
      <c r="H66" s="245">
        <f t="shared" si="10"/>
        <v>19550</v>
      </c>
      <c r="I66" s="244">
        <v>0</v>
      </c>
      <c r="J66" s="244">
        <v>17550</v>
      </c>
      <c r="K66" s="244">
        <v>2000</v>
      </c>
      <c r="L66" s="244">
        <v>0</v>
      </c>
      <c r="M66" s="245">
        <f t="shared" si="11"/>
        <v>1872</v>
      </c>
      <c r="N66" s="244">
        <v>0</v>
      </c>
      <c r="O66" s="244">
        <v>1454</v>
      </c>
      <c r="P66" s="244">
        <v>418</v>
      </c>
      <c r="Q66" s="244">
        <v>0</v>
      </c>
    </row>
    <row r="67" spans="1:17" s="236" customFormat="1" ht="15">
      <c r="A67" s="243" t="s">
        <v>978</v>
      </c>
      <c r="B67" s="244" t="s">
        <v>979</v>
      </c>
      <c r="C67" s="245">
        <f t="shared" si="9"/>
        <v>313192</v>
      </c>
      <c r="D67" s="244">
        <v>0</v>
      </c>
      <c r="E67" s="244">
        <v>259285</v>
      </c>
      <c r="F67" s="244">
        <v>53907</v>
      </c>
      <c r="G67" s="244">
        <v>0</v>
      </c>
      <c r="H67" s="245">
        <f t="shared" si="10"/>
        <v>311529</v>
      </c>
      <c r="I67" s="244">
        <v>0</v>
      </c>
      <c r="J67" s="244">
        <v>259285</v>
      </c>
      <c r="K67" s="244">
        <v>52244</v>
      </c>
      <c r="L67" s="244">
        <v>0</v>
      </c>
      <c r="M67" s="245">
        <f t="shared" si="11"/>
        <v>42360</v>
      </c>
      <c r="N67" s="244">
        <v>0</v>
      </c>
      <c r="O67" s="244">
        <v>34461</v>
      </c>
      <c r="P67" s="244">
        <v>7899</v>
      </c>
      <c r="Q67" s="244">
        <v>0</v>
      </c>
    </row>
    <row r="68" spans="1:17" s="236" customFormat="1" ht="15">
      <c r="A68" s="243" t="s">
        <v>980</v>
      </c>
      <c r="B68" s="244" t="s">
        <v>981</v>
      </c>
      <c r="C68" s="245">
        <f t="shared" si="9"/>
        <v>118552</v>
      </c>
      <c r="D68" s="244">
        <v>0</v>
      </c>
      <c r="E68" s="244">
        <v>118552</v>
      </c>
      <c r="F68" s="244">
        <v>0</v>
      </c>
      <c r="G68" s="244">
        <v>0</v>
      </c>
      <c r="H68" s="245">
        <f t="shared" si="10"/>
        <v>118552</v>
      </c>
      <c r="I68" s="244">
        <v>0</v>
      </c>
      <c r="J68" s="244">
        <v>118552</v>
      </c>
      <c r="K68" s="244">
        <v>0</v>
      </c>
      <c r="L68" s="244">
        <v>0</v>
      </c>
      <c r="M68" s="245">
        <f t="shared" si="11"/>
        <v>11863</v>
      </c>
      <c r="N68" s="244">
        <v>0</v>
      </c>
      <c r="O68" s="244">
        <v>11863</v>
      </c>
      <c r="P68" s="244">
        <v>0</v>
      </c>
      <c r="Q68" s="244">
        <v>0</v>
      </c>
    </row>
    <row r="69" spans="1:17" s="236" customFormat="1" ht="15">
      <c r="A69" s="243" t="s">
        <v>982</v>
      </c>
      <c r="B69" s="244" t="s">
        <v>983</v>
      </c>
      <c r="C69" s="245">
        <f t="shared" si="9"/>
        <v>568463</v>
      </c>
      <c r="D69" s="244">
        <v>0</v>
      </c>
      <c r="E69" s="244">
        <v>190953</v>
      </c>
      <c r="F69" s="244">
        <v>377510</v>
      </c>
      <c r="G69" s="244">
        <v>0</v>
      </c>
      <c r="H69" s="245">
        <f t="shared" si="10"/>
        <v>564693</v>
      </c>
      <c r="I69" s="244">
        <v>0</v>
      </c>
      <c r="J69" s="244">
        <v>190953</v>
      </c>
      <c r="K69" s="244">
        <v>373740</v>
      </c>
      <c r="L69" s="244">
        <v>0</v>
      </c>
      <c r="M69" s="245">
        <f t="shared" si="11"/>
        <v>73619</v>
      </c>
      <c r="N69" s="244">
        <v>0</v>
      </c>
      <c r="O69" s="244">
        <v>52315</v>
      </c>
      <c r="P69" s="244">
        <v>21304</v>
      </c>
      <c r="Q69" s="244">
        <v>0</v>
      </c>
    </row>
    <row r="70" spans="1:17" s="236" customFormat="1" ht="15">
      <c r="A70" s="243" t="s">
        <v>984</v>
      </c>
      <c r="B70" s="244" t="s">
        <v>985</v>
      </c>
      <c r="C70" s="245">
        <f t="shared" si="9"/>
        <v>0</v>
      </c>
      <c r="D70" s="244">
        <v>0</v>
      </c>
      <c r="E70" s="244">
        <v>0</v>
      </c>
      <c r="F70" s="244">
        <v>0</v>
      </c>
      <c r="G70" s="244">
        <v>0</v>
      </c>
      <c r="H70" s="245">
        <f t="shared" si="10"/>
        <v>0</v>
      </c>
      <c r="I70" s="244">
        <v>0</v>
      </c>
      <c r="J70" s="244">
        <v>0</v>
      </c>
      <c r="K70" s="244">
        <v>0</v>
      </c>
      <c r="L70" s="244">
        <v>0</v>
      </c>
      <c r="M70" s="245">
        <f t="shared" si="11"/>
        <v>0</v>
      </c>
      <c r="N70" s="244">
        <v>0</v>
      </c>
      <c r="O70" s="244">
        <v>0</v>
      </c>
      <c r="P70" s="244">
        <v>0</v>
      </c>
      <c r="Q70" s="244">
        <v>0</v>
      </c>
    </row>
    <row r="71" spans="1:17" s="236" customFormat="1" ht="15">
      <c r="A71" s="243" t="s">
        <v>986</v>
      </c>
      <c r="B71" s="244" t="s">
        <v>987</v>
      </c>
      <c r="C71" s="245">
        <f t="shared" si="9"/>
        <v>16671</v>
      </c>
      <c r="D71" s="244">
        <v>0</v>
      </c>
      <c r="E71" s="244">
        <v>3640</v>
      </c>
      <c r="F71" s="244">
        <v>13031</v>
      </c>
      <c r="G71" s="244">
        <v>0</v>
      </c>
      <c r="H71" s="245">
        <f t="shared" si="10"/>
        <v>16671</v>
      </c>
      <c r="I71" s="244">
        <v>0</v>
      </c>
      <c r="J71" s="244">
        <v>3640</v>
      </c>
      <c r="K71" s="244">
        <v>13031</v>
      </c>
      <c r="L71" s="244">
        <v>0</v>
      </c>
      <c r="M71" s="245">
        <f t="shared" si="11"/>
        <v>65</v>
      </c>
      <c r="N71" s="244">
        <v>0</v>
      </c>
      <c r="O71" s="244">
        <v>65</v>
      </c>
      <c r="P71" s="244">
        <v>0</v>
      </c>
      <c r="Q71" s="244">
        <v>0</v>
      </c>
    </row>
    <row r="72" spans="1:17" s="236" customFormat="1" ht="15">
      <c r="A72" s="243" t="s">
        <v>988</v>
      </c>
      <c r="B72" s="244" t="s">
        <v>989</v>
      </c>
      <c r="C72" s="245">
        <f t="shared" si="9"/>
        <v>90330</v>
      </c>
      <c r="D72" s="244">
        <v>0</v>
      </c>
      <c r="E72" s="244">
        <v>0</v>
      </c>
      <c r="F72" s="244">
        <v>90330</v>
      </c>
      <c r="G72" s="244">
        <v>0</v>
      </c>
      <c r="H72" s="245">
        <f t="shared" si="10"/>
        <v>90330</v>
      </c>
      <c r="I72" s="244">
        <v>0</v>
      </c>
      <c r="J72" s="244">
        <v>0</v>
      </c>
      <c r="K72" s="244">
        <v>90330</v>
      </c>
      <c r="L72" s="244">
        <v>0</v>
      </c>
      <c r="M72" s="245">
        <f t="shared" si="11"/>
        <v>1353</v>
      </c>
      <c r="N72" s="244">
        <v>0</v>
      </c>
      <c r="O72" s="244">
        <v>0</v>
      </c>
      <c r="P72" s="244">
        <v>1353</v>
      </c>
      <c r="Q72" s="244">
        <v>0</v>
      </c>
    </row>
    <row r="73" spans="1:17" s="236" customFormat="1" ht="21.75" customHeight="1">
      <c r="A73" s="243" t="s">
        <v>990</v>
      </c>
      <c r="B73" s="244" t="s">
        <v>991</v>
      </c>
      <c r="C73" s="245">
        <f t="shared" si="9"/>
        <v>1779</v>
      </c>
      <c r="D73" s="244">
        <v>0</v>
      </c>
      <c r="E73" s="244">
        <v>375</v>
      </c>
      <c r="F73" s="244">
        <v>1404</v>
      </c>
      <c r="G73" s="244">
        <v>0</v>
      </c>
      <c r="H73" s="245">
        <f t="shared" si="10"/>
        <v>1779</v>
      </c>
      <c r="I73" s="244">
        <v>0</v>
      </c>
      <c r="J73" s="244">
        <v>375</v>
      </c>
      <c r="K73" s="244">
        <v>1404</v>
      </c>
      <c r="L73" s="244">
        <v>0</v>
      </c>
      <c r="M73" s="245">
        <f t="shared" si="11"/>
        <v>0</v>
      </c>
      <c r="N73" s="244">
        <v>0</v>
      </c>
      <c r="O73" s="244">
        <v>0</v>
      </c>
      <c r="P73" s="244">
        <v>0</v>
      </c>
      <c r="Q73" s="244">
        <v>0</v>
      </c>
    </row>
    <row r="74" spans="1:17" s="236" customFormat="1" ht="20.25" customHeight="1">
      <c r="A74" s="243" t="s">
        <v>992</v>
      </c>
      <c r="B74" s="244" t="s">
        <v>993</v>
      </c>
      <c r="C74" s="245">
        <f t="shared" si="9"/>
        <v>0</v>
      </c>
      <c r="D74" s="244">
        <v>0</v>
      </c>
      <c r="E74" s="244">
        <v>0</v>
      </c>
      <c r="F74" s="244">
        <v>0</v>
      </c>
      <c r="G74" s="244">
        <v>0</v>
      </c>
      <c r="H74" s="245">
        <f t="shared" si="10"/>
        <v>0</v>
      </c>
      <c r="I74" s="244">
        <v>0</v>
      </c>
      <c r="J74" s="244">
        <v>0</v>
      </c>
      <c r="K74" s="244">
        <v>0</v>
      </c>
      <c r="L74" s="244">
        <v>0</v>
      </c>
      <c r="M74" s="245">
        <f t="shared" si="11"/>
        <v>0</v>
      </c>
      <c r="N74" s="244">
        <v>0</v>
      </c>
      <c r="O74" s="244">
        <v>0</v>
      </c>
      <c r="P74" s="244">
        <v>0</v>
      </c>
      <c r="Q74" s="244">
        <v>0</v>
      </c>
    </row>
    <row r="75" spans="1:17" s="236" customFormat="1" ht="21" customHeight="1">
      <c r="A75" s="243" t="s">
        <v>994</v>
      </c>
      <c r="B75" s="244" t="s">
        <v>995</v>
      </c>
      <c r="C75" s="245">
        <f t="shared" si="9"/>
        <v>0</v>
      </c>
      <c r="D75" s="244">
        <v>0</v>
      </c>
      <c r="E75" s="244">
        <v>0</v>
      </c>
      <c r="F75" s="244">
        <v>0</v>
      </c>
      <c r="G75" s="244">
        <v>0</v>
      </c>
      <c r="H75" s="245">
        <f t="shared" si="10"/>
        <v>0</v>
      </c>
      <c r="I75" s="244">
        <v>0</v>
      </c>
      <c r="J75" s="244">
        <v>0</v>
      </c>
      <c r="K75" s="244">
        <v>0</v>
      </c>
      <c r="L75" s="244">
        <v>0</v>
      </c>
      <c r="M75" s="245">
        <f t="shared" si="11"/>
        <v>0</v>
      </c>
      <c r="N75" s="244">
        <v>0</v>
      </c>
      <c r="O75" s="244">
        <v>0</v>
      </c>
      <c r="P75" s="244">
        <v>0</v>
      </c>
      <c r="Q75" s="244">
        <v>0</v>
      </c>
    </row>
    <row r="76" spans="1:17" s="236" customFormat="1" ht="38.25" customHeight="1">
      <c r="A76" s="243" t="s">
        <v>996</v>
      </c>
      <c r="B76" s="244" t="s">
        <v>997</v>
      </c>
      <c r="C76" s="245">
        <f t="shared" si="9"/>
        <v>0</v>
      </c>
      <c r="D76" s="244">
        <v>0</v>
      </c>
      <c r="E76" s="244">
        <v>0</v>
      </c>
      <c r="F76" s="244">
        <v>0</v>
      </c>
      <c r="G76" s="244">
        <v>0</v>
      </c>
      <c r="H76" s="245">
        <f t="shared" si="10"/>
        <v>0</v>
      </c>
      <c r="I76" s="244">
        <v>0</v>
      </c>
      <c r="J76" s="244">
        <v>0</v>
      </c>
      <c r="K76" s="244">
        <v>0</v>
      </c>
      <c r="L76" s="244">
        <v>0</v>
      </c>
      <c r="M76" s="245">
        <f t="shared" si="11"/>
        <v>0</v>
      </c>
      <c r="N76" s="244">
        <v>0</v>
      </c>
      <c r="O76" s="244">
        <v>0</v>
      </c>
      <c r="P76" s="244">
        <v>0</v>
      </c>
      <c r="Q76" s="244">
        <v>0</v>
      </c>
    </row>
    <row r="77" spans="1:17" s="236" customFormat="1" ht="38.25" customHeight="1">
      <c r="A77" s="243" t="s">
        <v>998</v>
      </c>
      <c r="B77" s="244" t="s">
        <v>999</v>
      </c>
      <c r="C77" s="245">
        <f t="shared" si="9"/>
        <v>0</v>
      </c>
      <c r="D77" s="244">
        <v>0</v>
      </c>
      <c r="E77" s="244">
        <v>0</v>
      </c>
      <c r="F77" s="244">
        <v>0</v>
      </c>
      <c r="G77" s="244">
        <v>0</v>
      </c>
      <c r="H77" s="245">
        <f t="shared" si="10"/>
        <v>0</v>
      </c>
      <c r="I77" s="244">
        <v>0</v>
      </c>
      <c r="J77" s="244">
        <v>0</v>
      </c>
      <c r="K77" s="244">
        <v>0</v>
      </c>
      <c r="L77" s="244">
        <v>0</v>
      </c>
      <c r="M77" s="245">
        <f t="shared" si="11"/>
        <v>0</v>
      </c>
      <c r="N77" s="244">
        <v>0</v>
      </c>
      <c r="O77" s="244">
        <v>0</v>
      </c>
      <c r="P77" s="244">
        <v>0</v>
      </c>
      <c r="Q77" s="244">
        <v>0</v>
      </c>
    </row>
    <row r="78" spans="1:17" s="236" customFormat="1" ht="34.5" customHeight="1">
      <c r="A78" s="243" t="s">
        <v>1000</v>
      </c>
      <c r="B78" s="244" t="s">
        <v>1001</v>
      </c>
      <c r="C78" s="245">
        <f t="shared" si="9"/>
        <v>140423</v>
      </c>
      <c r="D78" s="244">
        <v>0</v>
      </c>
      <c r="E78" s="244">
        <v>72958</v>
      </c>
      <c r="F78" s="244">
        <v>67465</v>
      </c>
      <c r="G78" s="244">
        <v>0</v>
      </c>
      <c r="H78" s="245">
        <f t="shared" si="10"/>
        <v>140423</v>
      </c>
      <c r="I78" s="244">
        <v>0</v>
      </c>
      <c r="J78" s="244">
        <v>72958</v>
      </c>
      <c r="K78" s="244">
        <v>67465</v>
      </c>
      <c r="L78" s="244">
        <v>0</v>
      </c>
      <c r="M78" s="245">
        <f t="shared" si="11"/>
        <v>0</v>
      </c>
      <c r="N78" s="244">
        <v>0</v>
      </c>
      <c r="O78" s="244">
        <v>0</v>
      </c>
      <c r="P78" s="244">
        <v>0</v>
      </c>
      <c r="Q78" s="244">
        <v>0</v>
      </c>
    </row>
    <row r="79" spans="1:17" s="236" customFormat="1" ht="30.75" customHeight="1">
      <c r="A79" s="239" t="s">
        <v>299</v>
      </c>
      <c r="B79" s="240" t="s">
        <v>1002</v>
      </c>
      <c r="C79" s="241">
        <f t="shared" si="9"/>
        <v>437</v>
      </c>
      <c r="D79" s="240">
        <f>SUM(D80:D82)</f>
        <v>0</v>
      </c>
      <c r="E79" s="240">
        <f>SUM(E80:E82)</f>
        <v>437</v>
      </c>
      <c r="F79" s="240">
        <f>SUM(F80:F82)</f>
        <v>0</v>
      </c>
      <c r="G79" s="240">
        <f>SUM(G80:G82)</f>
        <v>0</v>
      </c>
      <c r="H79" s="241">
        <f t="shared" si="10"/>
        <v>437</v>
      </c>
      <c r="I79" s="240">
        <f>SUM(I80:I82)</f>
        <v>0</v>
      </c>
      <c r="J79" s="240">
        <f>SUM(J80:J82)</f>
        <v>437</v>
      </c>
      <c r="K79" s="240">
        <f>SUM(K80:K82)</f>
        <v>0</v>
      </c>
      <c r="L79" s="240">
        <f>SUM(L80:L82)</f>
        <v>0</v>
      </c>
      <c r="M79" s="241">
        <f t="shared" si="11"/>
        <v>0</v>
      </c>
      <c r="N79" s="240">
        <f>SUM(N80:N82)</f>
        <v>0</v>
      </c>
      <c r="O79" s="240">
        <f>SUM(O80:O82)</f>
        <v>0</v>
      </c>
      <c r="P79" s="240">
        <f>SUM(P80:P82)</f>
        <v>0</v>
      </c>
      <c r="Q79" s="240">
        <f>SUM(Q80:Q82)</f>
        <v>0</v>
      </c>
    </row>
    <row r="80" spans="1:17" s="236" customFormat="1" ht="30">
      <c r="A80" s="243" t="s">
        <v>1003</v>
      </c>
      <c r="B80" s="244" t="s">
        <v>1004</v>
      </c>
      <c r="C80" s="245">
        <f t="shared" si="9"/>
        <v>437</v>
      </c>
      <c r="D80" s="244">
        <v>0</v>
      </c>
      <c r="E80" s="244">
        <v>437</v>
      </c>
      <c r="F80" s="244">
        <v>0</v>
      </c>
      <c r="G80" s="244">
        <v>0</v>
      </c>
      <c r="H80" s="245">
        <f t="shared" si="10"/>
        <v>437</v>
      </c>
      <c r="I80" s="244">
        <v>0</v>
      </c>
      <c r="J80" s="244">
        <v>437</v>
      </c>
      <c r="K80" s="244">
        <v>0</v>
      </c>
      <c r="L80" s="244">
        <v>0</v>
      </c>
      <c r="M80" s="245">
        <f t="shared" si="11"/>
        <v>0</v>
      </c>
      <c r="N80" s="244">
        <v>0</v>
      </c>
      <c r="O80" s="244">
        <v>0</v>
      </c>
      <c r="P80" s="244">
        <v>0</v>
      </c>
      <c r="Q80" s="244">
        <v>0</v>
      </c>
    </row>
    <row r="81" spans="1:17" s="236" customFormat="1" ht="29.25" hidden="1">
      <c r="A81" s="239" t="s">
        <v>1003</v>
      </c>
      <c r="B81" s="240" t="s">
        <v>1005</v>
      </c>
      <c r="C81" s="241">
        <f t="shared" si="9"/>
        <v>0</v>
      </c>
      <c r="D81" s="240">
        <v>0</v>
      </c>
      <c r="E81" s="240">
        <v>0</v>
      </c>
      <c r="F81" s="240">
        <v>0</v>
      </c>
      <c r="G81" s="240">
        <v>0</v>
      </c>
      <c r="H81" s="241">
        <f t="shared" si="10"/>
        <v>0</v>
      </c>
      <c r="I81" s="240">
        <v>0</v>
      </c>
      <c r="J81" s="240">
        <v>0</v>
      </c>
      <c r="K81" s="240">
        <v>0</v>
      </c>
      <c r="L81" s="240">
        <v>0</v>
      </c>
      <c r="M81" s="241">
        <f t="shared" si="11"/>
        <v>0</v>
      </c>
      <c r="N81" s="240">
        <v>0</v>
      </c>
      <c r="O81" s="240">
        <v>0</v>
      </c>
      <c r="P81" s="240">
        <v>0</v>
      </c>
      <c r="Q81" s="240">
        <v>0</v>
      </c>
    </row>
    <row r="82" spans="1:17" s="236" customFormat="1" ht="29.25" hidden="1">
      <c r="A82" s="239" t="s">
        <v>1006</v>
      </c>
      <c r="B82" s="240" t="s">
        <v>1007</v>
      </c>
      <c r="C82" s="241">
        <f t="shared" si="9"/>
        <v>0</v>
      </c>
      <c r="D82" s="240">
        <v>0</v>
      </c>
      <c r="E82" s="240">
        <v>0</v>
      </c>
      <c r="F82" s="240">
        <v>0</v>
      </c>
      <c r="G82" s="240">
        <v>0</v>
      </c>
      <c r="H82" s="241">
        <f t="shared" si="10"/>
        <v>0</v>
      </c>
      <c r="I82" s="240">
        <v>0</v>
      </c>
      <c r="J82" s="240">
        <v>0</v>
      </c>
      <c r="K82" s="240">
        <v>0</v>
      </c>
      <c r="L82" s="240">
        <v>0</v>
      </c>
      <c r="M82" s="241">
        <f t="shared" si="11"/>
        <v>0</v>
      </c>
      <c r="N82" s="240">
        <v>0</v>
      </c>
      <c r="O82" s="240">
        <v>0</v>
      </c>
      <c r="P82" s="240">
        <v>0</v>
      </c>
      <c r="Q82" s="240">
        <v>0</v>
      </c>
    </row>
    <row r="83" spans="1:17" s="236" customFormat="1" ht="15" hidden="1">
      <c r="A83" s="239" t="s">
        <v>305</v>
      </c>
      <c r="B83" s="240" t="s">
        <v>1008</v>
      </c>
      <c r="C83" s="241">
        <f t="shared" si="9"/>
        <v>0</v>
      </c>
      <c r="D83" s="240">
        <v>0</v>
      </c>
      <c r="E83" s="240">
        <v>0</v>
      </c>
      <c r="F83" s="240">
        <v>0</v>
      </c>
      <c r="G83" s="240">
        <v>0</v>
      </c>
      <c r="H83" s="241">
        <f t="shared" si="10"/>
        <v>0</v>
      </c>
      <c r="I83" s="240">
        <v>0</v>
      </c>
      <c r="J83" s="240">
        <v>0</v>
      </c>
      <c r="K83" s="240">
        <v>0</v>
      </c>
      <c r="L83" s="240">
        <v>0</v>
      </c>
      <c r="M83" s="241">
        <f t="shared" si="11"/>
        <v>0</v>
      </c>
      <c r="N83" s="240">
        <v>0</v>
      </c>
      <c r="O83" s="240">
        <v>0</v>
      </c>
      <c r="P83" s="240">
        <v>0</v>
      </c>
      <c r="Q83" s="240">
        <v>0</v>
      </c>
    </row>
    <row r="84" spans="1:17" s="236" customFormat="1" ht="29.25">
      <c r="A84" s="239" t="s">
        <v>306</v>
      </c>
      <c r="B84" s="240" t="s">
        <v>1009</v>
      </c>
      <c r="C84" s="241">
        <f t="shared" si="9"/>
        <v>90940</v>
      </c>
      <c r="D84" s="240">
        <f>SUM(D85:D86)</f>
        <v>0</v>
      </c>
      <c r="E84" s="240">
        <f>SUM(E85:E86)</f>
        <v>81817</v>
      </c>
      <c r="F84" s="240">
        <f>SUM(F85:F86)</f>
        <v>9123</v>
      </c>
      <c r="G84" s="240">
        <f>SUM(G85:G86)</f>
        <v>0</v>
      </c>
      <c r="H84" s="241">
        <f t="shared" si="10"/>
        <v>90940</v>
      </c>
      <c r="I84" s="240">
        <f>SUM(I85:I86)</f>
        <v>0</v>
      </c>
      <c r="J84" s="240">
        <f>SUM(J85:J86)</f>
        <v>81817</v>
      </c>
      <c r="K84" s="240">
        <f>SUM(K85:K86)</f>
        <v>9123</v>
      </c>
      <c r="L84" s="240">
        <f>SUM(L85:L86)</f>
        <v>0</v>
      </c>
      <c r="M84" s="241">
        <f t="shared" si="11"/>
        <v>9637</v>
      </c>
      <c r="N84" s="240">
        <f>SUM(N85:N86)</f>
        <v>0</v>
      </c>
      <c r="O84" s="240">
        <f>SUM(O85:O86)</f>
        <v>9637</v>
      </c>
      <c r="P84" s="240">
        <f>SUM(P85:P86)</f>
        <v>0</v>
      </c>
      <c r="Q84" s="240">
        <f>SUM(Q85:Q86)</f>
        <v>0</v>
      </c>
    </row>
    <row r="85" spans="1:17" s="236" customFormat="1" ht="21" customHeight="1">
      <c r="A85" s="243" t="s">
        <v>1010</v>
      </c>
      <c r="B85" s="244" t="s">
        <v>1011</v>
      </c>
      <c r="C85" s="245">
        <f t="shared" si="9"/>
        <v>81817</v>
      </c>
      <c r="D85" s="244">
        <v>0</v>
      </c>
      <c r="E85" s="244">
        <v>81817</v>
      </c>
      <c r="F85" s="244">
        <v>0</v>
      </c>
      <c r="G85" s="244">
        <v>0</v>
      </c>
      <c r="H85" s="245">
        <f t="shared" si="10"/>
        <v>81817</v>
      </c>
      <c r="I85" s="244">
        <v>0</v>
      </c>
      <c r="J85" s="244">
        <v>81817</v>
      </c>
      <c r="K85" s="244">
        <v>0</v>
      </c>
      <c r="L85" s="244">
        <v>0</v>
      </c>
      <c r="M85" s="245">
        <f t="shared" si="11"/>
        <v>5620</v>
      </c>
      <c r="N85" s="244">
        <v>0</v>
      </c>
      <c r="O85" s="244">
        <v>5620</v>
      </c>
      <c r="P85" s="244">
        <v>0</v>
      </c>
      <c r="Q85" s="244">
        <v>0</v>
      </c>
    </row>
    <row r="86" spans="1:17" s="236" customFormat="1" ht="18.75" customHeight="1">
      <c r="A86" s="243" t="s">
        <v>1012</v>
      </c>
      <c r="B86" s="244" t="s">
        <v>1013</v>
      </c>
      <c r="C86" s="245">
        <f t="shared" si="9"/>
        <v>9123</v>
      </c>
      <c r="D86" s="244">
        <v>0</v>
      </c>
      <c r="E86" s="244">
        <v>0</v>
      </c>
      <c r="F86" s="244">
        <v>9123</v>
      </c>
      <c r="G86" s="244">
        <v>0</v>
      </c>
      <c r="H86" s="245">
        <f t="shared" si="10"/>
        <v>9123</v>
      </c>
      <c r="I86" s="244">
        <v>0</v>
      </c>
      <c r="J86" s="244">
        <v>0</v>
      </c>
      <c r="K86" s="244">
        <v>9123</v>
      </c>
      <c r="L86" s="244">
        <v>0</v>
      </c>
      <c r="M86" s="245">
        <f t="shared" si="11"/>
        <v>4017</v>
      </c>
      <c r="N86" s="244">
        <v>0</v>
      </c>
      <c r="O86" s="244">
        <v>4017</v>
      </c>
      <c r="P86" s="244">
        <v>0</v>
      </c>
      <c r="Q86" s="244">
        <v>0</v>
      </c>
    </row>
    <row r="87" spans="1:17" s="236" customFormat="1" ht="34.5" customHeight="1">
      <c r="A87" s="239" t="s">
        <v>394</v>
      </c>
      <c r="B87" s="240" t="s">
        <v>1014</v>
      </c>
      <c r="C87" s="241">
        <f t="shared" si="9"/>
        <v>338599</v>
      </c>
      <c r="D87" s="240">
        <v>0</v>
      </c>
      <c r="E87" s="240">
        <v>0</v>
      </c>
      <c r="F87" s="240">
        <v>338599</v>
      </c>
      <c r="G87" s="240">
        <v>0</v>
      </c>
      <c r="H87" s="241">
        <f t="shared" si="10"/>
        <v>338599</v>
      </c>
      <c r="I87" s="240">
        <v>0</v>
      </c>
      <c r="J87" s="240">
        <v>0</v>
      </c>
      <c r="K87" s="240">
        <v>338599</v>
      </c>
      <c r="L87" s="240">
        <v>0</v>
      </c>
      <c r="M87" s="241">
        <f t="shared" si="11"/>
        <v>0</v>
      </c>
      <c r="N87" s="240">
        <v>0</v>
      </c>
      <c r="O87" s="240">
        <v>0</v>
      </c>
      <c r="P87" s="240">
        <v>0</v>
      </c>
      <c r="Q87" s="240">
        <v>0</v>
      </c>
    </row>
    <row r="88" spans="1:17" s="236" customFormat="1" ht="35.25" customHeight="1">
      <c r="A88" s="239" t="s">
        <v>1015</v>
      </c>
      <c r="B88" s="240" t="s">
        <v>1016</v>
      </c>
      <c r="C88" s="241">
        <f t="shared" si="9"/>
        <v>2204093</v>
      </c>
      <c r="D88" s="240">
        <f>SUM(D89:D90)</f>
        <v>0</v>
      </c>
      <c r="E88" s="240">
        <f>SUM(E89:E90)</f>
        <v>0</v>
      </c>
      <c r="F88" s="240">
        <f>SUM(F89:F90)</f>
        <v>2204093</v>
      </c>
      <c r="G88" s="240">
        <f>SUM(G89:G90)</f>
        <v>0</v>
      </c>
      <c r="H88" s="241">
        <f t="shared" si="10"/>
        <v>2204093</v>
      </c>
      <c r="I88" s="240">
        <f>SUM(I89:I90)</f>
        <v>0</v>
      </c>
      <c r="J88" s="240">
        <f>SUM(J89:J90)</f>
        <v>0</v>
      </c>
      <c r="K88" s="240">
        <f>SUM(K89:K90)</f>
        <v>2204093</v>
      </c>
      <c r="L88" s="240">
        <f>SUM(L89:L90)</f>
        <v>0</v>
      </c>
      <c r="M88" s="241">
        <f t="shared" si="11"/>
        <v>0</v>
      </c>
      <c r="N88" s="240">
        <f>SUM(N89:N90)</f>
        <v>0</v>
      </c>
      <c r="O88" s="240">
        <f>SUM(O89:O90)</f>
        <v>0</v>
      </c>
      <c r="P88" s="240">
        <f>SUM(P89:P90)</f>
        <v>0</v>
      </c>
      <c r="Q88" s="240">
        <f>SUM(Q89:Q90)</f>
        <v>0</v>
      </c>
    </row>
    <row r="89" spans="1:17" s="236" customFormat="1" ht="15">
      <c r="A89" s="243" t="s">
        <v>1017</v>
      </c>
      <c r="B89" s="244" t="s">
        <v>1018</v>
      </c>
      <c r="C89" s="245">
        <f t="shared" si="9"/>
        <v>901532</v>
      </c>
      <c r="D89" s="244">
        <v>0</v>
      </c>
      <c r="E89" s="244">
        <v>0</v>
      </c>
      <c r="F89" s="244">
        <v>901532</v>
      </c>
      <c r="G89" s="244">
        <v>0</v>
      </c>
      <c r="H89" s="245">
        <f t="shared" si="10"/>
        <v>901532</v>
      </c>
      <c r="I89" s="244">
        <v>0</v>
      </c>
      <c r="J89" s="244">
        <v>0</v>
      </c>
      <c r="K89" s="244">
        <v>901532</v>
      </c>
      <c r="L89" s="244">
        <v>0</v>
      </c>
      <c r="M89" s="245">
        <f t="shared" si="11"/>
        <v>0</v>
      </c>
      <c r="N89" s="244">
        <v>0</v>
      </c>
      <c r="O89" s="244">
        <v>0</v>
      </c>
      <c r="P89" s="244">
        <v>0</v>
      </c>
      <c r="Q89" s="244">
        <v>0</v>
      </c>
    </row>
    <row r="90" spans="1:17" s="236" customFormat="1" ht="18.75" customHeight="1">
      <c r="A90" s="243" t="s">
        <v>1019</v>
      </c>
      <c r="B90" s="244" t="s">
        <v>1020</v>
      </c>
      <c r="C90" s="245">
        <f t="shared" si="9"/>
        <v>1302561</v>
      </c>
      <c r="D90" s="244">
        <v>0</v>
      </c>
      <c r="E90" s="244">
        <v>0</v>
      </c>
      <c r="F90" s="244">
        <v>1302561</v>
      </c>
      <c r="G90" s="244">
        <v>0</v>
      </c>
      <c r="H90" s="245">
        <f t="shared" si="10"/>
        <v>1302561</v>
      </c>
      <c r="I90" s="244">
        <v>0</v>
      </c>
      <c r="J90" s="244">
        <v>0</v>
      </c>
      <c r="K90" s="244">
        <v>1302561</v>
      </c>
      <c r="L90" s="244">
        <v>0</v>
      </c>
      <c r="M90" s="245">
        <f t="shared" si="11"/>
        <v>0</v>
      </c>
      <c r="N90" s="244">
        <v>0</v>
      </c>
      <c r="O90" s="244">
        <v>0</v>
      </c>
      <c r="P90" s="244">
        <v>0</v>
      </c>
      <c r="Q90" s="244">
        <v>0</v>
      </c>
    </row>
    <row r="91" spans="1:17" s="236" customFormat="1" ht="15">
      <c r="A91" s="239" t="s">
        <v>621</v>
      </c>
      <c r="B91" s="240" t="s">
        <v>911</v>
      </c>
      <c r="C91" s="241">
        <f t="shared" si="9"/>
        <v>6271938.140000001</v>
      </c>
      <c r="D91" s="240">
        <f>SUM(D47,D50,D56,D62,D79,D84,D87,D88)</f>
        <v>0</v>
      </c>
      <c r="E91" s="240">
        <f>SUM(E47,E50,E56,E62,E79,E84,E87,E88)</f>
        <v>2919544.14</v>
      </c>
      <c r="F91" s="240">
        <f>SUM(F47,F50,F56,F62,F79,F84,F87,F88)</f>
        <v>3352394</v>
      </c>
      <c r="G91" s="240">
        <f>SUM(G47,G50,G56,G62,G79,G84,G87,G88)</f>
        <v>0</v>
      </c>
      <c r="H91" s="241">
        <f t="shared" si="10"/>
        <v>6266505.140000001</v>
      </c>
      <c r="I91" s="240">
        <f>SUM(I47,I50,I56,I62,I79,I84,I87,I88)</f>
        <v>0</v>
      </c>
      <c r="J91" s="240">
        <f>SUM(J47,J50,J56,J62,J79,J84,J87,J88)</f>
        <v>2919544.14</v>
      </c>
      <c r="K91" s="240">
        <f>SUM(K47,K50,K56,K62,K79,K84,K87,K88)</f>
        <v>3346961</v>
      </c>
      <c r="L91" s="240">
        <f>SUM(L47,L50,L56,L62,L79,L84,L87,L88)</f>
        <v>0</v>
      </c>
      <c r="M91" s="241">
        <f t="shared" si="11"/>
        <v>685448</v>
      </c>
      <c r="N91" s="240">
        <f>SUM(N47,N50,N56,N62,N79,N84,N87,N88)</f>
        <v>0</v>
      </c>
      <c r="O91" s="240">
        <f>SUM(O47,O50,O56,O62,O79,O84,O87,O88)</f>
        <v>631452</v>
      </c>
      <c r="P91" s="240">
        <f>SUM(P47,P50,P56,P62,P79,P84,P87,P88)</f>
        <v>53996</v>
      </c>
      <c r="Q91" s="240">
        <f>SUM(Q47,Q50,Q56,Q62,Q79,Q84,Q87,Q88)</f>
        <v>0</v>
      </c>
    </row>
    <row r="92" spans="1:17" s="236" customFormat="1" ht="15">
      <c r="A92" s="239"/>
      <c r="B92" s="240"/>
      <c r="C92" s="241"/>
      <c r="D92" s="240"/>
      <c r="E92" s="240"/>
      <c r="F92" s="240"/>
      <c r="G92" s="240"/>
      <c r="H92" s="241"/>
      <c r="I92" s="240"/>
      <c r="J92" s="240"/>
      <c r="K92" s="240"/>
      <c r="L92" s="240"/>
      <c r="M92" s="241"/>
      <c r="N92" s="240"/>
      <c r="O92" s="240"/>
      <c r="P92" s="240"/>
      <c r="Q92" s="240"/>
    </row>
    <row r="93" spans="1:17" s="236" customFormat="1" ht="20.25" customHeight="1">
      <c r="A93" s="239" t="s">
        <v>1021</v>
      </c>
      <c r="B93" s="240" t="s">
        <v>1022</v>
      </c>
      <c r="C93" s="241">
        <f aca="true" t="shared" si="12" ref="C93:C108">SUM(D93:G93)</f>
        <v>8613282</v>
      </c>
      <c r="D93" s="240">
        <v>0</v>
      </c>
      <c r="E93" s="240">
        <v>3527661</v>
      </c>
      <c r="F93" s="240">
        <v>5085621</v>
      </c>
      <c r="G93" s="240">
        <v>0</v>
      </c>
      <c r="H93" s="241">
        <f aca="true" t="shared" si="13" ref="H93:H108">SUM(I93:L93)</f>
        <v>8613282</v>
      </c>
      <c r="I93" s="240">
        <v>0</v>
      </c>
      <c r="J93" s="240">
        <v>3527661</v>
      </c>
      <c r="K93" s="240">
        <v>5085621</v>
      </c>
      <c r="L93" s="240">
        <v>0</v>
      </c>
      <c r="M93" s="241">
        <f aca="true" t="shared" si="14" ref="M93:M108">SUM(N93:Q93)</f>
        <v>0</v>
      </c>
      <c r="N93" s="240">
        <v>0</v>
      </c>
      <c r="O93" s="240">
        <v>0</v>
      </c>
      <c r="P93" s="240">
        <v>0</v>
      </c>
      <c r="Q93" s="240">
        <v>0</v>
      </c>
    </row>
    <row r="94" spans="1:17" s="236" customFormat="1" ht="22.5" customHeight="1">
      <c r="A94" s="239" t="s">
        <v>1023</v>
      </c>
      <c r="B94" s="240" t="s">
        <v>1024</v>
      </c>
      <c r="C94" s="241">
        <f t="shared" si="12"/>
        <v>4616029</v>
      </c>
      <c r="D94" s="240">
        <f>SUM(D95:D101)</f>
        <v>0</v>
      </c>
      <c r="E94" s="240">
        <f>SUM(E95:E101)</f>
        <v>3204693</v>
      </c>
      <c r="F94" s="240">
        <f>SUM(F95:F101)</f>
        <v>1411336</v>
      </c>
      <c r="G94" s="240">
        <f>SUM(G95:G101)</f>
        <v>0</v>
      </c>
      <c r="H94" s="241">
        <f t="shared" si="13"/>
        <v>4621462</v>
      </c>
      <c r="I94" s="240">
        <f>SUM(I95:I101)</f>
        <v>0</v>
      </c>
      <c r="J94" s="240">
        <f>SUM(J95:J101)</f>
        <v>3204693</v>
      </c>
      <c r="K94" s="240">
        <f>SUM(K95:K101)</f>
        <v>1416769</v>
      </c>
      <c r="L94" s="240">
        <f>SUM(L95:L101)</f>
        <v>0</v>
      </c>
      <c r="M94" s="241">
        <f t="shared" si="14"/>
        <v>438901</v>
      </c>
      <c r="N94" s="240">
        <f>SUM(N95:N101)</f>
        <v>0</v>
      </c>
      <c r="O94" s="240">
        <f>SUM(O95:O101)</f>
        <v>383489</v>
      </c>
      <c r="P94" s="240">
        <f>SUM(P95:P101)</f>
        <v>55412</v>
      </c>
      <c r="Q94" s="240">
        <f>SUM(Q95:Q101)</f>
        <v>0</v>
      </c>
    </row>
    <row r="95" spans="1:17" s="236" customFormat="1" ht="23.25" customHeight="1">
      <c r="A95" s="243" t="s">
        <v>1025</v>
      </c>
      <c r="B95" s="244" t="s">
        <v>1026</v>
      </c>
      <c r="C95" s="245">
        <f t="shared" si="12"/>
        <v>11980</v>
      </c>
      <c r="D95" s="244">
        <v>0</v>
      </c>
      <c r="E95" s="244">
        <v>11980</v>
      </c>
      <c r="F95" s="244">
        <v>0</v>
      </c>
      <c r="G95" s="244">
        <v>0</v>
      </c>
      <c r="H95" s="245">
        <f t="shared" si="13"/>
        <v>15750</v>
      </c>
      <c r="I95" s="244">
        <v>0</v>
      </c>
      <c r="J95" s="244">
        <v>11980</v>
      </c>
      <c r="K95" s="244">
        <v>3770</v>
      </c>
      <c r="L95" s="244">
        <v>0</v>
      </c>
      <c r="M95" s="245">
        <f t="shared" si="14"/>
        <v>6524</v>
      </c>
      <c r="N95" s="244">
        <v>0</v>
      </c>
      <c r="O95" s="244">
        <v>2754</v>
      </c>
      <c r="P95" s="244">
        <v>3770</v>
      </c>
      <c r="Q95" s="244">
        <v>0</v>
      </c>
    </row>
    <row r="96" spans="1:17" s="236" customFormat="1" ht="15" hidden="1">
      <c r="A96" s="239" t="s">
        <v>1027</v>
      </c>
      <c r="B96" s="240" t="s">
        <v>1028</v>
      </c>
      <c r="C96" s="241">
        <f t="shared" si="12"/>
        <v>0</v>
      </c>
      <c r="D96" s="240">
        <v>0</v>
      </c>
      <c r="E96" s="240">
        <v>0</v>
      </c>
      <c r="F96" s="240">
        <v>0</v>
      </c>
      <c r="G96" s="240">
        <v>0</v>
      </c>
      <c r="H96" s="241">
        <f t="shared" si="13"/>
        <v>0</v>
      </c>
      <c r="I96" s="240">
        <v>0</v>
      </c>
      <c r="J96" s="240">
        <v>0</v>
      </c>
      <c r="K96" s="240">
        <v>0</v>
      </c>
      <c r="L96" s="240">
        <v>0</v>
      </c>
      <c r="M96" s="241">
        <f t="shared" si="14"/>
        <v>0</v>
      </c>
      <c r="N96" s="240">
        <v>0</v>
      </c>
      <c r="O96" s="240">
        <v>0</v>
      </c>
      <c r="P96" s="240">
        <v>0</v>
      </c>
      <c r="Q96" s="240">
        <v>0</v>
      </c>
    </row>
    <row r="97" spans="1:17" s="236" customFormat="1" ht="29.25" customHeight="1">
      <c r="A97" s="243" t="s">
        <v>1029</v>
      </c>
      <c r="B97" s="244" t="s">
        <v>1030</v>
      </c>
      <c r="C97" s="245">
        <f t="shared" si="12"/>
        <v>1540708</v>
      </c>
      <c r="D97" s="244">
        <v>0</v>
      </c>
      <c r="E97" s="244">
        <v>1220708</v>
      </c>
      <c r="F97" s="244">
        <v>320000</v>
      </c>
      <c r="G97" s="244">
        <v>0</v>
      </c>
      <c r="H97" s="245">
        <f t="shared" si="13"/>
        <v>1540708</v>
      </c>
      <c r="I97" s="244">
        <v>0</v>
      </c>
      <c r="J97" s="244">
        <v>1220708</v>
      </c>
      <c r="K97" s="244">
        <v>320000</v>
      </c>
      <c r="L97" s="244">
        <v>0</v>
      </c>
      <c r="M97" s="245">
        <f t="shared" si="14"/>
        <v>356031</v>
      </c>
      <c r="N97" s="244">
        <v>0</v>
      </c>
      <c r="O97" s="244">
        <v>306052</v>
      </c>
      <c r="P97" s="244">
        <v>49979</v>
      </c>
      <c r="Q97" s="244">
        <v>0</v>
      </c>
    </row>
    <row r="98" spans="1:17" s="236" customFormat="1" ht="22.5" customHeight="1">
      <c r="A98" s="243" t="s">
        <v>1031</v>
      </c>
      <c r="B98" s="244" t="s">
        <v>1032</v>
      </c>
      <c r="C98" s="245">
        <f t="shared" si="12"/>
        <v>181970</v>
      </c>
      <c r="D98" s="244">
        <v>0</v>
      </c>
      <c r="E98" s="244">
        <v>181970</v>
      </c>
      <c r="F98" s="244">
        <v>0</v>
      </c>
      <c r="G98" s="244">
        <v>0</v>
      </c>
      <c r="H98" s="245">
        <f t="shared" si="13"/>
        <v>181970</v>
      </c>
      <c r="I98" s="244">
        <v>0</v>
      </c>
      <c r="J98" s="244">
        <v>181970</v>
      </c>
      <c r="K98" s="244">
        <v>0</v>
      </c>
      <c r="L98" s="244">
        <v>0</v>
      </c>
      <c r="M98" s="245">
        <f t="shared" si="14"/>
        <v>74683</v>
      </c>
      <c r="N98" s="244">
        <v>0</v>
      </c>
      <c r="O98" s="244">
        <v>74683</v>
      </c>
      <c r="P98" s="244">
        <v>0</v>
      </c>
      <c r="Q98" s="244">
        <v>0</v>
      </c>
    </row>
    <row r="99" spans="1:17" s="236" customFormat="1" ht="18" customHeight="1">
      <c r="A99" s="243" t="s">
        <v>1033</v>
      </c>
      <c r="B99" s="244" t="s">
        <v>1034</v>
      </c>
      <c r="C99" s="245">
        <f t="shared" si="12"/>
        <v>203617</v>
      </c>
      <c r="D99" s="244">
        <v>0</v>
      </c>
      <c r="E99" s="244">
        <v>203617</v>
      </c>
      <c r="F99" s="244">
        <v>0</v>
      </c>
      <c r="G99" s="244">
        <v>0</v>
      </c>
      <c r="H99" s="245">
        <f t="shared" si="13"/>
        <v>205280</v>
      </c>
      <c r="I99" s="244">
        <v>0</v>
      </c>
      <c r="J99" s="244">
        <v>203617</v>
      </c>
      <c r="K99" s="244">
        <v>1663</v>
      </c>
      <c r="L99" s="244">
        <v>0</v>
      </c>
      <c r="M99" s="245">
        <f t="shared" si="14"/>
        <v>1663</v>
      </c>
      <c r="N99" s="244">
        <v>0</v>
      </c>
      <c r="O99" s="244">
        <v>0</v>
      </c>
      <c r="P99" s="244">
        <v>1663</v>
      </c>
      <c r="Q99" s="244">
        <v>0</v>
      </c>
    </row>
    <row r="100" spans="1:17" s="236" customFormat="1" ht="21" customHeight="1">
      <c r="A100" s="243" t="s">
        <v>1035</v>
      </c>
      <c r="B100" s="244" t="s">
        <v>1036</v>
      </c>
      <c r="C100" s="245">
        <f t="shared" si="12"/>
        <v>1953193</v>
      </c>
      <c r="D100" s="244">
        <v>0</v>
      </c>
      <c r="E100" s="244">
        <v>861857</v>
      </c>
      <c r="F100" s="244">
        <v>1091336</v>
      </c>
      <c r="G100" s="244">
        <v>0</v>
      </c>
      <c r="H100" s="245">
        <f t="shared" si="13"/>
        <v>1953193</v>
      </c>
      <c r="I100" s="244">
        <v>0</v>
      </c>
      <c r="J100" s="244">
        <v>861857</v>
      </c>
      <c r="K100" s="244">
        <v>1091336</v>
      </c>
      <c r="L100" s="244">
        <v>0</v>
      </c>
      <c r="M100" s="245">
        <f t="shared" si="14"/>
        <v>0</v>
      </c>
      <c r="N100" s="244">
        <v>0</v>
      </c>
      <c r="O100" s="244">
        <v>0</v>
      </c>
      <c r="P100" s="244">
        <v>0</v>
      </c>
      <c r="Q100" s="244">
        <v>0</v>
      </c>
    </row>
    <row r="101" spans="1:17" s="236" customFormat="1" ht="19.5" customHeight="1">
      <c r="A101" s="243" t="s">
        <v>1037</v>
      </c>
      <c r="B101" s="244" t="s">
        <v>1038</v>
      </c>
      <c r="C101" s="245">
        <f t="shared" si="12"/>
        <v>724561</v>
      </c>
      <c r="D101" s="244">
        <v>0</v>
      </c>
      <c r="E101" s="244">
        <v>724561</v>
      </c>
      <c r="F101" s="244">
        <v>0</v>
      </c>
      <c r="G101" s="244">
        <v>0</v>
      </c>
      <c r="H101" s="245">
        <f t="shared" si="13"/>
        <v>724561</v>
      </c>
      <c r="I101" s="244">
        <v>0</v>
      </c>
      <c r="J101" s="244">
        <v>724561</v>
      </c>
      <c r="K101" s="244">
        <v>0</v>
      </c>
      <c r="L101" s="244">
        <v>0</v>
      </c>
      <c r="M101" s="245">
        <f t="shared" si="14"/>
        <v>0</v>
      </c>
      <c r="N101" s="244">
        <v>0</v>
      </c>
      <c r="O101" s="244">
        <v>0</v>
      </c>
      <c r="P101" s="244">
        <v>0</v>
      </c>
      <c r="Q101" s="244">
        <v>0</v>
      </c>
    </row>
    <row r="102" spans="1:17" s="236" customFormat="1" ht="29.25" hidden="1">
      <c r="A102" s="239" t="s">
        <v>320</v>
      </c>
      <c r="B102" s="240" t="s">
        <v>1039</v>
      </c>
      <c r="C102" s="241">
        <f t="shared" si="12"/>
        <v>0</v>
      </c>
      <c r="D102" s="240">
        <f>SUM(D103:D104)</f>
        <v>0</v>
      </c>
      <c r="E102" s="240">
        <f>SUM(E103:E104)</f>
        <v>0</v>
      </c>
      <c r="F102" s="240">
        <f>SUM(F103:F104)</f>
        <v>0</v>
      </c>
      <c r="G102" s="240">
        <f>SUM(G103:G104)</f>
        <v>0</v>
      </c>
      <c r="H102" s="241">
        <f t="shared" si="13"/>
        <v>0</v>
      </c>
      <c r="I102" s="240">
        <f>SUM(I103:I104)</f>
        <v>0</v>
      </c>
      <c r="J102" s="240">
        <f>SUM(J103:J104)</f>
        <v>0</v>
      </c>
      <c r="K102" s="240">
        <f>SUM(K103:K104)</f>
        <v>0</v>
      </c>
      <c r="L102" s="240">
        <f>SUM(L103:L104)</f>
        <v>0</v>
      </c>
      <c r="M102" s="241">
        <f t="shared" si="14"/>
        <v>0</v>
      </c>
      <c r="N102" s="240">
        <f>SUM(N103:N104)</f>
        <v>0</v>
      </c>
      <c r="O102" s="240">
        <f>SUM(O103:O104)</f>
        <v>0</v>
      </c>
      <c r="P102" s="240">
        <f>SUM(P103:P104)</f>
        <v>0</v>
      </c>
      <c r="Q102" s="240">
        <f>SUM(Q103:Q104)</f>
        <v>0</v>
      </c>
    </row>
    <row r="103" spans="1:17" s="236" customFormat="1" ht="29.25" hidden="1">
      <c r="A103" s="239" t="s">
        <v>1040</v>
      </c>
      <c r="B103" s="240" t="s">
        <v>1041</v>
      </c>
      <c r="C103" s="241">
        <f t="shared" si="12"/>
        <v>0</v>
      </c>
      <c r="D103" s="240">
        <v>0</v>
      </c>
      <c r="E103" s="240">
        <v>0</v>
      </c>
      <c r="F103" s="240">
        <v>0</v>
      </c>
      <c r="G103" s="240">
        <v>0</v>
      </c>
      <c r="H103" s="241">
        <f t="shared" si="13"/>
        <v>0</v>
      </c>
      <c r="I103" s="240">
        <v>0</v>
      </c>
      <c r="J103" s="240">
        <v>0</v>
      </c>
      <c r="K103" s="240">
        <v>0</v>
      </c>
      <c r="L103" s="240">
        <v>0</v>
      </c>
      <c r="M103" s="241">
        <f t="shared" si="14"/>
        <v>0</v>
      </c>
      <c r="N103" s="240">
        <v>0</v>
      </c>
      <c r="O103" s="240">
        <v>0</v>
      </c>
      <c r="P103" s="240">
        <v>0</v>
      </c>
      <c r="Q103" s="240">
        <v>0</v>
      </c>
    </row>
    <row r="104" spans="1:17" s="236" customFormat="1" ht="29.25" hidden="1">
      <c r="A104" s="239" t="s">
        <v>1042</v>
      </c>
      <c r="B104" s="240" t="s">
        <v>1043</v>
      </c>
      <c r="C104" s="241">
        <f t="shared" si="12"/>
        <v>0</v>
      </c>
      <c r="D104" s="240">
        <v>0</v>
      </c>
      <c r="E104" s="240">
        <v>0</v>
      </c>
      <c r="F104" s="240">
        <v>0</v>
      </c>
      <c r="G104" s="240">
        <v>0</v>
      </c>
      <c r="H104" s="241">
        <f t="shared" si="13"/>
        <v>0</v>
      </c>
      <c r="I104" s="240">
        <v>0</v>
      </c>
      <c r="J104" s="240">
        <v>0</v>
      </c>
      <c r="K104" s="240">
        <v>0</v>
      </c>
      <c r="L104" s="240">
        <v>0</v>
      </c>
      <c r="M104" s="241">
        <f t="shared" si="14"/>
        <v>0</v>
      </c>
      <c r="N104" s="240">
        <v>0</v>
      </c>
      <c r="O104" s="240">
        <v>0</v>
      </c>
      <c r="P104" s="240">
        <v>0</v>
      </c>
      <c r="Q104" s="240">
        <v>0</v>
      </c>
    </row>
    <row r="105" spans="1:17" s="236" customFormat="1" ht="15" hidden="1">
      <c r="A105" s="239" t="s">
        <v>445</v>
      </c>
      <c r="B105" s="240" t="s">
        <v>1044</v>
      </c>
      <c r="C105" s="241">
        <f t="shared" si="12"/>
        <v>0</v>
      </c>
      <c r="D105" s="240">
        <v>0</v>
      </c>
      <c r="E105" s="240">
        <v>0</v>
      </c>
      <c r="F105" s="240">
        <v>0</v>
      </c>
      <c r="G105" s="240">
        <v>0</v>
      </c>
      <c r="H105" s="241">
        <f t="shared" si="13"/>
        <v>0</v>
      </c>
      <c r="I105" s="240">
        <v>0</v>
      </c>
      <c r="J105" s="240">
        <v>0</v>
      </c>
      <c r="K105" s="240">
        <v>0</v>
      </c>
      <c r="L105" s="240">
        <v>0</v>
      </c>
      <c r="M105" s="241">
        <f t="shared" si="14"/>
        <v>0</v>
      </c>
      <c r="N105" s="240">
        <v>0</v>
      </c>
      <c r="O105" s="240">
        <v>0</v>
      </c>
      <c r="P105" s="240">
        <v>0</v>
      </c>
      <c r="Q105" s="240">
        <v>0</v>
      </c>
    </row>
    <row r="106" spans="1:17" s="236" customFormat="1" ht="15" hidden="1">
      <c r="A106" s="239" t="s">
        <v>1045</v>
      </c>
      <c r="B106" s="240" t="s">
        <v>1046</v>
      </c>
      <c r="C106" s="241">
        <f t="shared" si="12"/>
        <v>0</v>
      </c>
      <c r="D106" s="240">
        <f>SUM(D107)</f>
        <v>0</v>
      </c>
      <c r="E106" s="240">
        <f>SUM(E107)</f>
        <v>0</v>
      </c>
      <c r="F106" s="240">
        <f>SUM(F107)</f>
        <v>0</v>
      </c>
      <c r="G106" s="240">
        <f>SUM(G107)</f>
        <v>0</v>
      </c>
      <c r="H106" s="241">
        <f t="shared" si="13"/>
        <v>0</v>
      </c>
      <c r="I106" s="240">
        <f>SUM(I107)</f>
        <v>0</v>
      </c>
      <c r="J106" s="240">
        <f>SUM(J107)</f>
        <v>0</v>
      </c>
      <c r="K106" s="240">
        <f>SUM(K107)</f>
        <v>0</v>
      </c>
      <c r="L106" s="240">
        <f>SUM(L107)</f>
        <v>0</v>
      </c>
      <c r="M106" s="241">
        <f t="shared" si="14"/>
        <v>0</v>
      </c>
      <c r="N106" s="240">
        <f>SUM(N107)</f>
        <v>0</v>
      </c>
      <c r="O106" s="240">
        <f>SUM(O107)</f>
        <v>0</v>
      </c>
      <c r="P106" s="240">
        <f>SUM(P107)</f>
        <v>0</v>
      </c>
      <c r="Q106" s="240">
        <f>SUM(Q107)</f>
        <v>0</v>
      </c>
    </row>
    <row r="107" spans="1:17" s="236" customFormat="1" ht="15" customHeight="1" hidden="1">
      <c r="A107" s="239" t="s">
        <v>1047</v>
      </c>
      <c r="B107" s="240" t="s">
        <v>1048</v>
      </c>
      <c r="C107" s="241">
        <f t="shared" si="12"/>
        <v>0</v>
      </c>
      <c r="D107" s="240">
        <v>0</v>
      </c>
      <c r="E107" s="240">
        <v>0</v>
      </c>
      <c r="F107" s="240">
        <v>0</v>
      </c>
      <c r="G107" s="240">
        <v>0</v>
      </c>
      <c r="H107" s="241">
        <f t="shared" si="13"/>
        <v>0</v>
      </c>
      <c r="I107" s="240">
        <v>0</v>
      </c>
      <c r="J107" s="240">
        <v>0</v>
      </c>
      <c r="K107" s="240">
        <v>0</v>
      </c>
      <c r="L107" s="240">
        <v>0</v>
      </c>
      <c r="M107" s="241">
        <f t="shared" si="14"/>
        <v>0</v>
      </c>
      <c r="N107" s="240">
        <v>0</v>
      </c>
      <c r="O107" s="240">
        <v>0</v>
      </c>
      <c r="P107" s="240">
        <v>0</v>
      </c>
      <c r="Q107" s="240">
        <v>0</v>
      </c>
    </row>
    <row r="108" spans="1:17" s="236" customFormat="1" ht="25.5" customHeight="1">
      <c r="A108" s="239" t="s">
        <v>1049</v>
      </c>
      <c r="B108" s="240" t="s">
        <v>911</v>
      </c>
      <c r="C108" s="241">
        <f t="shared" si="12"/>
        <v>13229311</v>
      </c>
      <c r="D108" s="240">
        <f>SUM(D93,D94,D102,D105,D106)</f>
        <v>0</v>
      </c>
      <c r="E108" s="240">
        <f>SUM(E93,E94,E102,E105,E106)</f>
        <v>6732354</v>
      </c>
      <c r="F108" s="240">
        <f>SUM(F93,F94,F102,F105,F106)</f>
        <v>6496957</v>
      </c>
      <c r="G108" s="240">
        <f>SUM(G93,G94,G102,G105,G106)</f>
        <v>0</v>
      </c>
      <c r="H108" s="241">
        <f t="shared" si="13"/>
        <v>13234744</v>
      </c>
      <c r="I108" s="240">
        <f>SUM(I93,I94,I102,I105,I106)</f>
        <v>0</v>
      </c>
      <c r="J108" s="240">
        <f>SUM(J93,J94,J102,J105,J106)</f>
        <v>6732354</v>
      </c>
      <c r="K108" s="240">
        <f>SUM(K93,K94,K102,K105,K106)</f>
        <v>6502390</v>
      </c>
      <c r="L108" s="240">
        <f>SUM(L93,L94,L102,L105,L106)</f>
        <v>0</v>
      </c>
      <c r="M108" s="241">
        <f t="shared" si="14"/>
        <v>438901</v>
      </c>
      <c r="N108" s="240">
        <f>SUM(N93,N94,N102,N105,N106)</f>
        <v>0</v>
      </c>
      <c r="O108" s="240">
        <f>SUM(O93,O94,O102,O105,O106)</f>
        <v>383489</v>
      </c>
      <c r="P108" s="240">
        <f>SUM(P93,P94,P102,P105,P106)</f>
        <v>55412</v>
      </c>
      <c r="Q108" s="240">
        <f>SUM(Q93,Q94,Q102,Q105,Q106)</f>
        <v>0</v>
      </c>
    </row>
    <row r="109" spans="1:17" s="236" customFormat="1" ht="15">
      <c r="A109" s="239"/>
      <c r="B109" s="240"/>
      <c r="C109" s="241"/>
      <c r="D109" s="240"/>
      <c r="E109" s="240"/>
      <c r="F109" s="240"/>
      <c r="G109" s="240"/>
      <c r="H109" s="241"/>
      <c r="I109" s="240"/>
      <c r="J109" s="240"/>
      <c r="K109" s="240"/>
      <c r="L109" s="240"/>
      <c r="M109" s="241"/>
      <c r="N109" s="240"/>
      <c r="O109" s="240"/>
      <c r="P109" s="240"/>
      <c r="Q109" s="240"/>
    </row>
    <row r="110" spans="1:17" s="236" customFormat="1" ht="19.5" customHeight="1">
      <c r="A110" s="239" t="s">
        <v>1050</v>
      </c>
      <c r="B110" s="240" t="s">
        <v>911</v>
      </c>
      <c r="C110" s="241">
        <f>SUM(D110:G110)</f>
        <v>19501249.14</v>
      </c>
      <c r="D110" s="240">
        <f>SUM(D91,D108)</f>
        <v>0</v>
      </c>
      <c r="E110" s="240">
        <f>SUM(E91,E108)</f>
        <v>9651898.14</v>
      </c>
      <c r="F110" s="240">
        <f>SUM(F91,F108)</f>
        <v>9849351</v>
      </c>
      <c r="G110" s="240">
        <f>SUM(G91,G108)</f>
        <v>0</v>
      </c>
      <c r="H110" s="241">
        <f>SUM(I110:L110)</f>
        <v>19501249.14</v>
      </c>
      <c r="I110" s="240">
        <f>SUM(I91,I108)</f>
        <v>0</v>
      </c>
      <c r="J110" s="240">
        <f>SUM(J91,J108)</f>
        <v>9651898.14</v>
      </c>
      <c r="K110" s="240">
        <f>SUM(K91,K108)</f>
        <v>9849351</v>
      </c>
      <c r="L110" s="240">
        <f>SUM(L91,L108)</f>
        <v>0</v>
      </c>
      <c r="M110" s="241">
        <f>SUM(N110:Q110)</f>
        <v>1124349</v>
      </c>
      <c r="N110" s="240">
        <f>SUM(N91,N108)</f>
        <v>0</v>
      </c>
      <c r="O110" s="240">
        <f>SUM(O91,O108)</f>
        <v>1014941</v>
      </c>
      <c r="P110" s="240">
        <f>SUM(P91,P108)</f>
        <v>109408</v>
      </c>
      <c r="Q110" s="240">
        <f>SUM(Q91,Q108)</f>
        <v>0</v>
      </c>
    </row>
    <row r="111" spans="1:17" s="236" customFormat="1" ht="15">
      <c r="A111" s="233"/>
      <c r="B111" s="234"/>
      <c r="C111" s="229"/>
      <c r="D111" s="229"/>
      <c r="E111" s="229"/>
      <c r="F111" s="229"/>
      <c r="G111" s="229"/>
      <c r="H111" s="229"/>
      <c r="I111" s="229"/>
      <c r="J111" s="235"/>
      <c r="K111" s="229"/>
      <c r="L111" s="229"/>
      <c r="M111" s="229"/>
      <c r="N111" s="229"/>
      <c r="O111" s="235"/>
      <c r="P111" s="229"/>
      <c r="Q111" s="229"/>
    </row>
    <row r="113" spans="1:15" s="250" customFormat="1" ht="15">
      <c r="A113" s="224" t="s">
        <v>178</v>
      </c>
      <c r="B113" s="249"/>
      <c r="C113" s="249"/>
      <c r="D113" s="249"/>
      <c r="H113" s="249"/>
      <c r="I113" s="249"/>
      <c r="J113" s="251"/>
      <c r="M113" s="249"/>
      <c r="N113" s="249"/>
      <c r="O113" s="251"/>
    </row>
    <row r="114" spans="1:15" s="250" customFormat="1" ht="15">
      <c r="A114" s="252" t="s">
        <v>179</v>
      </c>
      <c r="B114" s="249"/>
      <c r="C114" s="249"/>
      <c r="D114" s="249"/>
      <c r="H114" s="249"/>
      <c r="I114" s="249"/>
      <c r="J114" s="251"/>
      <c r="M114" s="249"/>
      <c r="N114" s="249"/>
      <c r="O114" s="251"/>
    </row>
    <row r="115" spans="1:15" s="250" customFormat="1" ht="15">
      <c r="A115" s="224"/>
      <c r="B115" s="249"/>
      <c r="C115" s="249"/>
      <c r="D115" s="249"/>
      <c r="H115" s="249"/>
      <c r="I115" s="249"/>
      <c r="J115" s="251"/>
      <c r="M115" s="249"/>
      <c r="N115" s="249"/>
      <c r="O115" s="251"/>
    </row>
    <row r="116" spans="1:15" s="250" customFormat="1" ht="15">
      <c r="A116" s="253" t="s">
        <v>180</v>
      </c>
      <c r="B116" s="249"/>
      <c r="C116" s="249"/>
      <c r="D116" s="249"/>
      <c r="H116" s="249"/>
      <c r="I116" s="249"/>
      <c r="J116" s="251"/>
      <c r="M116" s="249"/>
      <c r="N116" s="249"/>
      <c r="O116" s="251"/>
    </row>
    <row r="117" spans="1:15" s="254" customFormat="1" ht="15">
      <c r="A117" s="224" t="s">
        <v>181</v>
      </c>
      <c r="J117" s="255"/>
      <c r="O117" s="255"/>
    </row>
    <row r="118" spans="1:15" s="256" customFormat="1" ht="15">
      <c r="A118" s="252" t="s">
        <v>182</v>
      </c>
      <c r="J118" s="257"/>
      <c r="O118" s="257"/>
    </row>
    <row r="119" spans="1:15" s="259" customFormat="1" ht="15">
      <c r="A119" s="253"/>
      <c r="B119" s="258"/>
      <c r="C119" s="258"/>
      <c r="D119" s="258"/>
      <c r="H119" s="258"/>
      <c r="I119" s="258"/>
      <c r="J119" s="260"/>
      <c r="M119" s="258"/>
      <c r="N119" s="258"/>
      <c r="O119" s="260"/>
    </row>
    <row r="120" spans="1:15" s="250" customFormat="1" ht="15">
      <c r="A120" s="224" t="s">
        <v>183</v>
      </c>
      <c r="B120" s="261"/>
      <c r="C120" s="261"/>
      <c r="D120" s="261"/>
      <c r="H120" s="261"/>
      <c r="I120" s="261"/>
      <c r="J120" s="251"/>
      <c r="M120" s="261"/>
      <c r="N120" s="261"/>
      <c r="O120" s="251"/>
    </row>
    <row r="121" spans="1:15" s="263" customFormat="1" ht="15">
      <c r="A121" s="252" t="s">
        <v>184</v>
      </c>
      <c r="B121" s="262"/>
      <c r="C121" s="262"/>
      <c r="D121" s="262"/>
      <c r="H121" s="262"/>
      <c r="I121" s="262"/>
      <c r="J121" s="264"/>
      <c r="M121" s="262"/>
      <c r="N121" s="262"/>
      <c r="O121" s="264"/>
    </row>
    <row r="122" spans="1:15" s="266" customFormat="1" ht="14.25">
      <c r="A122" s="224"/>
      <c r="B122" s="265"/>
      <c r="C122" s="265"/>
      <c r="D122" s="265"/>
      <c r="H122" s="265"/>
      <c r="I122" s="265"/>
      <c r="J122" s="267"/>
      <c r="M122" s="265"/>
      <c r="N122" s="265"/>
      <c r="O122" s="267"/>
    </row>
    <row r="123" spans="1:15" s="250" customFormat="1" ht="15">
      <c r="A123" s="224" t="s">
        <v>185</v>
      </c>
      <c r="B123" s="261"/>
      <c r="C123" s="261"/>
      <c r="D123" s="268"/>
      <c r="H123" s="261"/>
      <c r="I123" s="268"/>
      <c r="J123" s="251"/>
      <c r="M123" s="261"/>
      <c r="N123" s="268"/>
      <c r="O123" s="251"/>
    </row>
    <row r="124" spans="1:15" s="263" customFormat="1" ht="15">
      <c r="A124" s="252" t="s">
        <v>186</v>
      </c>
      <c r="B124" s="262"/>
      <c r="C124" s="262"/>
      <c r="D124" s="269"/>
      <c r="H124" s="262"/>
      <c r="I124" s="269"/>
      <c r="J124" s="264"/>
      <c r="M124" s="262"/>
      <c r="N124" s="269"/>
      <c r="O124" s="264"/>
    </row>
    <row r="125" spans="1:15" s="263" customFormat="1" ht="15">
      <c r="A125" s="252"/>
      <c r="B125" s="262"/>
      <c r="C125" s="262"/>
      <c r="D125" s="269"/>
      <c r="H125" s="262"/>
      <c r="I125" s="269"/>
      <c r="J125" s="264"/>
      <c r="M125" s="262"/>
      <c r="N125" s="269"/>
      <c r="O125" s="264"/>
    </row>
    <row r="126" spans="1:15" s="263" customFormat="1" ht="15">
      <c r="A126" s="270" t="s">
        <v>187</v>
      </c>
      <c r="B126" s="271"/>
      <c r="C126" s="271"/>
      <c r="D126" s="271"/>
      <c r="H126" s="271"/>
      <c r="I126" s="271"/>
      <c r="J126" s="264"/>
      <c r="M126" s="271"/>
      <c r="N126" s="271"/>
      <c r="O126" s="264"/>
    </row>
    <row r="127" spans="1:15" s="273" customFormat="1" ht="15">
      <c r="A127" s="272" t="s">
        <v>1051</v>
      </c>
      <c r="J127" s="274"/>
      <c r="O127" s="274"/>
    </row>
    <row r="128" spans="1:15" s="273" customFormat="1" ht="15">
      <c r="A128" s="272" t="s">
        <v>1052</v>
      </c>
      <c r="J128" s="274"/>
      <c r="O128" s="274"/>
    </row>
    <row r="129" spans="1:15" s="225" customFormat="1" ht="14.25">
      <c r="A129" s="224"/>
      <c r="C129" s="226"/>
      <c r="H129" s="226"/>
      <c r="J129" s="228"/>
      <c r="M129" s="226"/>
      <c r="O129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Reneta Koleva</cp:lastModifiedBy>
  <cp:lastPrinted>2021-05-11T08:18:54Z</cp:lastPrinted>
  <dcterms:created xsi:type="dcterms:W3CDTF">2016-01-26T08:35:43Z</dcterms:created>
  <dcterms:modified xsi:type="dcterms:W3CDTF">2021-05-13T13:57:08Z</dcterms:modified>
  <cp:category/>
  <cp:version/>
  <cp:contentType/>
  <cp:contentStatus/>
</cp:coreProperties>
</file>